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Documents\2ndSemster\Optimization\Assignment\HW4\"/>
    </mc:Choice>
  </mc:AlternateContent>
  <bookViews>
    <workbookView xWindow="0" yWindow="0" windowWidth="23040" windowHeight="7932" xr2:uid="{CDD89EDE-9A80-415E-B1A0-652139E9220C}"/>
  </bookViews>
  <sheets>
    <sheet name="(a, b)" sheetId="1" r:id="rId1"/>
    <sheet name="(c-solver)" sheetId="2" r:id="rId2"/>
    <sheet name="(c-graph,portfolio composition)" sheetId="3" r:id="rId3"/>
    <sheet name="(d-solver)" sheetId="4" r:id="rId4"/>
  </sheets>
  <definedNames>
    <definedName name="_xlnm._FilterDatabase" localSheetId="0" hidden="1">'(a, b)'!$A$3:$L$3</definedName>
    <definedName name="solver_adj" localSheetId="1" hidden="1">'(c-solver)'!$B$4:$K$4</definedName>
    <definedName name="solver_adj" localSheetId="3" hidden="1">'(d-solver)'!$B$4:$K$5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'(c-solver)'!$C$14</definedName>
    <definedName name="solver_lhs1" localSheetId="3" hidden="1">'(d-solver)'!$B$5:$K$5</definedName>
    <definedName name="solver_lhs2" localSheetId="1" hidden="1">'(c-solver)'!$C$15</definedName>
    <definedName name="solver_lhs2" localSheetId="3" hidden="1">'(d-solver)'!$B$5:$K$5</definedName>
    <definedName name="solver_lhs3" localSheetId="3" hidden="1">'(d-solver)'!$C$14</definedName>
    <definedName name="solver_lhs4" localSheetId="3" hidden="1">'(d-solver)'!$C$15:$C$32</definedName>
    <definedName name="solver_lhs5" localSheetId="3" hidden="1">'(d-solver)'!$C$16:$C$32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4</definedName>
    <definedName name="solver_nwt" localSheetId="1" hidden="1">1</definedName>
    <definedName name="solver_nwt" localSheetId="3" hidden="1">1</definedName>
    <definedName name="solver_opt" localSheetId="1" hidden="1">'(c-solver)'!$C$11</definedName>
    <definedName name="solver_opt" localSheetId="3" hidden="1">'(d-solver)'!$C$11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2</definedName>
    <definedName name="solver_rel1" localSheetId="3" hidden="1">5</definedName>
    <definedName name="solver_rel2" localSheetId="1" hidden="1">1</definedName>
    <definedName name="solver_rel2" localSheetId="3" hidden="1">3</definedName>
    <definedName name="solver_rel3" localSheetId="3" hidden="1">2</definedName>
    <definedName name="solver_rel4" localSheetId="3" hidden="1">1</definedName>
    <definedName name="solver_rel5" localSheetId="3" hidden="1">1</definedName>
    <definedName name="solver_rhs1" localSheetId="1" hidden="1">'(c-solver)'!$D$14</definedName>
    <definedName name="solver_rhs1" localSheetId="3" hidden="1">'(d-solver)'!$D$15:$D$32</definedName>
    <definedName name="solver_rhs2" localSheetId="1" hidden="1">'(c-solver)'!$D$15</definedName>
    <definedName name="solver_rhs2" localSheetId="3" hidden="1">'(d-solver)'!$B$4:$K$4</definedName>
    <definedName name="solver_rhs3" localSheetId="3" hidden="1">'(d-solver)'!$D$14</definedName>
    <definedName name="solver_rhs4" localSheetId="3" hidden="1">'(d-solver)'!$D$15:$D$32</definedName>
    <definedName name="solver_rhs5" localSheetId="3" hidden="1">'(d-solver)'!$D$16:$D$32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1</definedName>
    <definedName name="solver_typ" localSheetId="3" hidden="1">1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 a="1"/>
  <c r="D8" i="2"/>
  <c r="D32" i="4"/>
  <c r="D31" i="4"/>
  <c r="D30" i="4"/>
  <c r="D29" i="4"/>
  <c r="D28" i="4"/>
  <c r="D27" i="4"/>
  <c r="D26" i="4"/>
  <c r="D25" i="4"/>
  <c r="D24" i="4"/>
  <c r="D2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D8" i="4" a="1"/>
  <c r="D8" i="4"/>
  <c r="C15" i="4"/>
  <c r="C14" i="4"/>
  <c r="B8" i="4"/>
  <c r="C11" i="4"/>
  <c r="P113" i="1"/>
  <c r="Q114" i="1"/>
  <c r="R115" i="1"/>
  <c r="S116" i="1"/>
  <c r="T117" i="1"/>
  <c r="U118" i="1"/>
  <c r="V119" i="1"/>
  <c r="W120" i="1"/>
  <c r="X121" i="1"/>
  <c r="Y122" i="1"/>
  <c r="C15" i="2"/>
  <c r="C14" i="2"/>
  <c r="B8" i="2"/>
  <c r="C11" i="2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10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10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10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1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1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1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10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10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10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10" i="1"/>
</calcChain>
</file>

<file path=xl/sharedStrings.xml><?xml version="1.0" encoding="utf-8"?>
<sst xmlns="http://schemas.openxmlformats.org/spreadsheetml/2006/main" count="223" uniqueCount="82">
  <si>
    <t>BP</t>
    <phoneticPr fontId="18" type="noConversion"/>
  </si>
  <si>
    <t>Diageo</t>
    <phoneticPr fontId="18" type="noConversion"/>
  </si>
  <si>
    <t>Data</t>
    <phoneticPr fontId="18" type="noConversion"/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</si>
  <si>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</si>
  <si>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</si>
  <si>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</si>
  <si>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</si>
  <si>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</si>
  <si>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</si>
  <si>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</si>
  <si>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</si>
  <si>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</si>
  <si>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</si>
  <si>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HSBC Holdings</t>
  </si>
  <si>
    <t>HSBA.L</t>
  </si>
  <si>
    <t>RDSA.L</t>
  </si>
  <si>
    <t>Royal Dutch Sheel</t>
  </si>
  <si>
    <t>Rio Tinto</t>
  </si>
  <si>
    <t>RIO.L</t>
  </si>
  <si>
    <t>BP.L</t>
  </si>
  <si>
    <t>GlaxoSmithKline</t>
  </si>
  <si>
    <t>GSK.L</t>
  </si>
  <si>
    <t>DGE.L</t>
  </si>
  <si>
    <t>AstraZeneca</t>
  </si>
  <si>
    <t>AZN.L</t>
  </si>
  <si>
    <t>Vodafone Group</t>
  </si>
  <si>
    <t>VOD.L</t>
  </si>
  <si>
    <t>Glencore</t>
  </si>
  <si>
    <t>CLEN.L</t>
  </si>
  <si>
    <t>Unilever</t>
  </si>
  <si>
    <t>ULVR.L</t>
  </si>
  <si>
    <t>MEAN</t>
  </si>
  <si>
    <t>Portfolio Weights</t>
  </si>
  <si>
    <t>Portfolio Variance</t>
  </si>
  <si>
    <t>Expected Portfolio Return</t>
  </si>
  <si>
    <t>Maximise return</t>
  </si>
  <si>
    <t>Total Portfolio Budget</t>
  </si>
  <si>
    <t>Constratints</t>
  </si>
  <si>
    <t>Limit</t>
  </si>
  <si>
    <t>Actual</t>
  </si>
  <si>
    <t>Maximum Risk</t>
  </si>
  <si>
    <t>sign</t>
  </si>
  <si>
    <t>=</t>
  </si>
  <si>
    <t>&lt;=</t>
  </si>
  <si>
    <t>Return</t>
  </si>
  <si>
    <t>Risk</t>
  </si>
  <si>
    <t>Portfolio</t>
  </si>
  <si>
    <t>Individual</t>
  </si>
  <si>
    <t>risk Constraints</t>
  </si>
  <si>
    <t>- High Return/High Risk (Risk = 0.0009)</t>
  </si>
  <si>
    <t>BP</t>
  </si>
  <si>
    <t>Diageo</t>
  </si>
  <si>
    <t>- Medium Return/Medium Risk (Risk = 0.0007)</t>
  </si>
  <si>
    <t>- Low Return/Low Risk (Risk = 0.0004)</t>
  </si>
  <si>
    <t>Royal Dutch Shell</t>
  </si>
  <si>
    <t>Banking</t>
  </si>
  <si>
    <t>Oil&amp;gas</t>
  </si>
  <si>
    <t>Beverage</t>
  </si>
  <si>
    <t>Pharmaceuticals</t>
  </si>
  <si>
    <t>Telecomms</t>
  </si>
  <si>
    <t>Mining</t>
  </si>
  <si>
    <t>Food</t>
  </si>
  <si>
    <t>One Sector (Oil&amp;gas)</t>
  </si>
  <si>
    <t>One Sector (Pharm)</t>
  </si>
  <si>
    <t>One Sector (Banking)</t>
  </si>
  <si>
    <t>One Sector (Beverage)</t>
  </si>
  <si>
    <t>One Sector (telecoms)</t>
  </si>
  <si>
    <t>One Sector (Mining)</t>
  </si>
  <si>
    <t>One Sector (Food)</t>
  </si>
  <si>
    <t>Investment (HSBC)</t>
  </si>
  <si>
    <t>Investment (Royal)</t>
  </si>
  <si>
    <t>Investment (Rio)</t>
  </si>
  <si>
    <t>Investment (Glaxo)</t>
  </si>
  <si>
    <t>Investment (Diageo)</t>
  </si>
  <si>
    <t>Investment (Astra)</t>
  </si>
  <si>
    <t>Investment (Voda)</t>
  </si>
  <si>
    <t>Investment (Glen)</t>
  </si>
  <si>
    <t>Investment (BP)</t>
  </si>
  <si>
    <t>Investment (Unilever)</t>
  </si>
  <si>
    <t>Sign</t>
  </si>
  <si>
    <t>Fraction</t>
  </si>
  <si>
    <t>Invested(1)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</si>
</sst>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0.00000000"/>
    <numFmt numFmtId="165" formatCode="0.000"/>
    <numFmt numFmtId="166" formatCode="0.000%"/>
    <numFmt numFmtId="167" formatCode="0.00000"/>
    <numFmt numFmtId="169" formatCode="_-* #,##0.00000_-;\-* #,##0.00000_-;_-* &quot;-&quot;_-;_-@_-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/>
    <xf numFmtId="0" fontId="19" fillId="0" borderId="0" xfId="0" applyFont="1">
      <alignment vertical="center"/>
    </xf>
    <xf numFmtId="164" fontId="0" fillId="0" borderId="0" xfId="0" applyNumberFormat="1" applyFill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34" borderId="13" xfId="0" applyFont="1" applyFill="1" applyBorder="1" applyAlignment="1"/>
    <xf numFmtId="165" fontId="19" fillId="0" borderId="12" xfId="0" applyNumberFormat="1" applyFont="1" applyBorder="1" applyAlignment="1">
      <alignment horizontal="center" vertical="center"/>
    </xf>
    <xf numFmtId="0" fontId="21" fillId="34" borderId="14" xfId="0" applyFont="1" applyFill="1" applyBorder="1" applyAlignment="1"/>
    <xf numFmtId="0" fontId="0" fillId="33" borderId="14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166" fontId="0" fillId="0" borderId="0" xfId="42" applyNumberFormat="1" applyFont="1" applyFill="1" applyBorder="1" applyAlignment="1">
      <alignment vertical="center"/>
    </xf>
    <xf numFmtId="166" fontId="0" fillId="0" borderId="0" xfId="42" applyNumberFormat="1" applyFont="1" applyBorder="1" applyAlignment="1">
      <alignment vertical="center"/>
    </xf>
    <xf numFmtId="0" fontId="0" fillId="0" borderId="12" xfId="0" applyBorder="1">
      <alignment vertical="center"/>
    </xf>
    <xf numFmtId="0" fontId="19" fillId="0" borderId="12" xfId="0" applyFont="1" applyBorder="1" applyAlignment="1">
      <alignment horizontal="left" vertical="center"/>
    </xf>
    <xf numFmtId="9" fontId="19" fillId="0" borderId="12" xfId="42" applyFont="1" applyBorder="1" applyAlignment="1">
      <alignment horizontal="center" vertical="center"/>
    </xf>
    <xf numFmtId="0" fontId="25" fillId="0" borderId="0" xfId="0" quotePrefix="1" applyFont="1">
      <alignment vertical="center"/>
    </xf>
    <xf numFmtId="0" fontId="19" fillId="0" borderId="12" xfId="0" applyFont="1" applyBorder="1">
      <alignment vertical="center"/>
    </xf>
    <xf numFmtId="9" fontId="24" fillId="0" borderId="12" xfId="42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34" borderId="12" xfId="0" applyFont="1" applyFill="1" applyBorder="1" applyAlignment="1"/>
    <xf numFmtId="165" fontId="0" fillId="33" borderId="12" xfId="0" applyNumberFormat="1" applyFill="1" applyBorder="1" applyAlignment="1"/>
    <xf numFmtId="0" fontId="0" fillId="0" borderId="12" xfId="0" quotePrefix="1" applyBorder="1" applyAlignment="1">
      <alignment horizontal="center" vertical="center"/>
    </xf>
    <xf numFmtId="167" fontId="0" fillId="33" borderId="14" xfId="0" applyNumberFormat="1" applyFill="1" applyBorder="1" applyAlignment="1"/>
    <xf numFmtId="167" fontId="0" fillId="33" borderId="12" xfId="0" applyNumberFormat="1" applyFill="1" applyBorder="1" applyAlignment="1"/>
    <xf numFmtId="0" fontId="19" fillId="35" borderId="12" xfId="0" applyFont="1" applyFill="1" applyBorder="1" applyAlignment="1">
      <alignment horizontal="center" vertical="center"/>
    </xf>
    <xf numFmtId="0" fontId="0" fillId="33" borderId="12" xfId="0" applyFill="1" applyBorder="1" applyAlignment="1"/>
    <xf numFmtId="169" fontId="0" fillId="0" borderId="0" xfId="43" applyNumberFormat="1" applyFont="1" applyAlignment="1">
      <alignment vertical="center"/>
    </xf>
    <xf numFmtId="169" fontId="22" fillId="0" borderId="0" xfId="43" applyNumberFormat="1" applyFont="1" applyAlignment="1">
      <alignment vertical="center"/>
    </xf>
    <xf numFmtId="0" fontId="21" fillId="34" borderId="12" xfId="0" applyFont="1" applyFill="1" applyBorder="1" applyAlignment="1">
      <alignment horizontal="center"/>
    </xf>
    <xf numFmtId="2" fontId="19" fillId="0" borderId="12" xfId="0" applyNumberFormat="1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 [0]" xfId="43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Frontier</a:t>
            </a:r>
            <a:r>
              <a:rPr lang="en-US" altLang="ko-KR" baseline="0"/>
              <a:t> Graph</a:t>
            </a:r>
            <a:endParaRPr lang="ko-KR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'(c-graph,portfolio composition)'!$C$4:$S$4</c:f>
              <c:numCache>
                <c:formatCode>General</c:formatCode>
                <c:ptCount val="17"/>
                <c:pt idx="0">
                  <c:v>4.5000019193372487E-3</c:v>
                </c:pt>
                <c:pt idx="1">
                  <c:v>3.0000011212596754E-3</c:v>
                </c:pt>
                <c:pt idx="2">
                  <c:v>2.5000019542350776E-3</c:v>
                </c:pt>
                <c:pt idx="3">
                  <c:v>2.0000014566607842E-3</c:v>
                </c:pt>
                <c:pt idx="4">
                  <c:v>1.5000007518298133E-3</c:v>
                </c:pt>
                <c:pt idx="5">
                  <c:v>1.0000019877534146E-3</c:v>
                </c:pt>
                <c:pt idx="6">
                  <c:v>9.0000207076733297E-4</c:v>
                </c:pt>
                <c:pt idx="7" formatCode="_-* #,##0.00000_-;\-* #,##0.00000_-;_-* &quot;-&quot;_-;_-@_-">
                  <c:v>8.5000061619420249E-4</c:v>
                </c:pt>
                <c:pt idx="8" formatCode="_-* #,##0.00000_-;\-* #,##0.00000_-;_-* &quot;-&quot;_-;_-@_-">
                  <c:v>8.0000055579884459E-4</c:v>
                </c:pt>
                <c:pt idx="9" formatCode="_-* #,##0.00000_-;\-* #,##0.00000_-;_-* &quot;-&quot;_-;_-@_-">
                  <c:v>7.5000288377711729E-4</c:v>
                </c:pt>
                <c:pt idx="10" formatCode="_-* #,##0.00000_-;\-* #,##0.00000_-;_-* &quot;-&quot;_-;_-@_-">
                  <c:v>6.999999854581261E-4</c:v>
                </c:pt>
                <c:pt idx="11" formatCode="_-* #,##0.00000_-;\-* #,##0.00000_-;_-* &quot;-&quot;_-;_-@_-">
                  <c:v>6.5000311735557449E-4</c:v>
                </c:pt>
                <c:pt idx="12" formatCode="_-* #,##0.00000_-;\-* #,##0.00000_-;_-* &quot;-&quot;_-;_-@_-">
                  <c:v>6.0000034760791516E-4</c:v>
                </c:pt>
                <c:pt idx="13" formatCode="_-* #,##0.00000_-;\-* #,##0.00000_-;_-* &quot;-&quot;_-;_-@_-">
                  <c:v>5.5000053469167617E-4</c:v>
                </c:pt>
                <c:pt idx="14" formatCode="_-* #,##0.00000_-;\-* #,##0.00000_-;_-* &quot;-&quot;_-;_-@_-">
                  <c:v>5.0000042362151017E-4</c:v>
                </c:pt>
                <c:pt idx="15" formatCode="_-* #,##0.00000_-;\-* #,##0.00000_-;_-* &quot;-&quot;_-;_-@_-">
                  <c:v>4.5000044910568427E-4</c:v>
                </c:pt>
                <c:pt idx="16" formatCode="_-* #,##0.00000_-;\-* #,##0.00000_-;_-* &quot;-&quot;_-;_-@_-">
                  <c:v>4.1692214925301215E-4</c:v>
                </c:pt>
              </c:numCache>
            </c:numRef>
          </c:xVal>
          <c:yVal>
            <c:numRef>
              <c:f>'(c-graph,portfolio composition)'!$C$5:$S$5</c:f>
              <c:numCache>
                <c:formatCode>General</c:formatCode>
                <c:ptCount val="17"/>
                <c:pt idx="0">
                  <c:v>1.5625363019390607E-2</c:v>
                </c:pt>
                <c:pt idx="1">
                  <c:v>1.355246246372486E-2</c:v>
                </c:pt>
                <c:pt idx="2">
                  <c:v>1.2708430108795028E-2</c:v>
                </c:pt>
                <c:pt idx="3">
                  <c:v>1.1738259656688581E-2</c:v>
                </c:pt>
                <c:pt idx="4">
                  <c:v>1.0566867270280958E-2</c:v>
                </c:pt>
                <c:pt idx="5">
                  <c:v>9.0128828364595265E-3</c:v>
                </c:pt>
                <c:pt idx="6">
                  <c:v>8.6073202233978349E-3</c:v>
                </c:pt>
                <c:pt idx="7" formatCode="_-* #,##0.00000_-;\-* #,##0.00000_-;_-* &quot;-&quot;_-;_-@_-">
                  <c:v>8.3824923874691072E-3</c:v>
                </c:pt>
                <c:pt idx="8" formatCode="_-* #,##0.00000_-;\-* #,##0.00000_-;_-* &quot;-&quot;_-;_-@_-">
                  <c:v>8.1378437789141941E-3</c:v>
                </c:pt>
                <c:pt idx="9" formatCode="_-* #,##0.00000_-;\-* #,##0.00000_-;_-* &quot;-&quot;_-;_-@_-">
                  <c:v>7.8666708469922134E-3</c:v>
                </c:pt>
                <c:pt idx="10" formatCode="_-* #,##0.00000_-;\-* #,##0.00000_-;_-* &quot;-&quot;_-;_-@_-">
                  <c:v>7.56149968501541E-3</c:v>
                </c:pt>
                <c:pt idx="11" formatCode="_-* #,##0.00000_-;\-* #,##0.00000_-;_-* &quot;-&quot;_-;_-@_-">
                  <c:v>7.2157383142131609E-3</c:v>
                </c:pt>
                <c:pt idx="12" formatCode="_-* #,##0.00000_-;\-* #,##0.00000_-;_-* &quot;-&quot;_-;_-@_-">
                  <c:v>6.809928733029832E-3</c:v>
                </c:pt>
                <c:pt idx="13" formatCode="_-* #,##0.00000_-;\-* #,##0.00000_-;_-* &quot;-&quot;_-;_-@_-">
                  <c:v>6.3296183036772998E-3</c:v>
                </c:pt>
                <c:pt idx="14" formatCode="_-* #,##0.00000_-;\-* #,##0.00000_-;_-* &quot;-&quot;_-;_-@_-">
                  <c:v>5.7351952521055233E-3</c:v>
                </c:pt>
                <c:pt idx="15" formatCode="_-* #,##0.00000_-;\-* #,##0.00000_-;_-* &quot;-&quot;_-;_-@_-">
                  <c:v>4.8688483223238216E-3</c:v>
                </c:pt>
                <c:pt idx="16" formatCode="_-* #,##0.00000_-;\-* #,##0.00000_-;_-* &quot;-&quot;_-;_-@_-">
                  <c:v>3.3328108607586842E-3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90-42D1-B3E6-FB009CE89F8B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'(c-graph,portfolio composition)'!$C$12:$L$12</c:f>
              <c:numCache>
                <c:formatCode>0.000%</c:formatCode>
                <c:ptCount val="10"/>
                <c:pt idx="0">
                  <c:v>9.4930097459308715E-4</c:v>
                </c:pt>
                <c:pt idx="1">
                  <c:v>1.0410925718455724E-3</c:v>
                </c:pt>
                <c:pt idx="2">
                  <c:v>2.4071255756036632E-3</c:v>
                </c:pt>
                <c:pt idx="3">
                  <c:v>1.2499726225085211E-3</c:v>
                </c:pt>
                <c:pt idx="4">
                  <c:v>7.2235479145720807E-4</c:v>
                </c:pt>
                <c:pt idx="5">
                  <c:v>6.5149245140559405E-4</c:v>
                </c:pt>
                <c:pt idx="6">
                  <c:v>1.5262492490007613E-3</c:v>
                </c:pt>
                <c:pt idx="7">
                  <c:v>6.6482590434893435E-4</c:v>
                </c:pt>
                <c:pt idx="8">
                  <c:v>4.5379987912600051E-3</c:v>
                </c:pt>
                <c:pt idx="9">
                  <c:v>9.0980811879221122E-4</c:v>
                </c:pt>
              </c:numCache>
            </c:numRef>
          </c:xVal>
          <c:yVal>
            <c:numRef>
              <c:f>'(c-graph,portfolio composition)'!$C$13:$L$13</c:f>
              <c:numCache>
                <c:formatCode>0.000%</c:formatCode>
                <c:ptCount val="10"/>
                <c:pt idx="0">
                  <c:v>5.2217917380029139E-3</c:v>
                </c:pt>
                <c:pt idx="1">
                  <c:v>6.2326148317683201E-3</c:v>
                </c:pt>
                <c:pt idx="2">
                  <c:v>7.1098137533528501E-3</c:v>
                </c:pt>
                <c:pt idx="3">
                  <c:v>5.0249731769065626E-3</c:v>
                </c:pt>
                <c:pt idx="4">
                  <c:v>1.5928002832897334E-3</c:v>
                </c:pt>
                <c:pt idx="5">
                  <c:v>3.9897315671620151E-3</c:v>
                </c:pt>
                <c:pt idx="6">
                  <c:v>3.6214452354827475E-3</c:v>
                </c:pt>
                <c:pt idx="7">
                  <c:v>1.2382767987061097E-3</c:v>
                </c:pt>
                <c:pt idx="8">
                  <c:v>1.5671715695277894E-2</c:v>
                </c:pt>
                <c:pt idx="9">
                  <c:v>5.1629123613117682E-3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90-42D1-B3E6-FB009CE8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125551"/>
        <c:axId val="336902575"/>
      </c:scatterChart>
      <c:valAx>
        <c:axId val="34212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Risk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2575"/>
        <c:crosses val="autoZero"/>
        <c:crossBetween val="midCat"/>
      </c:valAx>
      <c:valAx>
        <c:axId val="33690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Retrun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255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327660</xdr:colOff>
      <xdr:row>5</xdr:row>
      <xdr:rowOff>129540</xdr:rowOff>
    </xdr:from>
    <xdr:to>
      <xdr:col>23</xdr:col>
      <xdr:colOff>541020</xdr:colOff>
      <xdr:row>24</xdr:row>
      <xdr:rowOff>45720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90B00290-B9CB-460E-BD21-C11DD2B8E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61AB-47F7-4935-BFB1-0E453FA442CB}">
  <dimension ref="A1:Y122"/>
  <sheetViews>
    <sheetView tabSelected="1" zoomScale="70" zoomScaleNormal="70" workbookViewId="0">
      <pane xSplit="2" ySplit="3" topLeftCell="C103" activePane="bottomRight" state="frozen"/>
      <selection pane="topRight" activeCell="C1" sqref="C1"/>
      <selection pane="bottomLeft" activeCell="A3" sqref="A3"/>
      <selection pane="bottomRight" activeCell="O110" sqref="O110:Y122"/>
    </sheetView>
  </sheetViews>
  <sheetFormatPr defaultRowHeight="14.4"/>
  <cols>
    <col min="1" max="2" width="10.88671875" bestFit="1" customWidth="1"/>
    <col min="15" max="15" width="10.88671875" customWidth="1"/>
    <col min="16" max="25" width="14.88671875" customWidth="1"/>
  </cols>
  <sheetData>
    <row r="1" spans="1:25" s="9" customFormat="1">
      <c r="P1" s="9" t="s">
        <v>55</v>
      </c>
      <c r="Q1" s="9" t="s">
        <v>56</v>
      </c>
      <c r="R1" s="9" t="s">
        <v>56</v>
      </c>
      <c r="S1" s="9" t="s">
        <v>56</v>
      </c>
      <c r="T1" s="9" t="s">
        <v>58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</row>
    <row r="2" spans="1:25">
      <c r="C2" s="13" t="s">
        <v>14</v>
      </c>
      <c r="D2" s="13" t="s">
        <v>15</v>
      </c>
      <c r="E2" s="13" t="s">
        <v>18</v>
      </c>
      <c r="F2" s="13" t="s">
        <v>19</v>
      </c>
      <c r="G2" s="13" t="s">
        <v>21</v>
      </c>
      <c r="H2" s="13" t="s">
        <v>22</v>
      </c>
      <c r="I2" s="13" t="s">
        <v>24</v>
      </c>
      <c r="J2" s="13" t="s">
        <v>26</v>
      </c>
      <c r="K2" s="13" t="s">
        <v>28</v>
      </c>
      <c r="L2" s="13" t="s">
        <v>30</v>
      </c>
      <c r="P2" s="13" t="s">
        <v>14</v>
      </c>
      <c r="Q2" s="13" t="s">
        <v>15</v>
      </c>
      <c r="R2" s="13" t="s">
        <v>18</v>
      </c>
      <c r="S2" s="13" t="s">
        <v>19</v>
      </c>
      <c r="T2" s="13" t="s">
        <v>21</v>
      </c>
      <c r="U2" s="13" t="s">
        <v>22</v>
      </c>
      <c r="V2" s="13" t="s">
        <v>24</v>
      </c>
      <c r="W2" s="13" t="s">
        <v>26</v>
      </c>
      <c r="X2" s="13" t="s">
        <v>28</v>
      </c>
      <c r="Y2" s="13" t="s">
        <v>30</v>
      </c>
    </row>
    <row r="3" spans="1:25">
      <c r="B3" t="s">
        <v>2</v>
      </c>
      <c r="C3" s="13" t="s">
        <v>13</v>
      </c>
      <c r="D3" s="13" t="s">
        <v>16</v>
      </c>
      <c r="E3" s="13" t="s">
        <v>17</v>
      </c>
      <c r="F3" s="13" t="s">
        <v>0</v>
      </c>
      <c r="G3" s="13" t="s">
        <v>20</v>
      </c>
      <c r="H3" s="13" t="s">
        <v>1</v>
      </c>
      <c r="I3" s="13" t="s">
        <v>23</v>
      </c>
      <c r="J3" s="13" t="s">
        <v>25</v>
      </c>
      <c r="K3" s="13" t="s">
        <v>27</v>
      </c>
      <c r="L3" s="13" t="s">
        <v>29</v>
      </c>
      <c r="P3" s="13" t="s">
        <v>13</v>
      </c>
      <c r="Q3" s="13" t="s">
        <v>54</v>
      </c>
      <c r="R3" s="13" t="s">
        <v>17</v>
      </c>
      <c r="S3" s="13" t="s">
        <v>0</v>
      </c>
      <c r="T3" s="13" t="s">
        <v>20</v>
      </c>
      <c r="U3" s="13" t="s">
        <v>1</v>
      </c>
      <c r="V3" s="13" t="s">
        <v>23</v>
      </c>
      <c r="W3" s="13" t="s">
        <v>25</v>
      </c>
      <c r="X3" s="13" t="s">
        <v>27</v>
      </c>
      <c r="Y3" s="13" t="s">
        <v>29</v>
      </c>
    </row>
    <row r="4" spans="1:25">
      <c r="A4" s="3"/>
      <c r="B4" s="1">
        <v>43045</v>
      </c>
      <c r="C4" s="2">
        <v>732.90002400000003</v>
      </c>
      <c r="D4" s="4">
        <v>2449.5</v>
      </c>
      <c r="E4" s="5">
        <v>3733.5</v>
      </c>
      <c r="F4" s="9">
        <v>524.70001200000002</v>
      </c>
      <c r="G4" s="6">
        <v>1343</v>
      </c>
      <c r="H4" s="7">
        <v>2561.5</v>
      </c>
      <c r="I4" s="8">
        <v>5024</v>
      </c>
      <c r="J4" s="8">
        <v>216.64999399999999</v>
      </c>
      <c r="K4" s="12">
        <v>368.45001200000002</v>
      </c>
      <c r="L4" s="9">
        <v>4220.5</v>
      </c>
      <c r="O4" s="3">
        <v>43045</v>
      </c>
      <c r="Q4" s="9"/>
      <c r="R4" s="9"/>
      <c r="S4" s="9"/>
      <c r="T4" s="9"/>
      <c r="U4" s="9"/>
      <c r="V4" s="9"/>
      <c r="W4" s="9"/>
      <c r="X4" s="9"/>
      <c r="Y4" s="9"/>
    </row>
    <row r="5" spans="1:25">
      <c r="A5" s="3"/>
      <c r="B5" s="1">
        <v>43038</v>
      </c>
      <c r="C5" s="2">
        <v>738.09997599999997</v>
      </c>
      <c r="D5" s="4">
        <v>2435</v>
      </c>
      <c r="E5" s="5">
        <v>3725</v>
      </c>
      <c r="F5" s="9">
        <v>516.79998799999998</v>
      </c>
      <c r="G5" s="6">
        <v>1361</v>
      </c>
      <c r="H5" s="7">
        <v>2594</v>
      </c>
      <c r="I5" s="8">
        <v>5180</v>
      </c>
      <c r="J5" s="8">
        <v>219.35000600000001</v>
      </c>
      <c r="K5" s="12">
        <v>378.85000600000001</v>
      </c>
      <c r="L5" s="9">
        <v>4245.7690430000002</v>
      </c>
      <c r="O5" s="3">
        <v>43038</v>
      </c>
      <c r="P5" s="9">
        <f>(C4-C5)/C5</f>
        <v>-7.04505103520006E-3</v>
      </c>
      <c r="Q5" s="9">
        <f t="shared" ref="Q5:Q68" si="0">(D4-D5)/D5</f>
        <v>5.9548254620123203E-3</v>
      </c>
      <c r="R5" s="9">
        <f t="shared" ref="R5:R68" si="1">(E4-E5)/E5</f>
        <v>2.2818791946308723E-3</v>
      </c>
      <c r="S5" s="9">
        <f t="shared" ref="S5:S68" si="2">(F4-F5)/F5</f>
        <v>1.5286424503554807E-2</v>
      </c>
      <c r="T5" s="9">
        <f t="shared" ref="T5:T68" si="3">(G4-G5)/G5</f>
        <v>-1.3225569434239529E-2</v>
      </c>
      <c r="U5" s="9">
        <f t="shared" ref="U5:U68" si="4">(H4-H5)/H5</f>
        <v>-1.2528912875867387E-2</v>
      </c>
      <c r="V5" s="9">
        <f t="shared" ref="V5:V68" si="5">(I4-I5)/I5</f>
        <v>-3.0115830115830116E-2</v>
      </c>
      <c r="W5" s="9">
        <f t="shared" ref="W5:W68" si="6">(J4-J5)/J5</f>
        <v>-1.2309149423957687E-2</v>
      </c>
      <c r="X5" s="9">
        <f t="shared" ref="X5:X68" si="7">(K4-K5)/K5</f>
        <v>-2.7451481682172634E-2</v>
      </c>
      <c r="Y5" s="9">
        <f t="shared" ref="Y5:Y68" si="8">(L4-L5)/L5</f>
        <v>-5.9515820912730312E-3</v>
      </c>
    </row>
    <row r="6" spans="1:25">
      <c r="A6" s="3"/>
      <c r="B6" s="1">
        <v>43030</v>
      </c>
      <c r="C6" s="2">
        <v>748.29998799999998</v>
      </c>
      <c r="D6" s="4">
        <v>2327</v>
      </c>
      <c r="E6" s="5">
        <v>3554.5</v>
      </c>
      <c r="F6" s="9">
        <v>497.89999399999999</v>
      </c>
      <c r="G6" s="6">
        <v>1366.5</v>
      </c>
      <c r="H6" s="7">
        <v>2608</v>
      </c>
      <c r="I6" s="8">
        <v>5022</v>
      </c>
      <c r="J6" s="8">
        <v>215.60000600000001</v>
      </c>
      <c r="K6" s="12">
        <v>367.20001200000002</v>
      </c>
      <c r="L6" s="9">
        <v>4198.626953</v>
      </c>
      <c r="O6" s="3">
        <v>43030</v>
      </c>
      <c r="P6" s="9">
        <f t="shared" ref="P6:P69" si="9">(C5-C6)/C6</f>
        <v>-1.3630912954123976E-2</v>
      </c>
      <c r="Q6" s="9">
        <f t="shared" si="0"/>
        <v>4.6411688869789428E-2</v>
      </c>
      <c r="R6" s="9">
        <f t="shared" si="1"/>
        <v>4.7967365311576873E-2</v>
      </c>
      <c r="S6" s="9">
        <f t="shared" si="2"/>
        <v>3.7959418011159873E-2</v>
      </c>
      <c r="T6" s="9">
        <f t="shared" si="3"/>
        <v>-4.0248810830589097E-3</v>
      </c>
      <c r="U6" s="9">
        <f t="shared" si="4"/>
        <v>-5.3680981595092027E-3</v>
      </c>
      <c r="V6" s="9">
        <f t="shared" si="5"/>
        <v>3.14615690959777E-2</v>
      </c>
      <c r="W6" s="9">
        <f t="shared" si="6"/>
        <v>1.7393320480705365E-2</v>
      </c>
      <c r="X6" s="9">
        <f t="shared" si="7"/>
        <v>3.1726562144012108E-2</v>
      </c>
      <c r="Y6" s="9">
        <f t="shared" si="8"/>
        <v>1.1227977747895974E-2</v>
      </c>
    </row>
    <row r="7" spans="1:25">
      <c r="A7" s="3"/>
      <c r="B7" s="1">
        <v>43023</v>
      </c>
      <c r="C7" s="2">
        <v>748.59997599999997</v>
      </c>
      <c r="D7" s="4">
        <v>2313.5</v>
      </c>
      <c r="E7" s="5">
        <v>3600</v>
      </c>
      <c r="F7" s="9">
        <v>491.89999399999999</v>
      </c>
      <c r="G7" s="6">
        <v>1523.5</v>
      </c>
      <c r="H7" s="7">
        <v>2567.5</v>
      </c>
      <c r="I7" s="8">
        <v>5162</v>
      </c>
      <c r="J7" s="8">
        <v>216.85000600000001</v>
      </c>
      <c r="K7" s="12">
        <v>378.20001200000002</v>
      </c>
      <c r="L7" s="9">
        <v>4129.6503910000001</v>
      </c>
      <c r="O7" s="3">
        <v>43023</v>
      </c>
      <c r="P7" s="9">
        <f t="shared" si="9"/>
        <v>-4.0073204597589361E-4</v>
      </c>
      <c r="Q7" s="9">
        <f t="shared" si="0"/>
        <v>5.835314458612492E-3</v>
      </c>
      <c r="R7" s="9">
        <f t="shared" si="1"/>
        <v>-1.2638888888888889E-2</v>
      </c>
      <c r="S7" s="9">
        <f t="shared" si="2"/>
        <v>1.2197601287224248E-2</v>
      </c>
      <c r="T7" s="9">
        <f t="shared" si="3"/>
        <v>-0.10305218247456514</v>
      </c>
      <c r="U7" s="9">
        <f t="shared" si="4"/>
        <v>1.5774099318403116E-2</v>
      </c>
      <c r="V7" s="9">
        <f t="shared" si="5"/>
        <v>-2.7121270825261525E-2</v>
      </c>
      <c r="W7" s="9">
        <f t="shared" si="6"/>
        <v>-5.7643530800732369E-3</v>
      </c>
      <c r="X7" s="9">
        <f t="shared" si="7"/>
        <v>-2.9085139214643917E-2</v>
      </c>
      <c r="Y7" s="9">
        <f t="shared" si="8"/>
        <v>1.6702760638121976E-2</v>
      </c>
    </row>
    <row r="8" spans="1:25">
      <c r="A8" s="3"/>
      <c r="B8" s="1">
        <v>43016</v>
      </c>
      <c r="C8" s="2">
        <v>729.25579800000003</v>
      </c>
      <c r="D8" s="4">
        <v>2285.5</v>
      </c>
      <c r="E8" s="5">
        <v>3688.5</v>
      </c>
      <c r="F8" s="9">
        <v>490.79998799999998</v>
      </c>
      <c r="G8" s="6">
        <v>1516</v>
      </c>
      <c r="H8" s="7">
        <v>2551.5</v>
      </c>
      <c r="I8" s="8">
        <v>5127</v>
      </c>
      <c r="J8" s="8">
        <v>215.64999399999999</v>
      </c>
      <c r="K8" s="12">
        <v>376.60000600000001</v>
      </c>
      <c r="L8" s="9">
        <v>4468.5776370000003</v>
      </c>
      <c r="O8" s="3">
        <v>43016</v>
      </c>
      <c r="P8" s="9">
        <f t="shared" si="9"/>
        <v>2.6525915944791627E-2</v>
      </c>
      <c r="Q8" s="9">
        <f t="shared" si="0"/>
        <v>1.2251148545176111E-2</v>
      </c>
      <c r="R8" s="9">
        <f t="shared" si="1"/>
        <v>-2.3993493289955266E-2</v>
      </c>
      <c r="S8" s="9">
        <f t="shared" si="2"/>
        <v>2.2412510735432367E-3</v>
      </c>
      <c r="T8" s="9">
        <f t="shared" si="3"/>
        <v>4.9472295514511877E-3</v>
      </c>
      <c r="U8" s="9">
        <f t="shared" si="4"/>
        <v>6.2708210856359005E-3</v>
      </c>
      <c r="V8" s="9">
        <f t="shared" si="5"/>
        <v>6.8266042519992201E-3</v>
      </c>
      <c r="W8" s="9">
        <f t="shared" si="6"/>
        <v>5.5646280240564958E-3</v>
      </c>
      <c r="X8" s="9">
        <f t="shared" si="7"/>
        <v>4.2485554288599972E-3</v>
      </c>
      <c r="Y8" s="9">
        <f t="shared" si="8"/>
        <v>-7.5846784711463694E-2</v>
      </c>
    </row>
    <row r="9" spans="1:25">
      <c r="A9" s="3"/>
      <c r="B9" s="1">
        <v>43009</v>
      </c>
      <c r="C9" s="2">
        <v>746.91980000000001</v>
      </c>
      <c r="D9" s="4">
        <v>2297.5</v>
      </c>
      <c r="E9" s="5">
        <v>3676</v>
      </c>
      <c r="F9" s="9">
        <v>490.39999399999999</v>
      </c>
      <c r="G9" s="6">
        <v>1528.5</v>
      </c>
      <c r="H9" s="7">
        <v>2526</v>
      </c>
      <c r="I9" s="8">
        <v>5154</v>
      </c>
      <c r="J9" s="8">
        <v>211.800003</v>
      </c>
      <c r="K9" s="12">
        <v>366.89999399999999</v>
      </c>
      <c r="L9" s="9">
        <v>4348.9853519999997</v>
      </c>
      <c r="O9" s="3">
        <v>43009</v>
      </c>
      <c r="P9" s="9">
        <f t="shared" si="9"/>
        <v>-2.3649128058996403E-2</v>
      </c>
      <c r="Q9" s="9">
        <f t="shared" si="0"/>
        <v>-5.2230685527747548E-3</v>
      </c>
      <c r="R9" s="9">
        <f t="shared" si="1"/>
        <v>3.4004352557127312E-3</v>
      </c>
      <c r="S9" s="9">
        <f t="shared" si="2"/>
        <v>8.1564846022406847E-4</v>
      </c>
      <c r="T9" s="9">
        <f t="shared" si="3"/>
        <v>-8.1779522407589133E-3</v>
      </c>
      <c r="U9" s="9">
        <f t="shared" si="4"/>
        <v>1.0095011876484561E-2</v>
      </c>
      <c r="V9" s="9">
        <f t="shared" si="5"/>
        <v>-5.2386495925494762E-3</v>
      </c>
      <c r="W9" s="9">
        <f t="shared" si="6"/>
        <v>1.8177483217504904E-2</v>
      </c>
      <c r="X9" s="9">
        <f t="shared" si="7"/>
        <v>2.6437754588788616E-2</v>
      </c>
      <c r="Y9" s="9">
        <f t="shared" si="8"/>
        <v>2.7498893493629002E-2</v>
      </c>
    </row>
    <row r="10" spans="1:25">
      <c r="A10" s="3"/>
      <c r="B10" s="1">
        <v>43002</v>
      </c>
      <c r="C10" s="2">
        <v>727.38079800000003</v>
      </c>
      <c r="D10" s="4">
        <v>2248.5</v>
      </c>
      <c r="E10" s="5">
        <v>3473</v>
      </c>
      <c r="F10" s="9">
        <v>477.29998799999998</v>
      </c>
      <c r="G10" s="6">
        <v>1488.5</v>
      </c>
      <c r="H10" s="7">
        <v>2453</v>
      </c>
      <c r="I10" s="8">
        <v>4955</v>
      </c>
      <c r="J10" s="8">
        <v>208.800003</v>
      </c>
      <c r="K10" s="12">
        <v>342</v>
      </c>
      <c r="L10" s="9">
        <v>4286.4599609999996</v>
      </c>
      <c r="O10" s="3">
        <v>43002</v>
      </c>
      <c r="P10" s="9">
        <f t="shared" si="9"/>
        <v>2.6862136110444836E-2</v>
      </c>
      <c r="Q10" s="9">
        <f t="shared" si="0"/>
        <v>2.1792305981765622E-2</v>
      </c>
      <c r="R10" s="9">
        <f t="shared" si="1"/>
        <v>5.8450906996832711E-2</v>
      </c>
      <c r="S10" s="9">
        <f t="shared" si="2"/>
        <v>2.7446063962607951E-2</v>
      </c>
      <c r="T10" s="9">
        <f t="shared" si="3"/>
        <v>2.6872690628149145E-2</v>
      </c>
      <c r="U10" s="9">
        <f t="shared" si="4"/>
        <v>2.9759478189971465E-2</v>
      </c>
      <c r="V10" s="9">
        <f t="shared" si="5"/>
        <v>4.0161453077699291E-2</v>
      </c>
      <c r="W10" s="9">
        <f t="shared" si="6"/>
        <v>1.4367815885519886E-2</v>
      </c>
      <c r="X10" s="9">
        <f t="shared" si="7"/>
        <v>7.2806999999999983E-2</v>
      </c>
      <c r="Y10" s="9">
        <f t="shared" si="8"/>
        <v>1.458671994346902E-2</v>
      </c>
    </row>
    <row r="11" spans="1:25">
      <c r="A11" s="3"/>
      <c r="B11" s="1">
        <v>42995</v>
      </c>
      <c r="C11" s="2">
        <v>717.51269500000001</v>
      </c>
      <c r="D11" s="4">
        <v>2190</v>
      </c>
      <c r="E11" s="5">
        <v>3500</v>
      </c>
      <c r="F11" s="9">
        <v>466.60000600000001</v>
      </c>
      <c r="G11" s="6">
        <v>1474</v>
      </c>
      <c r="H11" s="7">
        <v>2436.5</v>
      </c>
      <c r="I11" s="8">
        <v>4912</v>
      </c>
      <c r="J11" s="8">
        <v>208.25</v>
      </c>
      <c r="K11" s="12">
        <v>347.14999399999999</v>
      </c>
      <c r="L11" s="9">
        <v>4231.8745120000003</v>
      </c>
      <c r="O11" s="3">
        <v>42995</v>
      </c>
      <c r="P11" s="9">
        <f t="shared" si="9"/>
        <v>1.3753210317763115E-2</v>
      </c>
      <c r="Q11" s="9">
        <f t="shared" si="0"/>
        <v>2.6712328767123289E-2</v>
      </c>
      <c r="R11" s="9">
        <f t="shared" si="1"/>
        <v>-7.7142857142857143E-3</v>
      </c>
      <c r="S11" s="9">
        <f t="shared" si="2"/>
        <v>2.2931808534953121E-2</v>
      </c>
      <c r="T11" s="9">
        <f t="shared" si="3"/>
        <v>9.8371777476255091E-3</v>
      </c>
      <c r="U11" s="9">
        <f t="shared" si="4"/>
        <v>6.7720090293453723E-3</v>
      </c>
      <c r="V11" s="9">
        <f t="shared" si="5"/>
        <v>8.7540716612377854E-3</v>
      </c>
      <c r="W11" s="9">
        <f t="shared" si="6"/>
        <v>2.6410708283313507E-3</v>
      </c>
      <c r="X11" s="9">
        <f t="shared" si="7"/>
        <v>-1.4835068670633457E-2</v>
      </c>
      <c r="Y11" s="9">
        <f t="shared" si="8"/>
        <v>1.2898645469097794E-2</v>
      </c>
    </row>
    <row r="12" spans="1:25">
      <c r="A12" s="3"/>
      <c r="B12" s="1">
        <v>42988</v>
      </c>
      <c r="C12" s="2">
        <v>698.66455099999996</v>
      </c>
      <c r="D12" s="4">
        <v>2102.5</v>
      </c>
      <c r="E12" s="5">
        <v>3452.5</v>
      </c>
      <c r="F12" s="9">
        <v>448.25</v>
      </c>
      <c r="G12" s="6">
        <v>1454</v>
      </c>
      <c r="H12" s="7">
        <v>2488</v>
      </c>
      <c r="I12" s="8">
        <v>4719.5</v>
      </c>
      <c r="J12" s="8">
        <v>206.449997</v>
      </c>
      <c r="K12" s="12">
        <v>344.5</v>
      </c>
      <c r="L12" s="9">
        <v>4315.7377930000002</v>
      </c>
      <c r="O12" s="3">
        <v>42988</v>
      </c>
      <c r="P12" s="9">
        <f t="shared" si="9"/>
        <v>2.6977387035055179E-2</v>
      </c>
      <c r="Q12" s="9">
        <f t="shared" si="0"/>
        <v>4.1617122473246136E-2</v>
      </c>
      <c r="R12" s="9">
        <f t="shared" si="1"/>
        <v>1.3758146270818247E-2</v>
      </c>
      <c r="S12" s="9">
        <f t="shared" si="2"/>
        <v>4.093699051868379E-2</v>
      </c>
      <c r="T12" s="9">
        <f t="shared" si="3"/>
        <v>1.3755158184319119E-2</v>
      </c>
      <c r="U12" s="9">
        <f t="shared" si="4"/>
        <v>-2.0699356913183281E-2</v>
      </c>
      <c r="V12" s="9">
        <f t="shared" si="5"/>
        <v>4.0788219091005405E-2</v>
      </c>
      <c r="W12" s="9">
        <f t="shared" si="6"/>
        <v>8.7188327738266028E-3</v>
      </c>
      <c r="X12" s="9">
        <f t="shared" si="7"/>
        <v>7.6922902757619515E-3</v>
      </c>
      <c r="Y12" s="9">
        <f t="shared" si="8"/>
        <v>-1.9431968535258026E-2</v>
      </c>
    </row>
    <row r="13" spans="1:25">
      <c r="A13" s="3"/>
      <c r="B13" s="1">
        <v>42981</v>
      </c>
      <c r="C13" s="2">
        <v>719.78241000000003</v>
      </c>
      <c r="D13" s="4">
        <v>2138</v>
      </c>
      <c r="E13" s="5">
        <v>3600.5</v>
      </c>
      <c r="F13" s="9">
        <v>446.10000600000001</v>
      </c>
      <c r="G13" s="6">
        <v>1494</v>
      </c>
      <c r="H13" s="7">
        <v>2593.5</v>
      </c>
      <c r="I13" s="8">
        <v>4790</v>
      </c>
      <c r="J13" s="8">
        <v>213.75</v>
      </c>
      <c r="K13" s="12">
        <v>360.203552</v>
      </c>
      <c r="L13" s="9">
        <v>4473.0434569999998</v>
      </c>
      <c r="O13" s="3">
        <v>42981</v>
      </c>
      <c r="P13" s="9">
        <f t="shared" si="9"/>
        <v>-2.9339226280897954E-2</v>
      </c>
      <c r="Q13" s="9">
        <f t="shared" si="0"/>
        <v>-1.6604303086997195E-2</v>
      </c>
      <c r="R13" s="9">
        <f t="shared" si="1"/>
        <v>-4.1105402027496178E-2</v>
      </c>
      <c r="S13" s="9">
        <f t="shared" si="2"/>
        <v>4.8195336720080481E-3</v>
      </c>
      <c r="T13" s="9">
        <f t="shared" si="3"/>
        <v>-2.677376171352075E-2</v>
      </c>
      <c r="U13" s="9">
        <f t="shared" si="4"/>
        <v>-4.0678619625988045E-2</v>
      </c>
      <c r="V13" s="9">
        <f t="shared" si="5"/>
        <v>-1.4718162839248435E-2</v>
      </c>
      <c r="W13" s="9">
        <f t="shared" si="6"/>
        <v>-3.415206081871347E-2</v>
      </c>
      <c r="X13" s="9">
        <f t="shared" si="7"/>
        <v>-4.3596327445432861E-2</v>
      </c>
      <c r="Y13" s="9">
        <f t="shared" si="8"/>
        <v>-3.5167479482862432E-2</v>
      </c>
    </row>
    <row r="14" spans="1:25">
      <c r="A14" s="3"/>
      <c r="B14" s="1">
        <v>42974</v>
      </c>
      <c r="C14" s="2">
        <v>739.81469700000002</v>
      </c>
      <c r="D14" s="4">
        <v>2122</v>
      </c>
      <c r="E14" s="5">
        <v>3759.5</v>
      </c>
      <c r="F14" s="9">
        <v>444.75</v>
      </c>
      <c r="G14" s="6">
        <v>1532.5</v>
      </c>
      <c r="H14" s="7">
        <v>2589</v>
      </c>
      <c r="I14" s="8">
        <v>4592.5</v>
      </c>
      <c r="J14" s="8">
        <v>219.5</v>
      </c>
      <c r="K14" s="12">
        <v>364.122589</v>
      </c>
      <c r="L14" s="9">
        <v>4455.1791990000002</v>
      </c>
      <c r="O14" s="3">
        <v>42974</v>
      </c>
      <c r="P14" s="9">
        <f t="shared" si="9"/>
        <v>-2.7077438554860171E-2</v>
      </c>
      <c r="Q14" s="9">
        <f t="shared" si="0"/>
        <v>7.540056550424128E-3</v>
      </c>
      <c r="R14" s="9">
        <f t="shared" si="1"/>
        <v>-4.2292858092831495E-2</v>
      </c>
      <c r="S14" s="9">
        <f t="shared" si="2"/>
        <v>3.035426644182142E-3</v>
      </c>
      <c r="T14" s="9">
        <f t="shared" si="3"/>
        <v>-2.5122349102773247E-2</v>
      </c>
      <c r="U14" s="9">
        <f t="shared" si="4"/>
        <v>1.7381228273464658E-3</v>
      </c>
      <c r="V14" s="9">
        <f t="shared" si="5"/>
        <v>4.3004899292324442E-2</v>
      </c>
      <c r="W14" s="9">
        <f t="shared" si="6"/>
        <v>-2.6195899772209569E-2</v>
      </c>
      <c r="X14" s="9">
        <f t="shared" si="7"/>
        <v>-1.0762960383103292E-2</v>
      </c>
      <c r="Y14" s="9">
        <f t="shared" si="8"/>
        <v>4.0097731655798228E-3</v>
      </c>
    </row>
    <row r="15" spans="1:25">
      <c r="A15" s="3"/>
      <c r="B15" s="1">
        <v>42967</v>
      </c>
      <c r="C15" s="2">
        <v>733.00567599999999</v>
      </c>
      <c r="D15" s="4">
        <v>2142.5</v>
      </c>
      <c r="E15" s="5">
        <v>3661</v>
      </c>
      <c r="F15" s="9">
        <v>445.5</v>
      </c>
      <c r="G15" s="6">
        <v>1519.5</v>
      </c>
      <c r="H15" s="7">
        <v>2568</v>
      </c>
      <c r="I15" s="8">
        <v>4498.5</v>
      </c>
      <c r="J15" s="8">
        <v>219.60000600000001</v>
      </c>
      <c r="K15" s="12">
        <v>350.033905</v>
      </c>
      <c r="L15" s="9">
        <v>4476.5170900000003</v>
      </c>
      <c r="O15" s="3">
        <v>42967</v>
      </c>
      <c r="P15" s="9">
        <f t="shared" si="9"/>
        <v>9.2891790922503444E-3</v>
      </c>
      <c r="Q15" s="9">
        <f t="shared" si="0"/>
        <v>-9.5682613768961495E-3</v>
      </c>
      <c r="R15" s="9">
        <f t="shared" si="1"/>
        <v>2.690521715378312E-2</v>
      </c>
      <c r="S15" s="9">
        <f t="shared" si="2"/>
        <v>-1.6835016835016834E-3</v>
      </c>
      <c r="T15" s="9">
        <f t="shared" si="3"/>
        <v>8.5554458703520891E-3</v>
      </c>
      <c r="U15" s="9">
        <f t="shared" si="4"/>
        <v>8.1775700934579431E-3</v>
      </c>
      <c r="V15" s="9">
        <f t="shared" si="5"/>
        <v>2.0895854173613428E-2</v>
      </c>
      <c r="W15" s="9">
        <f t="shared" si="6"/>
        <v>-4.5540071615484193E-4</v>
      </c>
      <c r="X15" s="9">
        <f t="shared" si="7"/>
        <v>4.0249483832144779E-2</v>
      </c>
      <c r="Y15" s="9">
        <f t="shared" si="8"/>
        <v>-4.7666278428080628E-3</v>
      </c>
    </row>
    <row r="16" spans="1:25">
      <c r="A16" s="3"/>
      <c r="B16" s="1">
        <v>42960</v>
      </c>
      <c r="C16" s="2">
        <v>726.49273700000003</v>
      </c>
      <c r="D16" s="4">
        <v>2114.5</v>
      </c>
      <c r="E16" s="5">
        <v>3429.5</v>
      </c>
      <c r="F16" s="9">
        <v>440</v>
      </c>
      <c r="G16" s="6">
        <v>1490</v>
      </c>
      <c r="H16" s="7">
        <v>2549.5</v>
      </c>
      <c r="I16" s="8">
        <v>4447</v>
      </c>
      <c r="J16" s="8">
        <v>219.050003</v>
      </c>
      <c r="K16" s="12">
        <v>340.75726300000002</v>
      </c>
      <c r="L16" s="9">
        <v>4419.9467770000001</v>
      </c>
      <c r="O16" s="3">
        <v>42960</v>
      </c>
      <c r="P16" s="9">
        <f t="shared" si="9"/>
        <v>8.9649058666362962E-3</v>
      </c>
      <c r="Q16" s="9">
        <f t="shared" si="0"/>
        <v>1.3241901158666351E-2</v>
      </c>
      <c r="R16" s="9">
        <f t="shared" si="1"/>
        <v>6.7502551392331245E-2</v>
      </c>
      <c r="S16" s="9">
        <f t="shared" si="2"/>
        <v>1.2500000000000001E-2</v>
      </c>
      <c r="T16" s="9">
        <f t="shared" si="3"/>
        <v>1.9798657718120807E-2</v>
      </c>
      <c r="U16" s="9">
        <f t="shared" si="4"/>
        <v>7.256324769562659E-3</v>
      </c>
      <c r="V16" s="9">
        <f t="shared" si="5"/>
        <v>1.1580841016415561E-2</v>
      </c>
      <c r="W16" s="9">
        <f t="shared" si="6"/>
        <v>2.5108559345694407E-3</v>
      </c>
      <c r="X16" s="9">
        <f t="shared" si="7"/>
        <v>2.7223607556678787E-2</v>
      </c>
      <c r="Y16" s="9">
        <f t="shared" si="8"/>
        <v>1.2798867464733766E-2</v>
      </c>
    </row>
    <row r="17" spans="1:25">
      <c r="A17" s="3"/>
      <c r="B17" s="1">
        <v>42953</v>
      </c>
      <c r="C17" s="2">
        <v>727.08477800000003</v>
      </c>
      <c r="D17" s="4">
        <v>2099.998779</v>
      </c>
      <c r="E17" s="5">
        <v>3292.1594239999999</v>
      </c>
      <c r="F17" s="9">
        <v>440.47167999999999</v>
      </c>
      <c r="G17" s="6">
        <v>1456.4219969999999</v>
      </c>
      <c r="H17" s="7">
        <v>2436.4040530000002</v>
      </c>
      <c r="I17" s="8">
        <v>4316.9653319999998</v>
      </c>
      <c r="J17" s="8">
        <v>219.5</v>
      </c>
      <c r="K17" s="12">
        <v>319.47540300000003</v>
      </c>
      <c r="L17" s="9">
        <v>4341.0454099999997</v>
      </c>
      <c r="O17" s="3">
        <v>42953</v>
      </c>
      <c r="P17" s="9">
        <f t="shared" si="9"/>
        <v>-8.1426680617427904E-4</v>
      </c>
      <c r="Q17" s="9">
        <f t="shared" si="0"/>
        <v>6.9053473482995707E-3</v>
      </c>
      <c r="R17" s="9">
        <f t="shared" si="1"/>
        <v>4.1717474250724515E-2</v>
      </c>
      <c r="S17" s="9">
        <f t="shared" si="2"/>
        <v>-1.0708520466060204E-3</v>
      </c>
      <c r="T17" s="9">
        <f t="shared" si="3"/>
        <v>2.3055133106452307E-2</v>
      </c>
      <c r="U17" s="9">
        <f t="shared" si="4"/>
        <v>4.641920820183424E-2</v>
      </c>
      <c r="V17" s="9">
        <f t="shared" si="5"/>
        <v>3.0121777220702556E-2</v>
      </c>
      <c r="W17" s="9">
        <f t="shared" si="6"/>
        <v>-2.0501002277904154E-3</v>
      </c>
      <c r="X17" s="9">
        <f t="shared" si="7"/>
        <v>6.6615018872047543E-2</v>
      </c>
      <c r="Y17" s="9">
        <f t="shared" si="8"/>
        <v>1.8175660364723158E-2</v>
      </c>
    </row>
    <row r="18" spans="1:25">
      <c r="A18" s="3"/>
      <c r="B18" s="1">
        <v>42946</v>
      </c>
      <c r="C18" s="2">
        <v>751.23193400000002</v>
      </c>
      <c r="D18" s="4">
        <v>2147.211914</v>
      </c>
      <c r="E18" s="5">
        <v>3464.0939939999998</v>
      </c>
      <c r="F18" s="9">
        <v>453.11279300000001</v>
      </c>
      <c r="G18" s="6">
        <v>1514.6788329999999</v>
      </c>
      <c r="H18" s="7">
        <v>2464.9633789999998</v>
      </c>
      <c r="I18" s="8">
        <v>4464.671875</v>
      </c>
      <c r="J18" s="8">
        <v>225</v>
      </c>
      <c r="K18" s="12">
        <v>335.15152</v>
      </c>
      <c r="L18" s="9">
        <v>4292.1909180000002</v>
      </c>
      <c r="O18" s="3">
        <v>42946</v>
      </c>
      <c r="P18" s="9">
        <f t="shared" si="9"/>
        <v>-3.2143409920590511E-2</v>
      </c>
      <c r="Q18" s="9">
        <f t="shared" si="0"/>
        <v>-2.1988111509705401E-2</v>
      </c>
      <c r="R18" s="9">
        <f t="shared" si="1"/>
        <v>-4.9633344331245041E-2</v>
      </c>
      <c r="S18" s="9">
        <f t="shared" si="2"/>
        <v>-2.7898380260475274E-2</v>
      </c>
      <c r="T18" s="9">
        <f t="shared" si="3"/>
        <v>-3.846151060592528E-2</v>
      </c>
      <c r="U18" s="9">
        <f t="shared" si="4"/>
        <v>-1.1586105596256651E-2</v>
      </c>
      <c r="V18" s="9">
        <f t="shared" si="5"/>
        <v>-3.3083403917561184E-2</v>
      </c>
      <c r="W18" s="9">
        <f t="shared" si="6"/>
        <v>-2.4444444444444446E-2</v>
      </c>
      <c r="X18" s="9">
        <f t="shared" si="7"/>
        <v>-4.6773223645233585E-2</v>
      </c>
      <c r="Y18" s="9">
        <f t="shared" si="8"/>
        <v>1.1382180553786699E-2</v>
      </c>
    </row>
    <row r="19" spans="1:25">
      <c r="A19" s="3"/>
      <c r="B19" s="1">
        <v>42939</v>
      </c>
      <c r="C19" s="2">
        <v>726.41876200000002</v>
      </c>
      <c r="D19" s="4">
        <v>2080.8183589999999</v>
      </c>
      <c r="E19" s="5">
        <v>3423.0642090000001</v>
      </c>
      <c r="F19" s="9">
        <v>437.47128300000003</v>
      </c>
      <c r="G19" s="6">
        <v>1499.3740230000001</v>
      </c>
      <c r="H19" s="7">
        <v>2404.8903810000002</v>
      </c>
      <c r="I19" s="8">
        <v>4412.9746089999999</v>
      </c>
      <c r="J19" s="8">
        <v>220.300003</v>
      </c>
      <c r="K19" s="12">
        <v>328.65289300000001</v>
      </c>
      <c r="L19" s="9">
        <v>4262.6372069999998</v>
      </c>
      <c r="O19" s="3">
        <v>42939</v>
      </c>
      <c r="P19" s="9">
        <f t="shared" si="9"/>
        <v>3.4158220158966662E-2</v>
      </c>
      <c r="Q19" s="9">
        <f t="shared" si="0"/>
        <v>3.1907424649937989E-2</v>
      </c>
      <c r="R19" s="9">
        <f t="shared" si="1"/>
        <v>1.1986273845557222E-2</v>
      </c>
      <c r="S19" s="9">
        <f t="shared" si="2"/>
        <v>3.5754369733109963E-2</v>
      </c>
      <c r="T19" s="9">
        <f t="shared" si="3"/>
        <v>1.0207466426140599E-2</v>
      </c>
      <c r="U19" s="9">
        <f t="shared" si="4"/>
        <v>2.4979516103773563E-2</v>
      </c>
      <c r="V19" s="9">
        <f t="shared" si="5"/>
        <v>1.1714834228723324E-2</v>
      </c>
      <c r="W19" s="9">
        <f t="shared" si="6"/>
        <v>2.1334529895580601E-2</v>
      </c>
      <c r="X19" s="9">
        <f t="shared" si="7"/>
        <v>1.9773527446174038E-2</v>
      </c>
      <c r="Y19" s="9">
        <f t="shared" si="8"/>
        <v>6.9331987604922341E-3</v>
      </c>
    </row>
    <row r="20" spans="1:25">
      <c r="A20" s="3"/>
      <c r="B20" s="1">
        <v>42932</v>
      </c>
      <c r="C20" s="2">
        <v>718.11517300000003</v>
      </c>
      <c r="D20" s="4">
        <v>2044.91687</v>
      </c>
      <c r="E20" s="5">
        <v>3275.5520019999999</v>
      </c>
      <c r="F20" s="9">
        <v>439.04522700000001</v>
      </c>
      <c r="G20" s="6">
        <v>1594.6585689999999</v>
      </c>
      <c r="H20" s="7">
        <v>2250.7685550000001</v>
      </c>
      <c r="I20" s="8">
        <v>5073.2221680000002</v>
      </c>
      <c r="J20" s="8">
        <v>226</v>
      </c>
      <c r="K20" s="12">
        <v>311.09164399999997</v>
      </c>
      <c r="L20" s="9">
        <v>4312.8784180000002</v>
      </c>
      <c r="O20" s="3">
        <v>42932</v>
      </c>
      <c r="P20" s="9">
        <f t="shared" si="9"/>
        <v>1.1563032382829193E-2</v>
      </c>
      <c r="Q20" s="9">
        <f t="shared" si="0"/>
        <v>1.7556454018592869E-2</v>
      </c>
      <c r="R20" s="9">
        <f t="shared" si="1"/>
        <v>4.5034304724801077E-2</v>
      </c>
      <c r="S20" s="9">
        <f t="shared" si="2"/>
        <v>-3.5849245207714856E-3</v>
      </c>
      <c r="T20" s="9">
        <f t="shared" si="3"/>
        <v>-5.9752318052479526E-2</v>
      </c>
      <c r="U20" s="9">
        <f t="shared" si="4"/>
        <v>6.8475199574662637E-2</v>
      </c>
      <c r="V20" s="9">
        <f t="shared" si="5"/>
        <v>-0.13014363202238541</v>
      </c>
      <c r="W20" s="9">
        <f t="shared" si="6"/>
        <v>-2.5221225663716797E-2</v>
      </c>
      <c r="X20" s="9">
        <f t="shared" si="7"/>
        <v>5.6450404048782592E-2</v>
      </c>
      <c r="Y20" s="9">
        <f t="shared" si="8"/>
        <v>-1.164911368479956E-2</v>
      </c>
    </row>
    <row r="21" spans="1:25">
      <c r="A21" s="3"/>
      <c r="B21" s="1">
        <v>42925</v>
      </c>
      <c r="C21" s="2">
        <v>716.94293200000004</v>
      </c>
      <c r="D21" s="4">
        <v>2016.392212</v>
      </c>
      <c r="E21" s="5">
        <v>3346.3774410000001</v>
      </c>
      <c r="F21" s="9">
        <v>439.58630399999998</v>
      </c>
      <c r="G21" s="6">
        <v>1588.2404790000001</v>
      </c>
      <c r="H21" s="7">
        <v>2250.2763669999999</v>
      </c>
      <c r="I21" s="8">
        <v>4922.0693359999996</v>
      </c>
      <c r="J21" s="8">
        <v>218.800003</v>
      </c>
      <c r="K21" s="12">
        <v>313.62167399999998</v>
      </c>
      <c r="L21" s="9">
        <v>4205.8642579999996</v>
      </c>
      <c r="O21" s="3">
        <v>42925</v>
      </c>
      <c r="P21" s="9">
        <f t="shared" si="9"/>
        <v>1.635054824698356E-3</v>
      </c>
      <c r="Q21" s="9">
        <f t="shared" si="0"/>
        <v>1.4146383739355587E-2</v>
      </c>
      <c r="R21" s="9">
        <f t="shared" si="1"/>
        <v>-2.1164808886243083E-2</v>
      </c>
      <c r="S21" s="9">
        <f t="shared" si="2"/>
        <v>-1.2308777481838309E-3</v>
      </c>
      <c r="T21" s="9">
        <f t="shared" si="3"/>
        <v>4.041006437539546E-3</v>
      </c>
      <c r="U21" s="9">
        <f t="shared" si="4"/>
        <v>2.1872335648102608E-4</v>
      </c>
      <c r="V21" s="9">
        <f t="shared" si="5"/>
        <v>3.0709204133812042E-2</v>
      </c>
      <c r="W21" s="9">
        <f t="shared" si="6"/>
        <v>3.2906750005848931E-2</v>
      </c>
      <c r="X21" s="9">
        <f t="shared" si="7"/>
        <v>-8.0671401556258859E-3</v>
      </c>
      <c r="Y21" s="9">
        <f t="shared" si="8"/>
        <v>2.5444035621560623E-2</v>
      </c>
    </row>
    <row r="22" spans="1:25">
      <c r="A22" s="3"/>
      <c r="B22" s="1">
        <v>42918</v>
      </c>
      <c r="C22" s="2">
        <v>711.37457300000005</v>
      </c>
      <c r="D22" s="4">
        <v>2010.490601</v>
      </c>
      <c r="E22" s="5">
        <v>3270.1789549999999</v>
      </c>
      <c r="F22" s="9">
        <v>436.930206</v>
      </c>
      <c r="G22" s="6">
        <v>1594.1649170000001</v>
      </c>
      <c r="H22" s="7">
        <v>2226.6408689999998</v>
      </c>
      <c r="I22" s="8">
        <v>5051.5585940000001</v>
      </c>
      <c r="J22" s="8">
        <v>218.75</v>
      </c>
      <c r="K22" s="12">
        <v>294.919464</v>
      </c>
      <c r="L22" s="9">
        <v>4115.8535160000001</v>
      </c>
      <c r="O22" s="3">
        <v>42918</v>
      </c>
      <c r="P22" s="9">
        <f t="shared" si="9"/>
        <v>7.8276047687748686E-3</v>
      </c>
      <c r="Q22" s="9">
        <f t="shared" si="0"/>
        <v>2.9354084008473328E-3</v>
      </c>
      <c r="R22" s="9">
        <f t="shared" si="1"/>
        <v>2.3301014118354339E-2</v>
      </c>
      <c r="S22" s="9">
        <f t="shared" si="2"/>
        <v>6.0789983469350384E-3</v>
      </c>
      <c r="T22" s="9">
        <f t="shared" si="3"/>
        <v>-3.7163269225300665E-3</v>
      </c>
      <c r="U22" s="9">
        <f t="shared" si="4"/>
        <v>1.0614867592282615E-2</v>
      </c>
      <c r="V22" s="9">
        <f t="shared" si="5"/>
        <v>-2.5633525889178378E-2</v>
      </c>
      <c r="W22" s="9">
        <f t="shared" si="6"/>
        <v>2.2858514285716019E-4</v>
      </c>
      <c r="X22" s="9">
        <f t="shared" si="7"/>
        <v>6.3414634444066323E-2</v>
      </c>
      <c r="Y22" s="9">
        <f t="shared" si="8"/>
        <v>2.186927733217206E-2</v>
      </c>
    </row>
    <row r="23" spans="1:25">
      <c r="A23" s="3"/>
      <c r="B23" s="1">
        <v>42911</v>
      </c>
      <c r="C23" s="2">
        <v>695.25585899999999</v>
      </c>
      <c r="D23" s="4">
        <v>2001.6381839999999</v>
      </c>
      <c r="E23" s="5">
        <v>3167.1159670000002</v>
      </c>
      <c r="F23" s="9">
        <v>442.58673099999999</v>
      </c>
      <c r="G23" s="6">
        <v>1614.9003909999999</v>
      </c>
      <c r="H23" s="7">
        <v>2234.0270999999998</v>
      </c>
      <c r="I23" s="8">
        <v>5056.4819340000004</v>
      </c>
      <c r="J23" s="8">
        <v>217.75</v>
      </c>
      <c r="K23" s="12">
        <v>284.94827299999997</v>
      </c>
      <c r="L23" s="9">
        <v>4093.1958009999998</v>
      </c>
      <c r="O23" s="3">
        <v>42911</v>
      </c>
      <c r="P23" s="9">
        <f t="shared" si="9"/>
        <v>2.3183859281939643E-2</v>
      </c>
      <c r="Q23" s="9">
        <f t="shared" si="0"/>
        <v>4.4225859951920561E-3</v>
      </c>
      <c r="R23" s="9">
        <f t="shared" si="1"/>
        <v>3.2541589595667518E-2</v>
      </c>
      <c r="S23" s="9">
        <f t="shared" si="2"/>
        <v>-1.2780602317695755E-2</v>
      </c>
      <c r="T23" s="9">
        <f t="shared" si="3"/>
        <v>-1.2840094730028362E-2</v>
      </c>
      <c r="U23" s="9">
        <f t="shared" si="4"/>
        <v>-3.3062405554525067E-3</v>
      </c>
      <c r="V23" s="9">
        <f t="shared" si="5"/>
        <v>-9.7366905770898378E-4</v>
      </c>
      <c r="W23" s="9">
        <f t="shared" si="6"/>
        <v>4.5924225028702642E-3</v>
      </c>
      <c r="X23" s="9">
        <f t="shared" si="7"/>
        <v>3.4992986253333191E-2</v>
      </c>
      <c r="Y23" s="9">
        <f t="shared" si="8"/>
        <v>5.5354583805799912E-3</v>
      </c>
    </row>
    <row r="24" spans="1:25">
      <c r="A24" s="3"/>
      <c r="B24" s="1">
        <v>42904</v>
      </c>
      <c r="C24" s="2">
        <v>664.97216800000001</v>
      </c>
      <c r="D24" s="4">
        <v>2032.6217039999999</v>
      </c>
      <c r="E24" s="5">
        <v>2981.9929200000001</v>
      </c>
      <c r="F24" s="9">
        <v>448.93188500000002</v>
      </c>
      <c r="G24" s="6">
        <v>1686.980957</v>
      </c>
      <c r="H24" s="7">
        <v>2269.9724120000001</v>
      </c>
      <c r="I24" s="8">
        <v>5318.4145509999998</v>
      </c>
      <c r="J24" s="8">
        <v>223.699997</v>
      </c>
      <c r="K24" s="12">
        <v>277.30862400000001</v>
      </c>
      <c r="L24" s="9">
        <v>4221.7543949999999</v>
      </c>
      <c r="O24" s="3">
        <v>42904</v>
      </c>
      <c r="P24" s="9">
        <f t="shared" si="9"/>
        <v>4.5541290985279217E-2</v>
      </c>
      <c r="Q24" s="9">
        <f t="shared" si="0"/>
        <v>-1.5243131537475701E-2</v>
      </c>
      <c r="R24" s="9">
        <f t="shared" si="1"/>
        <v>6.2080310707109267E-2</v>
      </c>
      <c r="S24" s="9">
        <f t="shared" si="2"/>
        <v>-1.4133890267117106E-2</v>
      </c>
      <c r="T24" s="9">
        <f t="shared" si="3"/>
        <v>-4.2727551666133061E-2</v>
      </c>
      <c r="U24" s="9">
        <f t="shared" si="4"/>
        <v>-1.5835131656216923E-2</v>
      </c>
      <c r="V24" s="9">
        <f t="shared" si="5"/>
        <v>-4.9250131686472118E-2</v>
      </c>
      <c r="W24" s="9">
        <f t="shared" si="6"/>
        <v>-2.6598109431355942E-2</v>
      </c>
      <c r="X24" s="9">
        <f t="shared" si="7"/>
        <v>2.7549265831703678E-2</v>
      </c>
      <c r="Y24" s="9">
        <f t="shared" si="8"/>
        <v>-3.0451462110694407E-2</v>
      </c>
    </row>
    <row r="25" spans="1:25">
      <c r="A25" s="3"/>
      <c r="B25" s="1">
        <v>42897</v>
      </c>
      <c r="C25" s="2">
        <v>671.32195999999999</v>
      </c>
      <c r="D25" s="4">
        <v>2080.3266600000002</v>
      </c>
      <c r="E25" s="5">
        <v>3069.914307</v>
      </c>
      <c r="F25" s="9">
        <v>459.06445300000001</v>
      </c>
      <c r="G25" s="6">
        <v>1663.7769780000001</v>
      </c>
      <c r="H25" s="7">
        <v>2305.9177249999998</v>
      </c>
      <c r="I25" s="8">
        <v>5203.2036129999997</v>
      </c>
      <c r="J25" s="8">
        <v>222.550003</v>
      </c>
      <c r="K25" s="12">
        <v>277.55667099999999</v>
      </c>
      <c r="L25" s="9">
        <v>4212.8881840000004</v>
      </c>
      <c r="O25" s="3">
        <v>42897</v>
      </c>
      <c r="P25" s="9">
        <f t="shared" si="9"/>
        <v>-9.4586388921345278E-3</v>
      </c>
      <c r="Q25" s="9">
        <f t="shared" si="0"/>
        <v>-2.2931473656161414E-2</v>
      </c>
      <c r="R25" s="9">
        <f t="shared" si="1"/>
        <v>-2.8639687694057798E-2</v>
      </c>
      <c r="S25" s="9">
        <f t="shared" si="2"/>
        <v>-2.2072212156230689E-2</v>
      </c>
      <c r="T25" s="9">
        <f t="shared" si="3"/>
        <v>1.39465681439426E-2</v>
      </c>
      <c r="U25" s="9">
        <f t="shared" si="4"/>
        <v>-1.5588289473771107E-2</v>
      </c>
      <c r="V25" s="9">
        <f t="shared" si="5"/>
        <v>2.2142308194926328E-2</v>
      </c>
      <c r="W25" s="9">
        <f t="shared" si="6"/>
        <v>5.1673510873868301E-3</v>
      </c>
      <c r="X25" s="9">
        <f t="shared" si="7"/>
        <v>-8.9368055578093266E-4</v>
      </c>
      <c r="Y25" s="9">
        <f t="shared" si="8"/>
        <v>2.104544581475549E-3</v>
      </c>
    </row>
    <row r="26" spans="1:25">
      <c r="A26" s="3"/>
      <c r="B26" s="1">
        <v>42890</v>
      </c>
      <c r="C26" s="2">
        <v>679.62554899999998</v>
      </c>
      <c r="D26" s="4">
        <v>2071.9660640000002</v>
      </c>
      <c r="E26" s="5">
        <v>3189.0961910000001</v>
      </c>
      <c r="F26" s="9">
        <v>448.93188500000002</v>
      </c>
      <c r="G26" s="6">
        <v>1676.613159</v>
      </c>
      <c r="H26" s="7">
        <v>2290.6533199999999</v>
      </c>
      <c r="I26" s="8">
        <v>5255.3935549999997</v>
      </c>
      <c r="J26" s="8">
        <v>212.410721</v>
      </c>
      <c r="K26" s="12">
        <v>292.68710299999998</v>
      </c>
      <c r="L26" s="9">
        <v>4264.1152339999999</v>
      </c>
      <c r="O26" s="3">
        <v>42890</v>
      </c>
      <c r="P26" s="9">
        <f t="shared" si="9"/>
        <v>-1.2217888235982117E-2</v>
      </c>
      <c r="Q26" s="9">
        <f t="shared" si="0"/>
        <v>4.0351027679766021E-3</v>
      </c>
      <c r="R26" s="9">
        <f t="shared" si="1"/>
        <v>-3.7371680520752307E-2</v>
      </c>
      <c r="S26" s="9">
        <f t="shared" si="2"/>
        <v>2.2570390606138371E-2</v>
      </c>
      <c r="T26" s="9">
        <f t="shared" si="3"/>
        <v>-7.6560182837023148E-3</v>
      </c>
      <c r="U26" s="9">
        <f t="shared" si="4"/>
        <v>6.6637779129317997E-3</v>
      </c>
      <c r="V26" s="9">
        <f t="shared" si="5"/>
        <v>-9.9307390500462684E-3</v>
      </c>
      <c r="W26" s="9">
        <f t="shared" si="6"/>
        <v>4.7734323165354767E-2</v>
      </c>
      <c r="X26" s="9">
        <f t="shared" si="7"/>
        <v>-5.1694905053605952E-2</v>
      </c>
      <c r="Y26" s="9">
        <f t="shared" si="8"/>
        <v>-1.201352383527061E-2</v>
      </c>
    </row>
    <row r="27" spans="1:25">
      <c r="A27" s="3"/>
      <c r="B27" s="1">
        <v>42883</v>
      </c>
      <c r="C27" s="2">
        <v>662.725281</v>
      </c>
      <c r="D27" s="4">
        <v>2052.7856449999999</v>
      </c>
      <c r="E27" s="5">
        <v>3083.1022950000001</v>
      </c>
      <c r="F27" s="9">
        <v>455.227844</v>
      </c>
      <c r="G27" s="6">
        <v>1684.5124510000001</v>
      </c>
      <c r="H27" s="7">
        <v>2325.6137699999999</v>
      </c>
      <c r="I27" s="8">
        <v>5281.9804690000001</v>
      </c>
      <c r="J27" s="8">
        <v>220.962875</v>
      </c>
      <c r="K27" s="12">
        <v>284.50177000000002</v>
      </c>
      <c r="L27" s="9">
        <v>4307.4604490000002</v>
      </c>
      <c r="O27" s="3">
        <v>42883</v>
      </c>
      <c r="P27" s="9">
        <f t="shared" si="9"/>
        <v>2.5501166900557672E-2</v>
      </c>
      <c r="Q27" s="9">
        <f t="shared" si="0"/>
        <v>9.3436053816521383E-3</v>
      </c>
      <c r="R27" s="9">
        <f t="shared" si="1"/>
        <v>3.4378974765739957E-2</v>
      </c>
      <c r="S27" s="9">
        <f t="shared" si="2"/>
        <v>-1.3830346897673469E-2</v>
      </c>
      <c r="T27" s="9">
        <f t="shared" si="3"/>
        <v>-4.6893639731250989E-3</v>
      </c>
      <c r="U27" s="9">
        <f t="shared" si="4"/>
        <v>-1.5032784227107512E-2</v>
      </c>
      <c r="V27" s="9">
        <f t="shared" si="5"/>
        <v>-5.0335123645457074E-3</v>
      </c>
      <c r="W27" s="9">
        <f t="shared" si="6"/>
        <v>-3.8704031163606115E-2</v>
      </c>
      <c r="X27" s="9">
        <f t="shared" si="7"/>
        <v>2.8770763007906618E-2</v>
      </c>
      <c r="Y27" s="9">
        <f t="shared" si="8"/>
        <v>-1.0062823678407332E-2</v>
      </c>
    </row>
    <row r="28" spans="1:25">
      <c r="A28" s="3"/>
      <c r="B28" s="1">
        <v>42876</v>
      </c>
      <c r="C28" s="2">
        <v>659.40380900000002</v>
      </c>
      <c r="D28" s="4">
        <v>2083.2775879999999</v>
      </c>
      <c r="E28" s="5">
        <v>3116.3171390000002</v>
      </c>
      <c r="F28" s="9">
        <v>466.836029</v>
      </c>
      <c r="G28" s="6">
        <v>1622.799683</v>
      </c>
      <c r="H28" s="7">
        <v>2301.4860840000001</v>
      </c>
      <c r="I28" s="8">
        <v>5147.0751950000003</v>
      </c>
      <c r="J28" s="8">
        <v>221.20311000000001</v>
      </c>
      <c r="K28" s="12">
        <v>290.20669600000002</v>
      </c>
      <c r="L28" s="9">
        <v>4246.3823240000002</v>
      </c>
      <c r="O28" s="3">
        <v>42876</v>
      </c>
      <c r="P28" s="9">
        <f t="shared" si="9"/>
        <v>5.0370834300108988E-3</v>
      </c>
      <c r="Q28" s="9">
        <f t="shared" si="0"/>
        <v>-1.463652428060393E-2</v>
      </c>
      <c r="R28" s="9">
        <f t="shared" si="1"/>
        <v>-1.0658364511212246E-2</v>
      </c>
      <c r="S28" s="9">
        <f t="shared" si="2"/>
        <v>-2.4865657916047418E-2</v>
      </c>
      <c r="T28" s="9">
        <f t="shared" si="3"/>
        <v>3.8028580265627339E-2</v>
      </c>
      <c r="U28" s="9">
        <f t="shared" si="4"/>
        <v>1.048352460948437E-2</v>
      </c>
      <c r="V28" s="9">
        <f t="shared" si="5"/>
        <v>2.6210084152461992E-2</v>
      </c>
      <c r="W28" s="9">
        <f t="shared" si="6"/>
        <v>-1.0860380760469987E-3</v>
      </c>
      <c r="X28" s="9">
        <f t="shared" si="7"/>
        <v>-1.9658147377826181E-2</v>
      </c>
      <c r="Y28" s="9">
        <f t="shared" si="8"/>
        <v>1.4383567078921366E-2</v>
      </c>
    </row>
    <row r="29" spans="1:25">
      <c r="A29" s="3"/>
      <c r="B29" s="1">
        <v>42869</v>
      </c>
      <c r="C29" s="2">
        <v>642.586365</v>
      </c>
      <c r="D29" s="4">
        <v>2047.88562</v>
      </c>
      <c r="E29" s="5">
        <v>3094.3366700000001</v>
      </c>
      <c r="F29" s="9">
        <v>464.47503699999999</v>
      </c>
      <c r="G29" s="6">
        <v>1626.749268</v>
      </c>
      <c r="H29" s="7">
        <v>2257.169922</v>
      </c>
      <c r="I29" s="8">
        <v>5040.7265630000002</v>
      </c>
      <c r="J29" s="8">
        <v>211.690033</v>
      </c>
      <c r="K29" s="12">
        <v>292.83590700000002</v>
      </c>
      <c r="L29" s="9">
        <v>4076.4482419999999</v>
      </c>
      <c r="O29" s="3">
        <v>42869</v>
      </c>
      <c r="P29" s="9">
        <f t="shared" si="9"/>
        <v>2.6171492138648202E-2</v>
      </c>
      <c r="Q29" s="9">
        <f t="shared" si="0"/>
        <v>1.7282199579095589E-2</v>
      </c>
      <c r="R29" s="9">
        <f t="shared" si="1"/>
        <v>7.1034510281649749E-3</v>
      </c>
      <c r="S29" s="9">
        <f t="shared" si="2"/>
        <v>5.0831407759810571E-3</v>
      </c>
      <c r="T29" s="9">
        <f t="shared" si="3"/>
        <v>-2.4279002779917466E-3</v>
      </c>
      <c r="U29" s="9">
        <f t="shared" si="4"/>
        <v>1.9633507237564577E-2</v>
      </c>
      <c r="V29" s="9">
        <f t="shared" si="5"/>
        <v>2.1097877591818141E-2</v>
      </c>
      <c r="W29" s="9">
        <f t="shared" si="6"/>
        <v>4.4938709986407387E-2</v>
      </c>
      <c r="X29" s="9">
        <f t="shared" si="7"/>
        <v>-8.9784447096509842E-3</v>
      </c>
      <c r="Y29" s="9">
        <f t="shared" si="8"/>
        <v>4.1686799859042639E-2</v>
      </c>
    </row>
    <row r="30" spans="1:25">
      <c r="A30" s="3"/>
      <c r="B30" s="1">
        <v>42862</v>
      </c>
      <c r="C30" s="2">
        <v>654.75256300000001</v>
      </c>
      <c r="D30" s="4">
        <v>2073.9916990000002</v>
      </c>
      <c r="E30" s="5">
        <v>2901.398682</v>
      </c>
      <c r="F30" s="9">
        <v>444.90145899999999</v>
      </c>
      <c r="G30" s="6">
        <v>1624.8063959999999</v>
      </c>
      <c r="H30" s="7">
        <v>2269.9724120000001</v>
      </c>
      <c r="I30" s="8">
        <v>5096.8549800000001</v>
      </c>
      <c r="J30" s="8">
        <v>202.80154400000001</v>
      </c>
      <c r="K30" s="12">
        <v>279.97457900000001</v>
      </c>
      <c r="L30" s="9">
        <v>4041.4765630000002</v>
      </c>
      <c r="O30" s="3">
        <v>42862</v>
      </c>
      <c r="P30" s="9">
        <f t="shared" si="9"/>
        <v>-1.8581367508140642E-2</v>
      </c>
      <c r="Q30" s="9">
        <f t="shared" si="0"/>
        <v>-1.2587359444392904E-2</v>
      </c>
      <c r="R30" s="9">
        <f t="shared" si="1"/>
        <v>6.6498268299689023E-2</v>
      </c>
      <c r="S30" s="9">
        <f t="shared" si="2"/>
        <v>4.3995310880740442E-2</v>
      </c>
      <c r="T30" s="9">
        <f t="shared" si="3"/>
        <v>1.1957560019354328E-3</v>
      </c>
      <c r="U30" s="9">
        <f t="shared" si="4"/>
        <v>-5.6399319799310555E-3</v>
      </c>
      <c r="V30" s="9">
        <f t="shared" si="5"/>
        <v>-1.1012362961129394E-2</v>
      </c>
      <c r="W30" s="9">
        <f t="shared" si="6"/>
        <v>4.3828507538384381E-2</v>
      </c>
      <c r="X30" s="9">
        <f t="shared" si="7"/>
        <v>4.5937484917157476E-2</v>
      </c>
      <c r="Y30" s="9">
        <f t="shared" si="8"/>
        <v>8.6531935679568031E-3</v>
      </c>
    </row>
    <row r="31" spans="1:25">
      <c r="A31" s="3"/>
      <c r="B31" s="1">
        <v>42855</v>
      </c>
      <c r="C31" s="2">
        <v>635.92394999999999</v>
      </c>
      <c r="D31" s="4">
        <v>1999.057251</v>
      </c>
      <c r="E31" s="5">
        <v>2910.1906739999999</v>
      </c>
      <c r="F31" s="9">
        <v>436.53533900000002</v>
      </c>
      <c r="G31" s="6">
        <v>1549.6651609999999</v>
      </c>
      <c r="H31" s="7">
        <v>2242.8901369999999</v>
      </c>
      <c r="I31" s="8">
        <v>4535.0786129999997</v>
      </c>
      <c r="J31" s="8">
        <v>196.939941</v>
      </c>
      <c r="K31" s="12">
        <v>283.95315599999998</v>
      </c>
      <c r="L31" s="9">
        <v>3899.2036130000001</v>
      </c>
      <c r="O31" s="3">
        <v>42855</v>
      </c>
      <c r="P31" s="9">
        <f t="shared" si="9"/>
        <v>2.9608277845173184E-2</v>
      </c>
      <c r="Q31" s="9">
        <f t="shared" si="0"/>
        <v>3.748489342289487E-2</v>
      </c>
      <c r="R31" s="9">
        <f t="shared" si="1"/>
        <v>-3.0211051387624426E-3</v>
      </c>
      <c r="S31" s="9">
        <f t="shared" si="2"/>
        <v>1.9164817261220553E-2</v>
      </c>
      <c r="T31" s="9">
        <f t="shared" si="3"/>
        <v>4.8488690906306087E-2</v>
      </c>
      <c r="U31" s="9">
        <f t="shared" si="4"/>
        <v>1.2074722053138268E-2</v>
      </c>
      <c r="V31" s="9">
        <f t="shared" si="5"/>
        <v>0.12387356756940091</v>
      </c>
      <c r="W31" s="9">
        <f t="shared" si="6"/>
        <v>2.9763403859250685E-2</v>
      </c>
      <c r="X31" s="9">
        <f t="shared" si="7"/>
        <v>-1.4011385032818489E-2</v>
      </c>
      <c r="Y31" s="9">
        <f t="shared" si="8"/>
        <v>3.6487694442439475E-2</v>
      </c>
    </row>
    <row r="32" spans="1:25">
      <c r="A32" s="3"/>
      <c r="B32" s="1">
        <v>42848</v>
      </c>
      <c r="C32" s="2">
        <v>614.58483899999999</v>
      </c>
      <c r="D32" s="4">
        <v>1936.2089840000001</v>
      </c>
      <c r="E32" s="5">
        <v>2991.273682</v>
      </c>
      <c r="F32" s="9">
        <v>427.97582999999997</v>
      </c>
      <c r="G32" s="6">
        <v>1512.5825199999999</v>
      </c>
      <c r="H32" s="7">
        <v>2212.361328</v>
      </c>
      <c r="I32" s="8">
        <v>4566.5893550000001</v>
      </c>
      <c r="J32" s="8">
        <v>191.27053799999999</v>
      </c>
      <c r="K32" s="12">
        <v>298.29571499999997</v>
      </c>
      <c r="L32" s="9">
        <v>3883.5598140000002</v>
      </c>
      <c r="O32" s="3">
        <v>42848</v>
      </c>
      <c r="P32" s="9">
        <f t="shared" si="9"/>
        <v>3.4721180292571457E-2</v>
      </c>
      <c r="Q32" s="9">
        <f t="shared" si="0"/>
        <v>3.2459443954320502E-2</v>
      </c>
      <c r="R32" s="9">
        <f t="shared" si="1"/>
        <v>-2.7106516026239039E-2</v>
      </c>
      <c r="S32" s="9">
        <f t="shared" si="2"/>
        <v>1.999998224198794E-2</v>
      </c>
      <c r="T32" s="9">
        <f t="shared" si="3"/>
        <v>2.451611102844159E-2</v>
      </c>
      <c r="U32" s="9">
        <f t="shared" si="4"/>
        <v>1.3799196638280739E-2</v>
      </c>
      <c r="V32" s="9">
        <f t="shared" si="5"/>
        <v>-6.9002793004584468E-3</v>
      </c>
      <c r="W32" s="9">
        <f t="shared" si="6"/>
        <v>2.9640754186617164E-2</v>
      </c>
      <c r="X32" s="9">
        <f t="shared" si="7"/>
        <v>-4.808167961782487E-2</v>
      </c>
      <c r="Y32" s="9">
        <f t="shared" si="8"/>
        <v>4.0282111643047151E-3</v>
      </c>
    </row>
    <row r="33" spans="1:25">
      <c r="A33" s="3"/>
      <c r="B33" s="1">
        <v>42841</v>
      </c>
      <c r="C33" s="2">
        <v>602.51525900000001</v>
      </c>
      <c r="D33" s="4">
        <v>1926.5401609999999</v>
      </c>
      <c r="E33" s="5">
        <v>2987.8544919999999</v>
      </c>
      <c r="F33" s="9">
        <v>426.91192599999999</v>
      </c>
      <c r="G33" s="6">
        <v>1527.7082519999999</v>
      </c>
      <c r="H33" s="7">
        <v>2174.446289</v>
      </c>
      <c r="I33" s="8">
        <v>4496.1826170000004</v>
      </c>
      <c r="J33" s="8">
        <v>190.982269</v>
      </c>
      <c r="K33" s="12">
        <v>293.38388099999997</v>
      </c>
      <c r="L33" s="9">
        <v>3849.828125</v>
      </c>
      <c r="O33" s="3">
        <v>42841</v>
      </c>
      <c r="P33" s="9">
        <f t="shared" si="9"/>
        <v>2.003199059229133E-2</v>
      </c>
      <c r="Q33" s="9">
        <f t="shared" si="0"/>
        <v>5.0187497752351307E-3</v>
      </c>
      <c r="R33" s="9">
        <f t="shared" si="1"/>
        <v>1.1443629564809716E-3</v>
      </c>
      <c r="S33" s="9">
        <f t="shared" si="2"/>
        <v>2.4920924790467897E-3</v>
      </c>
      <c r="T33" s="9">
        <f t="shared" si="3"/>
        <v>-9.9009296966211403E-3</v>
      </c>
      <c r="U33" s="9">
        <f t="shared" si="4"/>
        <v>1.7436640855100917E-2</v>
      </c>
      <c r="V33" s="9">
        <f t="shared" si="5"/>
        <v>1.5659225613700128E-2</v>
      </c>
      <c r="W33" s="9">
        <f t="shared" si="6"/>
        <v>1.5094019015973962E-3</v>
      </c>
      <c r="X33" s="9">
        <f t="shared" si="7"/>
        <v>1.674200362766351E-2</v>
      </c>
      <c r="Y33" s="9">
        <f t="shared" si="8"/>
        <v>8.761868817195621E-3</v>
      </c>
    </row>
    <row r="34" spans="1:25">
      <c r="A34" s="3"/>
      <c r="B34" s="1">
        <v>42834</v>
      </c>
      <c r="C34" s="2">
        <v>621.73010299999999</v>
      </c>
      <c r="D34" s="4">
        <v>2036.766357</v>
      </c>
      <c r="E34" s="5">
        <v>3048.9108890000002</v>
      </c>
      <c r="F34" s="9">
        <v>455.63711499999999</v>
      </c>
      <c r="G34" s="6">
        <v>1607.240845</v>
      </c>
      <c r="H34" s="7">
        <v>2263.0786130000001</v>
      </c>
      <c r="I34" s="8">
        <v>4670.4760740000002</v>
      </c>
      <c r="J34" s="8">
        <v>196.027084</v>
      </c>
      <c r="K34" s="12">
        <v>303.60049400000003</v>
      </c>
      <c r="L34" s="9">
        <v>3943.6904300000001</v>
      </c>
      <c r="O34" s="3">
        <v>42834</v>
      </c>
      <c r="P34" s="9">
        <f t="shared" si="9"/>
        <v>-3.0905442582373998E-2</v>
      </c>
      <c r="Q34" s="9">
        <f t="shared" si="0"/>
        <v>-5.4118232865135681E-2</v>
      </c>
      <c r="R34" s="9">
        <f t="shared" si="1"/>
        <v>-2.0025641687424302E-2</v>
      </c>
      <c r="S34" s="9">
        <f t="shared" si="2"/>
        <v>-6.3044005973920722E-2</v>
      </c>
      <c r="T34" s="9">
        <f t="shared" si="3"/>
        <v>-4.9483929709364827E-2</v>
      </c>
      <c r="U34" s="9">
        <f t="shared" si="4"/>
        <v>-3.9164491896508481E-2</v>
      </c>
      <c r="V34" s="9">
        <f t="shared" si="5"/>
        <v>-3.7318135076265836E-2</v>
      </c>
      <c r="W34" s="9">
        <f t="shared" si="6"/>
        <v>-2.5735295843098905E-2</v>
      </c>
      <c r="X34" s="9">
        <f t="shared" si="7"/>
        <v>-3.3651503215274908E-2</v>
      </c>
      <c r="Y34" s="9">
        <f t="shared" si="8"/>
        <v>-2.3800627018282495E-2</v>
      </c>
    </row>
    <row r="35" spans="1:25">
      <c r="A35" s="3"/>
      <c r="B35" s="1">
        <v>42827</v>
      </c>
      <c r="C35" s="2">
        <v>631.86859100000004</v>
      </c>
      <c r="D35" s="4">
        <v>2074.4750979999999</v>
      </c>
      <c r="E35" s="5">
        <v>3179.8156739999999</v>
      </c>
      <c r="F35" s="9">
        <v>449.20538299999998</v>
      </c>
      <c r="G35" s="6">
        <v>1597.4822999999999</v>
      </c>
      <c r="H35" s="7">
        <v>2246.829346</v>
      </c>
      <c r="I35" s="8">
        <v>4720.2036129999997</v>
      </c>
      <c r="J35" s="8">
        <v>195.25834699999999</v>
      </c>
      <c r="K35" s="12">
        <v>315.43804899999998</v>
      </c>
      <c r="L35" s="9">
        <v>3950.5349120000001</v>
      </c>
      <c r="O35" s="3">
        <v>42827</v>
      </c>
      <c r="P35" s="9">
        <f t="shared" si="9"/>
        <v>-1.6045247610669812E-2</v>
      </c>
      <c r="Q35" s="9">
        <f t="shared" si="0"/>
        <v>-1.8177485493248335E-2</v>
      </c>
      <c r="R35" s="9">
        <f t="shared" si="1"/>
        <v>-4.1167412963698635E-2</v>
      </c>
      <c r="S35" s="9">
        <f t="shared" si="2"/>
        <v>1.4318020761563339E-2</v>
      </c>
      <c r="T35" s="9">
        <f t="shared" si="3"/>
        <v>6.1087030510448481E-3</v>
      </c>
      <c r="U35" s="9">
        <f t="shared" si="4"/>
        <v>7.2320877546523492E-3</v>
      </c>
      <c r="V35" s="9">
        <f t="shared" si="5"/>
        <v>-1.0535041086584485E-2</v>
      </c>
      <c r="W35" s="9">
        <f t="shared" si="6"/>
        <v>3.9370250327890764E-3</v>
      </c>
      <c r="X35" s="9">
        <f t="shared" si="7"/>
        <v>-3.7527352954176918E-2</v>
      </c>
      <c r="Y35" s="9">
        <f t="shared" si="8"/>
        <v>-1.7325456305194071E-3</v>
      </c>
    </row>
    <row r="36" spans="1:25">
      <c r="A36" s="3"/>
      <c r="B36" s="1">
        <v>42820</v>
      </c>
      <c r="C36" s="2">
        <v>628.48907499999996</v>
      </c>
      <c r="D36" s="4">
        <v>2026.6137699999999</v>
      </c>
      <c r="E36" s="5">
        <v>3135.3666990000002</v>
      </c>
      <c r="F36" s="9">
        <v>442.53185999999999</v>
      </c>
      <c r="G36" s="6">
        <v>1619.4392089999999</v>
      </c>
      <c r="H36" s="7">
        <v>2248.7990719999998</v>
      </c>
      <c r="I36" s="8">
        <v>4837.3842770000001</v>
      </c>
      <c r="J36" s="8">
        <v>199.96684300000001</v>
      </c>
      <c r="K36" s="12">
        <v>307.62820399999998</v>
      </c>
      <c r="L36" s="9">
        <v>3851.7834469999998</v>
      </c>
      <c r="O36" s="3">
        <v>42820</v>
      </c>
      <c r="P36" s="9">
        <f t="shared" si="9"/>
        <v>5.3772072330773302E-3</v>
      </c>
      <c r="Q36" s="9">
        <f t="shared" si="0"/>
        <v>2.361640323799831E-2</v>
      </c>
      <c r="R36" s="9">
        <f t="shared" si="1"/>
        <v>1.417664320226927E-2</v>
      </c>
      <c r="S36" s="9">
        <f t="shared" si="2"/>
        <v>1.5080322126411394E-2</v>
      </c>
      <c r="T36" s="9">
        <f t="shared" si="3"/>
        <v>-1.3558340984937828E-2</v>
      </c>
      <c r="U36" s="9">
        <f t="shared" si="4"/>
        <v>-8.7590128639105454E-4</v>
      </c>
      <c r="V36" s="9">
        <f t="shared" si="5"/>
        <v>-2.4223972562434578E-2</v>
      </c>
      <c r="W36" s="9">
        <f t="shared" si="6"/>
        <v>-2.354638363721142E-2</v>
      </c>
      <c r="X36" s="9">
        <f t="shared" si="7"/>
        <v>2.5387285360870215E-2</v>
      </c>
      <c r="Y36" s="9">
        <f t="shared" si="8"/>
        <v>2.563785486873979E-2</v>
      </c>
    </row>
    <row r="37" spans="1:25">
      <c r="A37" s="3"/>
      <c r="B37" s="1">
        <v>42814</v>
      </c>
      <c r="C37" s="2">
        <v>625.97857699999997</v>
      </c>
      <c r="D37" s="4">
        <v>2014.044189</v>
      </c>
      <c r="E37" s="5">
        <v>3182.2578130000002</v>
      </c>
      <c r="F37" s="9">
        <v>437.01895100000002</v>
      </c>
      <c r="G37" s="6">
        <v>1630.1735839999999</v>
      </c>
      <c r="H37" s="7">
        <v>2272.9267580000001</v>
      </c>
      <c r="I37" s="8">
        <v>4853.1396480000003</v>
      </c>
      <c r="J37" s="8">
        <v>203.33004800000001</v>
      </c>
      <c r="K37" s="12">
        <v>314.11181599999998</v>
      </c>
      <c r="L37" s="9">
        <v>3928.5356449999999</v>
      </c>
      <c r="O37" s="3">
        <v>42814</v>
      </c>
      <c r="P37" s="9">
        <f t="shared" si="9"/>
        <v>4.0105174398004746E-3</v>
      </c>
      <c r="Q37" s="9">
        <f t="shared" si="0"/>
        <v>6.24096584804375E-3</v>
      </c>
      <c r="R37" s="9">
        <f t="shared" si="1"/>
        <v>-1.4735171301471171E-2</v>
      </c>
      <c r="S37" s="9">
        <f t="shared" si="2"/>
        <v>1.2614805347422976E-2</v>
      </c>
      <c r="T37" s="9">
        <f t="shared" si="3"/>
        <v>-6.5848048976850562E-3</v>
      </c>
      <c r="U37" s="9">
        <f t="shared" si="4"/>
        <v>-1.0615250102132972E-2</v>
      </c>
      <c r="V37" s="9">
        <f t="shared" si="5"/>
        <v>-3.2464285272510245E-3</v>
      </c>
      <c r="W37" s="9">
        <f t="shared" si="6"/>
        <v>-1.6540619712045675E-2</v>
      </c>
      <c r="X37" s="9">
        <f t="shared" si="7"/>
        <v>-2.0641095526314088E-2</v>
      </c>
      <c r="Y37" s="9">
        <f t="shared" si="8"/>
        <v>-1.9537101081846017E-2</v>
      </c>
    </row>
    <row r="38" spans="1:25">
      <c r="A38" s="3"/>
      <c r="B38" s="1">
        <v>42807</v>
      </c>
      <c r="C38" s="2">
        <v>636.40667699999995</v>
      </c>
      <c r="D38" s="4">
        <v>2052.7202149999998</v>
      </c>
      <c r="E38" s="5">
        <v>3373.7307129999999</v>
      </c>
      <c r="F38" s="9">
        <v>447.80294800000001</v>
      </c>
      <c r="G38" s="6">
        <v>1646.7631839999999</v>
      </c>
      <c r="H38" s="7">
        <v>2283.7595209999999</v>
      </c>
      <c r="I38" s="8">
        <v>4822.1210940000001</v>
      </c>
      <c r="J38" s="8">
        <v>203.13786300000001</v>
      </c>
      <c r="K38" s="12">
        <v>336.26419099999998</v>
      </c>
      <c r="L38" s="9">
        <v>3950.0458979999999</v>
      </c>
      <c r="O38" s="3">
        <v>42807</v>
      </c>
      <c r="P38" s="9">
        <f t="shared" si="9"/>
        <v>-1.6385906020278874E-2</v>
      </c>
      <c r="Q38" s="9">
        <f t="shared" si="0"/>
        <v>-1.8841352911799461E-2</v>
      </c>
      <c r="R38" s="9">
        <f t="shared" si="1"/>
        <v>-5.6754055462161529E-2</v>
      </c>
      <c r="S38" s="9">
        <f t="shared" si="2"/>
        <v>-2.4082014305988889E-2</v>
      </c>
      <c r="T38" s="9">
        <f t="shared" si="3"/>
        <v>-1.0074065391542066E-2</v>
      </c>
      <c r="U38" s="9">
        <f t="shared" si="4"/>
        <v>-4.7433904053332619E-3</v>
      </c>
      <c r="V38" s="9">
        <f t="shared" si="5"/>
        <v>6.4325539312141177E-3</v>
      </c>
      <c r="W38" s="9">
        <f t="shared" si="6"/>
        <v>9.4608162733303414E-4</v>
      </c>
      <c r="X38" s="9">
        <f t="shared" si="7"/>
        <v>-6.5877888853172611E-2</v>
      </c>
      <c r="Y38" s="9">
        <f t="shared" si="8"/>
        <v>-5.445570394736695E-3</v>
      </c>
    </row>
    <row r="39" spans="1:25">
      <c r="A39" s="3"/>
      <c r="B39" s="1">
        <v>42800</v>
      </c>
      <c r="C39" s="2">
        <v>643.74505599999998</v>
      </c>
      <c r="D39" s="4">
        <v>2043.5345460000001</v>
      </c>
      <c r="E39" s="5">
        <v>3105.0827640000002</v>
      </c>
      <c r="F39" s="9">
        <v>455.25024400000001</v>
      </c>
      <c r="G39" s="6">
        <v>1632.125366</v>
      </c>
      <c r="H39" s="7">
        <v>2234.5192870000001</v>
      </c>
      <c r="I39" s="8">
        <v>4686.7236329999996</v>
      </c>
      <c r="J39" s="8">
        <v>195.88294999999999</v>
      </c>
      <c r="K39" s="12">
        <v>305.07403599999998</v>
      </c>
      <c r="L39" s="9">
        <v>3945.6459960000002</v>
      </c>
      <c r="O39" s="3">
        <v>42800</v>
      </c>
      <c r="P39" s="9">
        <f t="shared" si="9"/>
        <v>-1.1399511237566743E-2</v>
      </c>
      <c r="Q39" s="9">
        <f t="shared" si="0"/>
        <v>4.4949908079507132E-3</v>
      </c>
      <c r="R39" s="9">
        <f t="shared" si="1"/>
        <v>8.651877241878235E-2</v>
      </c>
      <c r="S39" s="9">
        <f t="shared" si="2"/>
        <v>-1.6358686454652386E-2</v>
      </c>
      <c r="T39" s="9">
        <f t="shared" si="3"/>
        <v>8.9685622838361831E-3</v>
      </c>
      <c r="U39" s="9">
        <f t="shared" si="4"/>
        <v>2.2036164237413391E-2</v>
      </c>
      <c r="V39" s="9">
        <f t="shared" si="5"/>
        <v>2.8889576514954812E-2</v>
      </c>
      <c r="W39" s="9">
        <f t="shared" si="6"/>
        <v>3.7036980502897353E-2</v>
      </c>
      <c r="X39" s="9">
        <f t="shared" si="7"/>
        <v>0.10223798592942208</v>
      </c>
      <c r="Y39" s="9">
        <f t="shared" si="8"/>
        <v>1.1151284237004967E-3</v>
      </c>
    </row>
    <row r="40" spans="1:25">
      <c r="A40" s="3"/>
      <c r="B40" s="1">
        <v>42793</v>
      </c>
      <c r="C40" s="2">
        <v>644.80712900000003</v>
      </c>
      <c r="D40" s="4">
        <v>2066.73999</v>
      </c>
      <c r="E40" s="5">
        <v>3262.8522950000001</v>
      </c>
      <c r="F40" s="9">
        <v>448.818512</v>
      </c>
      <c r="G40" s="6">
        <v>1647.2510990000001</v>
      </c>
      <c r="H40" s="7">
        <v>2229.5954590000001</v>
      </c>
      <c r="I40" s="8">
        <v>4707.4028319999998</v>
      </c>
      <c r="J40" s="8">
        <v>194.29742400000001</v>
      </c>
      <c r="K40" s="12">
        <v>332.28561400000001</v>
      </c>
      <c r="L40" s="9">
        <v>3773.5646969999998</v>
      </c>
      <c r="O40" s="3">
        <v>42793</v>
      </c>
      <c r="P40" s="9">
        <f t="shared" si="9"/>
        <v>-1.6471173351435679E-3</v>
      </c>
      <c r="Q40" s="9">
        <f t="shared" si="0"/>
        <v>-1.1228042285086835E-2</v>
      </c>
      <c r="R40" s="9">
        <f t="shared" si="1"/>
        <v>-4.8353255598411915E-2</v>
      </c>
      <c r="S40" s="9">
        <f t="shared" si="2"/>
        <v>1.4330362558663826E-2</v>
      </c>
      <c r="T40" s="9">
        <f t="shared" si="3"/>
        <v>-9.1824088077297316E-3</v>
      </c>
      <c r="U40" s="9">
        <f t="shared" si="4"/>
        <v>2.2083952405466205E-3</v>
      </c>
      <c r="V40" s="9">
        <f t="shared" si="5"/>
        <v>-4.3929104302327859E-3</v>
      </c>
      <c r="W40" s="9">
        <f t="shared" si="6"/>
        <v>8.1603037619273188E-3</v>
      </c>
      <c r="X40" s="9">
        <f t="shared" si="7"/>
        <v>-8.1892133915854787E-2</v>
      </c>
      <c r="Y40" s="9">
        <f t="shared" si="8"/>
        <v>4.5601788446029766E-2</v>
      </c>
    </row>
    <row r="41" spans="1:25">
      <c r="A41" s="3"/>
      <c r="B41" s="1">
        <v>42786</v>
      </c>
      <c r="C41" s="2">
        <v>612.504639</v>
      </c>
      <c r="D41" s="4">
        <v>2004.3752440000001</v>
      </c>
      <c r="E41" s="5">
        <v>3148.6452640000002</v>
      </c>
      <c r="F41" s="9">
        <v>432.42486600000001</v>
      </c>
      <c r="G41" s="6">
        <v>1577.667236</v>
      </c>
      <c r="H41" s="7">
        <v>2213.8503420000002</v>
      </c>
      <c r="I41" s="8">
        <v>4538.5249020000001</v>
      </c>
      <c r="J41" s="8">
        <v>194.92202800000001</v>
      </c>
      <c r="K41" s="12">
        <v>321.725189</v>
      </c>
      <c r="L41" s="9">
        <v>3688.9907229999999</v>
      </c>
      <c r="O41" s="3">
        <v>42786</v>
      </c>
      <c r="P41" s="9">
        <f t="shared" si="9"/>
        <v>5.2738359749794538E-2</v>
      </c>
      <c r="Q41" s="9">
        <f t="shared" si="0"/>
        <v>3.1114306658239672E-2</v>
      </c>
      <c r="R41" s="9">
        <f t="shared" si="1"/>
        <v>3.6271799908927406E-2</v>
      </c>
      <c r="S41" s="9">
        <f t="shared" si="2"/>
        <v>3.7910969717453738E-2</v>
      </c>
      <c r="T41" s="9">
        <f t="shared" si="3"/>
        <v>4.4105538488852833E-2</v>
      </c>
      <c r="U41" s="9">
        <f t="shared" si="4"/>
        <v>7.1120963785545428E-3</v>
      </c>
      <c r="V41" s="9">
        <f t="shared" si="5"/>
        <v>3.7209871851882952E-2</v>
      </c>
      <c r="W41" s="9">
        <f t="shared" si="6"/>
        <v>-3.2043787272724509E-3</v>
      </c>
      <c r="X41" s="9">
        <f t="shared" si="7"/>
        <v>3.2824364896091522E-2</v>
      </c>
      <c r="Y41" s="9">
        <f t="shared" si="8"/>
        <v>2.2926046810771528E-2</v>
      </c>
    </row>
    <row r="42" spans="1:25">
      <c r="A42" s="3"/>
      <c r="B42" s="1">
        <v>42779</v>
      </c>
      <c r="C42" s="2">
        <v>666.38018799999998</v>
      </c>
      <c r="D42" s="4">
        <v>1989.585693</v>
      </c>
      <c r="E42" s="5">
        <v>3418.352539</v>
      </c>
      <c r="F42" s="9">
        <v>431.36096199999997</v>
      </c>
      <c r="G42" s="6">
        <v>1577.667236</v>
      </c>
      <c r="H42" s="7">
        <v>2215.3120119999999</v>
      </c>
      <c r="I42" s="8">
        <v>4379.6459960000002</v>
      </c>
      <c r="J42" s="8">
        <v>190.26158100000001</v>
      </c>
      <c r="K42" s="12">
        <v>313.81710800000002</v>
      </c>
      <c r="L42" s="9">
        <v>3712.4562989999999</v>
      </c>
      <c r="O42" s="3">
        <v>42779</v>
      </c>
      <c r="P42" s="9">
        <f t="shared" si="9"/>
        <v>-8.0848065368954183E-2</v>
      </c>
      <c r="Q42" s="9">
        <f t="shared" si="0"/>
        <v>7.4334827859058568E-3</v>
      </c>
      <c r="R42" s="9">
        <f t="shared" si="1"/>
        <v>-7.8899783425760858E-2</v>
      </c>
      <c r="S42" s="9">
        <f t="shared" si="2"/>
        <v>2.466389158321741E-3</v>
      </c>
      <c r="T42" s="9">
        <f t="shared" si="3"/>
        <v>0</v>
      </c>
      <c r="U42" s="9">
        <f t="shared" si="4"/>
        <v>-6.598032205314858E-4</v>
      </c>
      <c r="V42" s="9">
        <f t="shared" si="5"/>
        <v>3.6276654812993227E-2</v>
      </c>
      <c r="W42" s="9">
        <f t="shared" si="6"/>
        <v>2.4494945198631587E-2</v>
      </c>
      <c r="X42" s="9">
        <f t="shared" si="7"/>
        <v>2.5199649089876836E-2</v>
      </c>
      <c r="Y42" s="9">
        <f t="shared" si="8"/>
        <v>-6.3207682757964916E-3</v>
      </c>
    </row>
    <row r="43" spans="1:25">
      <c r="A43" s="3"/>
      <c r="B43" s="1">
        <v>42772</v>
      </c>
      <c r="C43" s="2">
        <v>646.97741699999995</v>
      </c>
      <c r="D43" s="4">
        <v>2057.4877929999998</v>
      </c>
      <c r="E43" s="5">
        <v>3392.7114259999998</v>
      </c>
      <c r="F43" s="9">
        <v>444.51455700000002</v>
      </c>
      <c r="G43" s="6">
        <v>1530.9964600000001</v>
      </c>
      <c r="H43" s="7">
        <v>2197.2817380000001</v>
      </c>
      <c r="I43" s="8">
        <v>4409.669922</v>
      </c>
      <c r="J43" s="8">
        <v>189.973297</v>
      </c>
      <c r="K43" s="12">
        <v>315.09420799999998</v>
      </c>
      <c r="L43" s="9">
        <v>3209.9882809999999</v>
      </c>
      <c r="O43" s="3">
        <v>42772</v>
      </c>
      <c r="P43" s="9">
        <f t="shared" si="9"/>
        <v>2.9989873665095843E-2</v>
      </c>
      <c r="Q43" s="9">
        <f t="shared" si="0"/>
        <v>-3.3002431524024989E-2</v>
      </c>
      <c r="R43" s="9">
        <f t="shared" si="1"/>
        <v>7.5577052629645413E-3</v>
      </c>
      <c r="S43" s="9">
        <f t="shared" si="2"/>
        <v>-2.9590920686091392E-2</v>
      </c>
      <c r="T43" s="9">
        <f t="shared" si="3"/>
        <v>3.048392156308443E-2</v>
      </c>
      <c r="U43" s="9">
        <f t="shared" si="4"/>
        <v>8.2057178595636854E-3</v>
      </c>
      <c r="V43" s="9">
        <f t="shared" si="5"/>
        <v>-6.8086560969585078E-3</v>
      </c>
      <c r="W43" s="9">
        <f t="shared" si="6"/>
        <v>1.5174974828173057E-3</v>
      </c>
      <c r="X43" s="9">
        <f t="shared" si="7"/>
        <v>-4.0530735493556321E-3</v>
      </c>
      <c r="Y43" s="9">
        <f t="shared" si="8"/>
        <v>0.15653266430102586</v>
      </c>
    </row>
    <row r="44" spans="1:25">
      <c r="A44" s="3"/>
      <c r="B44" s="1">
        <v>42765</v>
      </c>
      <c r="C44" s="2">
        <v>645.37622099999999</v>
      </c>
      <c r="D44" s="4">
        <v>2082.6545409999999</v>
      </c>
      <c r="E44" s="5">
        <v>3219.8708499999998</v>
      </c>
      <c r="F44" s="9">
        <v>462.89093000000003</v>
      </c>
      <c r="G44" s="6">
        <v>1489.1369629999999</v>
      </c>
      <c r="H44" s="7">
        <v>2156.8352049999999</v>
      </c>
      <c r="I44" s="8">
        <v>4153.7539059999999</v>
      </c>
      <c r="J44" s="8">
        <v>186.51400799999999</v>
      </c>
      <c r="K44" s="12">
        <v>304.04257200000001</v>
      </c>
      <c r="L44" s="9">
        <v>3169.2634280000002</v>
      </c>
      <c r="O44" s="3">
        <v>42765</v>
      </c>
      <c r="P44" s="9">
        <f t="shared" si="9"/>
        <v>2.4810272642505045E-3</v>
      </c>
      <c r="Q44" s="9">
        <f t="shared" si="0"/>
        <v>-1.2083976245007068E-2</v>
      </c>
      <c r="R44" s="9">
        <f t="shared" si="1"/>
        <v>5.3679350524260955E-2</v>
      </c>
      <c r="S44" s="9">
        <f t="shared" si="2"/>
        <v>-3.9699142517223222E-2</v>
      </c>
      <c r="T44" s="9">
        <f t="shared" si="3"/>
        <v>2.8109903951125111E-2</v>
      </c>
      <c r="U44" s="9">
        <f t="shared" si="4"/>
        <v>1.8752722927665805E-2</v>
      </c>
      <c r="V44" s="9">
        <f t="shared" si="5"/>
        <v>6.1610779500041027E-2</v>
      </c>
      <c r="W44" s="9">
        <f t="shared" si="6"/>
        <v>1.8547073418742965E-2</v>
      </c>
      <c r="X44" s="9">
        <f t="shared" si="7"/>
        <v>3.6348975498075885E-2</v>
      </c>
      <c r="Y44" s="9">
        <f t="shared" si="8"/>
        <v>1.284994255769379E-2</v>
      </c>
    </row>
    <row r="45" spans="1:25">
      <c r="A45" s="3"/>
      <c r="B45" s="1">
        <v>42758</v>
      </c>
      <c r="C45" s="2">
        <v>647.63678000000004</v>
      </c>
      <c r="D45" s="4">
        <v>2080.7553710000002</v>
      </c>
      <c r="E45" s="5">
        <v>3387.9628910000001</v>
      </c>
      <c r="F45" s="9">
        <v>470.821777</v>
      </c>
      <c r="G45" s="6">
        <v>1462.674072</v>
      </c>
      <c r="H45" s="7">
        <v>2187.0483399999998</v>
      </c>
      <c r="I45" s="8">
        <v>4040.3308109999998</v>
      </c>
      <c r="J45" s="8">
        <v>185.79331999999999</v>
      </c>
      <c r="K45" s="12">
        <v>321.57781999999997</v>
      </c>
      <c r="L45" s="9">
        <v>3135.3264159999999</v>
      </c>
      <c r="O45" s="3">
        <v>42758</v>
      </c>
      <c r="P45" s="9">
        <f t="shared" si="9"/>
        <v>-3.4904734718742463E-3</v>
      </c>
      <c r="Q45" s="9">
        <f t="shared" si="0"/>
        <v>9.1273103338762704E-4</v>
      </c>
      <c r="R45" s="9">
        <f t="shared" si="1"/>
        <v>-4.9614487055490104E-2</v>
      </c>
      <c r="S45" s="9">
        <f t="shared" si="2"/>
        <v>-1.6844690257392176E-2</v>
      </c>
      <c r="T45" s="9">
        <f t="shared" si="3"/>
        <v>1.8092131054060209E-2</v>
      </c>
      <c r="U45" s="9">
        <f t="shared" si="4"/>
        <v>-1.3814571195074713E-2</v>
      </c>
      <c r="V45" s="9">
        <f t="shared" si="5"/>
        <v>2.8072724810354669E-2</v>
      </c>
      <c r="W45" s="9">
        <f t="shared" si="6"/>
        <v>3.8789769190840425E-3</v>
      </c>
      <c r="X45" s="9">
        <f t="shared" si="7"/>
        <v>-5.4528785598459396E-2</v>
      </c>
      <c r="Y45" s="9">
        <f t="shared" si="8"/>
        <v>1.0824076187670638E-2</v>
      </c>
    </row>
    <row r="46" spans="1:25">
      <c r="A46" s="3"/>
      <c r="B46" s="1">
        <v>42751</v>
      </c>
      <c r="C46" s="2">
        <v>638.971497</v>
      </c>
      <c r="D46" s="4">
        <v>2111.1450199999999</v>
      </c>
      <c r="E46" s="5">
        <v>3276.376221</v>
      </c>
      <c r="F46" s="9">
        <v>481.99267600000002</v>
      </c>
      <c r="G46" s="6">
        <v>1488.174683</v>
      </c>
      <c r="H46" s="7">
        <v>2097.383057</v>
      </c>
      <c r="I46" s="8">
        <v>4116.1049800000001</v>
      </c>
      <c r="J46" s="8">
        <v>197.99696399999999</v>
      </c>
      <c r="K46" s="12">
        <v>312.73651100000001</v>
      </c>
      <c r="L46" s="9">
        <v>3258.955078</v>
      </c>
      <c r="O46" s="3">
        <v>42751</v>
      </c>
      <c r="P46" s="9">
        <f t="shared" si="9"/>
        <v>1.3561298181036149E-2</v>
      </c>
      <c r="Q46" s="9">
        <f t="shared" si="0"/>
        <v>-1.439486568288887E-2</v>
      </c>
      <c r="R46" s="9">
        <f t="shared" si="1"/>
        <v>3.4057953810305151E-2</v>
      </c>
      <c r="S46" s="9">
        <f t="shared" si="2"/>
        <v>-2.3176491171413609E-2</v>
      </c>
      <c r="T46" s="9">
        <f t="shared" si="3"/>
        <v>-1.7135495779698019E-2</v>
      </c>
      <c r="U46" s="9">
        <f t="shared" si="4"/>
        <v>4.2751028573794668E-2</v>
      </c>
      <c r="V46" s="9">
        <f t="shared" si="5"/>
        <v>-1.8409192517728316E-2</v>
      </c>
      <c r="W46" s="9">
        <f t="shared" si="6"/>
        <v>-6.1635510734396902E-2</v>
      </c>
      <c r="X46" s="9">
        <f t="shared" si="7"/>
        <v>2.8270792469127365E-2</v>
      </c>
      <c r="Y46" s="9">
        <f t="shared" si="8"/>
        <v>-3.7935061711826416E-2</v>
      </c>
    </row>
    <row r="47" spans="1:25">
      <c r="A47" s="3"/>
      <c r="B47" s="1">
        <v>42744</v>
      </c>
      <c r="C47" s="2">
        <v>638.59466599999996</v>
      </c>
      <c r="D47" s="4">
        <v>2166.7016600000002</v>
      </c>
      <c r="E47" s="5">
        <v>3245.5117190000001</v>
      </c>
      <c r="F47" s="9">
        <v>500.99771099999998</v>
      </c>
      <c r="G47" s="6">
        <v>1525.703857</v>
      </c>
      <c r="H47" s="7">
        <v>2141.7282709999999</v>
      </c>
      <c r="I47" s="8">
        <v>4392.9897460000002</v>
      </c>
      <c r="J47" s="8">
        <v>206.30888400000001</v>
      </c>
      <c r="K47" s="12">
        <v>311.11563100000001</v>
      </c>
      <c r="L47" s="9">
        <v>3280.286865</v>
      </c>
      <c r="O47" s="3">
        <v>42744</v>
      </c>
      <c r="P47" s="9">
        <f t="shared" si="9"/>
        <v>5.9009418659948271E-4</v>
      </c>
      <c r="Q47" s="9">
        <f t="shared" si="0"/>
        <v>-2.5641112030163043E-2</v>
      </c>
      <c r="R47" s="9">
        <f t="shared" si="1"/>
        <v>9.5099031130628005E-3</v>
      </c>
      <c r="S47" s="9">
        <f t="shared" si="2"/>
        <v>-3.7934374913740805E-2</v>
      </c>
      <c r="T47" s="9">
        <f t="shared" si="3"/>
        <v>-2.4597941355273125E-2</v>
      </c>
      <c r="U47" s="9">
        <f t="shared" si="4"/>
        <v>-2.0705340915771076E-2</v>
      </c>
      <c r="V47" s="9">
        <f t="shared" si="5"/>
        <v>-6.30287758472724E-2</v>
      </c>
      <c r="W47" s="9">
        <f t="shared" si="6"/>
        <v>-4.0288715826701939E-2</v>
      </c>
      <c r="X47" s="9">
        <f t="shared" si="7"/>
        <v>5.2098957380897377E-3</v>
      </c>
      <c r="Y47" s="9">
        <f t="shared" si="8"/>
        <v>-6.503024850541563E-3</v>
      </c>
    </row>
    <row r="48" spans="1:25">
      <c r="A48" s="3"/>
      <c r="B48" s="1">
        <v>42737</v>
      </c>
      <c r="C48" s="2">
        <v>630.11779799999999</v>
      </c>
      <c r="D48" s="4">
        <v>2153.4057619999999</v>
      </c>
      <c r="E48" s="5">
        <v>2939.241943</v>
      </c>
      <c r="F48" s="9">
        <v>497.61257899999998</v>
      </c>
      <c r="G48" s="6">
        <v>1523.779297</v>
      </c>
      <c r="H48" s="7">
        <v>2089.0988769999999</v>
      </c>
      <c r="I48" s="8">
        <v>4337.2319340000004</v>
      </c>
      <c r="J48" s="8">
        <v>203.08982800000001</v>
      </c>
      <c r="K48" s="12">
        <v>283.36373900000001</v>
      </c>
      <c r="L48" s="9">
        <v>3193.9895019999999</v>
      </c>
      <c r="O48" s="3">
        <v>42737</v>
      </c>
      <c r="P48" s="9">
        <f t="shared" si="9"/>
        <v>1.3452830608666552E-2</v>
      </c>
      <c r="Q48" s="9">
        <f t="shared" si="0"/>
        <v>6.1743579564176474E-3</v>
      </c>
      <c r="R48" s="9">
        <f t="shared" si="1"/>
        <v>0.10420026045470734</v>
      </c>
      <c r="S48" s="9">
        <f t="shared" si="2"/>
        <v>6.8027460374951634E-3</v>
      </c>
      <c r="T48" s="9">
        <f t="shared" si="3"/>
        <v>1.2630175536503096E-3</v>
      </c>
      <c r="U48" s="9">
        <f t="shared" si="4"/>
        <v>2.5192390163732807E-2</v>
      </c>
      <c r="V48" s="9">
        <f t="shared" si="5"/>
        <v>1.2855621476663191E-2</v>
      </c>
      <c r="W48" s="9">
        <f t="shared" si="6"/>
        <v>1.5850404876013753E-2</v>
      </c>
      <c r="X48" s="9">
        <f t="shared" si="7"/>
        <v>9.7937344057984765E-2</v>
      </c>
      <c r="Y48" s="9">
        <f t="shared" si="8"/>
        <v>2.701867459049655E-2</v>
      </c>
    </row>
    <row r="49" spans="1:25">
      <c r="A49" s="3"/>
      <c r="B49" s="1">
        <v>42730</v>
      </c>
      <c r="C49" s="2">
        <v>618.72106900000006</v>
      </c>
      <c r="D49" s="4">
        <v>2129.663818</v>
      </c>
      <c r="E49" s="5">
        <v>2999.546143</v>
      </c>
      <c r="F49" s="9">
        <v>492.87341300000003</v>
      </c>
      <c r="G49" s="6">
        <v>1503.0902100000001</v>
      </c>
      <c r="H49" s="7">
        <v>2056.4489749999998</v>
      </c>
      <c r="I49" s="8">
        <v>4229.5278319999998</v>
      </c>
      <c r="J49" s="8">
        <v>192.039276</v>
      </c>
      <c r="K49" s="12">
        <v>272.459473</v>
      </c>
      <c r="L49" s="9">
        <v>3192.5349120000001</v>
      </c>
      <c r="O49" s="3">
        <v>42730</v>
      </c>
      <c r="P49" s="9">
        <f t="shared" si="9"/>
        <v>1.8419817218152522E-2</v>
      </c>
      <c r="Q49" s="9">
        <f t="shared" si="0"/>
        <v>1.1148212125938403E-2</v>
      </c>
      <c r="R49" s="9">
        <f t="shared" si="1"/>
        <v>-2.0104441513837393E-2</v>
      </c>
      <c r="S49" s="9">
        <f t="shared" si="2"/>
        <v>9.6153817085685538E-3</v>
      </c>
      <c r="T49" s="9">
        <f t="shared" si="3"/>
        <v>1.3764368141284063E-2</v>
      </c>
      <c r="U49" s="9">
        <f t="shared" si="4"/>
        <v>1.5876835456128988E-2</v>
      </c>
      <c r="V49" s="9">
        <f t="shared" si="5"/>
        <v>2.5464805122010745E-2</v>
      </c>
      <c r="W49" s="9">
        <f t="shared" si="6"/>
        <v>5.7543187155110968E-2</v>
      </c>
      <c r="X49" s="9">
        <f t="shared" si="7"/>
        <v>4.0021607176785545E-2</v>
      </c>
      <c r="Y49" s="9">
        <f t="shared" si="8"/>
        <v>4.5562226885361795E-4</v>
      </c>
    </row>
    <row r="50" spans="1:25">
      <c r="A50" s="3"/>
      <c r="B50" s="1">
        <v>42723</v>
      </c>
      <c r="C50" s="2">
        <v>608.92553699999996</v>
      </c>
      <c r="D50" s="4">
        <v>2102.123047</v>
      </c>
      <c r="E50" s="5">
        <v>2909.8020019999999</v>
      </c>
      <c r="F50" s="9">
        <v>486.49005099999999</v>
      </c>
      <c r="G50" s="6">
        <v>1490.5804439999999</v>
      </c>
      <c r="H50" s="7">
        <v>2043.779053</v>
      </c>
      <c r="I50" s="8">
        <v>4200.4570309999999</v>
      </c>
      <c r="J50" s="8">
        <v>192.71191400000001</v>
      </c>
      <c r="K50" s="12">
        <v>265.87759399999999</v>
      </c>
      <c r="L50" s="9">
        <v>3173.1420899999998</v>
      </c>
      <c r="O50" s="3">
        <v>42723</v>
      </c>
      <c r="P50" s="9">
        <f t="shared" si="9"/>
        <v>1.6086584327305187E-2</v>
      </c>
      <c r="Q50" s="9">
        <f t="shared" si="0"/>
        <v>1.3101407664648448E-2</v>
      </c>
      <c r="R50" s="9">
        <f t="shared" si="1"/>
        <v>3.0842009503848068E-2</v>
      </c>
      <c r="S50" s="9">
        <f t="shared" si="2"/>
        <v>1.3121259082028039E-2</v>
      </c>
      <c r="T50" s="9">
        <f t="shared" si="3"/>
        <v>8.3925467091396557E-3</v>
      </c>
      <c r="U50" s="9">
        <f t="shared" si="4"/>
        <v>6.1992620882389557E-3</v>
      </c>
      <c r="V50" s="9">
        <f t="shared" si="5"/>
        <v>6.9208661784784364E-3</v>
      </c>
      <c r="W50" s="9">
        <f t="shared" si="6"/>
        <v>-3.4903809839178196E-3</v>
      </c>
      <c r="X50" s="9">
        <f t="shared" si="7"/>
        <v>2.475529773298616E-2</v>
      </c>
      <c r="Y50" s="9">
        <f t="shared" si="8"/>
        <v>6.1115517206480506E-3</v>
      </c>
    </row>
    <row r="51" spans="1:25">
      <c r="A51" s="3"/>
      <c r="B51" s="1">
        <v>42716</v>
      </c>
      <c r="C51" s="2">
        <v>628.13983199999996</v>
      </c>
      <c r="D51" s="4">
        <v>2065.5603030000002</v>
      </c>
      <c r="E51" s="5">
        <v>2935.9182129999999</v>
      </c>
      <c r="F51" s="9">
        <v>473.62658699999997</v>
      </c>
      <c r="G51" s="6">
        <v>1468.447876</v>
      </c>
      <c r="H51" s="7">
        <v>2002.844971</v>
      </c>
      <c r="I51" s="8">
        <v>4194.7382809999999</v>
      </c>
      <c r="J51" s="8">
        <v>192.615814</v>
      </c>
      <c r="K51" s="12">
        <v>263.66726699999998</v>
      </c>
      <c r="L51" s="9">
        <v>3056.3007809999999</v>
      </c>
      <c r="O51" s="3">
        <v>42716</v>
      </c>
      <c r="P51" s="9">
        <f t="shared" si="9"/>
        <v>-3.0589200081169179E-2</v>
      </c>
      <c r="Q51" s="9">
        <f t="shared" si="0"/>
        <v>1.7701126395049546E-2</v>
      </c>
      <c r="R51" s="9">
        <f t="shared" si="1"/>
        <v>-8.8954150304186366E-3</v>
      </c>
      <c r="S51" s="9">
        <f t="shared" si="2"/>
        <v>2.715950572259581E-2</v>
      </c>
      <c r="T51" s="9">
        <f t="shared" si="3"/>
        <v>1.5072082817327043E-2</v>
      </c>
      <c r="U51" s="9">
        <f t="shared" si="4"/>
        <v>2.0437968286463042E-2</v>
      </c>
      <c r="V51" s="9">
        <f t="shared" si="5"/>
        <v>1.3633150906942125E-3</v>
      </c>
      <c r="W51" s="9">
        <f t="shared" si="6"/>
        <v>4.9892061302924458E-4</v>
      </c>
      <c r="X51" s="9">
        <f t="shared" si="7"/>
        <v>8.383016311235959E-3</v>
      </c>
      <c r="Y51" s="9">
        <f t="shared" si="8"/>
        <v>3.8229649950149956E-2</v>
      </c>
    </row>
    <row r="52" spans="1:25">
      <c r="A52" s="3"/>
      <c r="B52" s="1">
        <v>42709</v>
      </c>
      <c r="C52" s="2">
        <v>634.63879399999996</v>
      </c>
      <c r="D52" s="4">
        <v>1982.463135</v>
      </c>
      <c r="E52" s="5">
        <v>3061.2751459999999</v>
      </c>
      <c r="F52" s="9">
        <v>461.34344499999997</v>
      </c>
      <c r="G52" s="6">
        <v>1422.2581789999999</v>
      </c>
      <c r="H52" s="7">
        <v>1991.1495359999999</v>
      </c>
      <c r="I52" s="8">
        <v>4079.4091800000001</v>
      </c>
      <c r="J52" s="8">
        <v>190.64593500000001</v>
      </c>
      <c r="K52" s="12">
        <v>294.710083</v>
      </c>
      <c r="L52" s="9">
        <v>3029.6354980000001</v>
      </c>
      <c r="O52" s="3">
        <v>42709</v>
      </c>
      <c r="P52" s="9">
        <f t="shared" si="9"/>
        <v>-1.0240410862749759E-2</v>
      </c>
      <c r="Q52" s="9">
        <f t="shared" si="0"/>
        <v>4.1916122692490947E-2</v>
      </c>
      <c r="R52" s="9">
        <f t="shared" si="1"/>
        <v>-4.0949253830972053E-2</v>
      </c>
      <c r="S52" s="9">
        <f t="shared" si="2"/>
        <v>2.6624724233374551E-2</v>
      </c>
      <c r="T52" s="9">
        <f t="shared" si="3"/>
        <v>3.2476309633512765E-2</v>
      </c>
      <c r="U52" s="9">
        <f t="shared" si="4"/>
        <v>5.8737100295816703E-3</v>
      </c>
      <c r="V52" s="9">
        <f t="shared" si="5"/>
        <v>2.8271030414262051E-2</v>
      </c>
      <c r="W52" s="9">
        <f t="shared" si="6"/>
        <v>1.0332656712559812E-2</v>
      </c>
      <c r="X52" s="9">
        <f t="shared" si="7"/>
        <v>-0.10533340320086712</v>
      </c>
      <c r="Y52" s="9">
        <f t="shared" si="8"/>
        <v>8.8014822303220247E-3</v>
      </c>
    </row>
    <row r="53" spans="1:25">
      <c r="A53" s="3"/>
      <c r="B53" s="1">
        <v>42702</v>
      </c>
      <c r="C53" s="2">
        <v>590.65295400000002</v>
      </c>
      <c r="D53" s="4">
        <v>1944.950562</v>
      </c>
      <c r="E53" s="5">
        <v>2854.2460940000001</v>
      </c>
      <c r="F53" s="9">
        <v>451.33316000000002</v>
      </c>
      <c r="G53" s="6">
        <v>1411.673096</v>
      </c>
      <c r="H53" s="7">
        <v>1907.8194579999999</v>
      </c>
      <c r="I53" s="8">
        <v>3864.954346</v>
      </c>
      <c r="J53" s="8">
        <v>183.91952499999999</v>
      </c>
      <c r="K53" s="12">
        <v>272.99978599999997</v>
      </c>
      <c r="L53" s="9">
        <v>3016.0603030000002</v>
      </c>
      <c r="O53" s="3">
        <v>42702</v>
      </c>
      <c r="P53" s="9">
        <f t="shared" si="9"/>
        <v>7.4469855271391633E-2</v>
      </c>
      <c r="Q53" s="9">
        <f t="shared" si="0"/>
        <v>1.9287160163817044E-2</v>
      </c>
      <c r="R53" s="9">
        <f t="shared" si="1"/>
        <v>7.2533707739918463E-2</v>
      </c>
      <c r="S53" s="9">
        <f t="shared" si="2"/>
        <v>2.2179369670068012E-2</v>
      </c>
      <c r="T53" s="9">
        <f t="shared" si="3"/>
        <v>7.4982536891812666E-3</v>
      </c>
      <c r="U53" s="9">
        <f t="shared" si="4"/>
        <v>4.3678178063744202E-2</v>
      </c>
      <c r="V53" s="9">
        <f t="shared" si="5"/>
        <v>5.5487029031002201E-2</v>
      </c>
      <c r="W53" s="9">
        <f t="shared" si="6"/>
        <v>3.6572571617940051E-2</v>
      </c>
      <c r="X53" s="9">
        <f t="shared" si="7"/>
        <v>7.9524959774144394E-2</v>
      </c>
      <c r="Y53" s="9">
        <f t="shared" si="8"/>
        <v>4.500969356115654E-3</v>
      </c>
    </row>
    <row r="54" spans="1:25">
      <c r="A54" s="3"/>
      <c r="B54" s="1">
        <v>42695</v>
      </c>
      <c r="C54" s="2">
        <v>603.74517800000001</v>
      </c>
      <c r="D54" s="4">
        <v>1909.8123780000001</v>
      </c>
      <c r="E54" s="5">
        <v>2956.3359380000002</v>
      </c>
      <c r="F54" s="9">
        <v>440.01721199999997</v>
      </c>
      <c r="G54" s="6">
        <v>1482.400879</v>
      </c>
      <c r="H54" s="7">
        <v>1963.860107</v>
      </c>
      <c r="I54" s="8">
        <v>4099.9013670000004</v>
      </c>
      <c r="J54" s="8">
        <v>187.31475800000001</v>
      </c>
      <c r="K54" s="12">
        <v>278.30453499999999</v>
      </c>
      <c r="L54" s="9">
        <v>3076.663086</v>
      </c>
      <c r="O54" s="3">
        <v>42695</v>
      </c>
      <c r="P54" s="9">
        <f t="shared" si="9"/>
        <v>-2.168501625697454E-2</v>
      </c>
      <c r="Q54" s="9">
        <f t="shared" si="0"/>
        <v>1.8398762310252399E-2</v>
      </c>
      <c r="R54" s="9">
        <f t="shared" si="1"/>
        <v>-3.4532558593143241E-2</v>
      </c>
      <c r="S54" s="9">
        <f t="shared" si="2"/>
        <v>2.5717057631827477E-2</v>
      </c>
      <c r="T54" s="9">
        <f t="shared" si="3"/>
        <v>-4.7711643997210583E-2</v>
      </c>
      <c r="U54" s="9">
        <f t="shared" si="4"/>
        <v>-2.8535967913523093E-2</v>
      </c>
      <c r="V54" s="9">
        <f t="shared" si="5"/>
        <v>-5.7305530052767333E-2</v>
      </c>
      <c r="W54" s="9">
        <f t="shared" si="6"/>
        <v>-1.8125816867029871E-2</v>
      </c>
      <c r="X54" s="9">
        <f t="shared" si="7"/>
        <v>-1.9060950623747526E-2</v>
      </c>
      <c r="Y54" s="9">
        <f t="shared" si="8"/>
        <v>-1.9697568861460905E-2</v>
      </c>
    </row>
    <row r="55" spans="1:25">
      <c r="A55" s="3"/>
      <c r="B55" s="1">
        <v>42688</v>
      </c>
      <c r="C55" s="2">
        <v>596.96356200000002</v>
      </c>
      <c r="D55" s="4">
        <v>1885.1206050000001</v>
      </c>
      <c r="E55" s="5">
        <v>2786.3442380000001</v>
      </c>
      <c r="F55" s="9">
        <v>432.95678700000002</v>
      </c>
      <c r="G55" s="6">
        <v>1465.079956</v>
      </c>
      <c r="H55" s="7">
        <v>1977.5047609999999</v>
      </c>
      <c r="I55" s="8">
        <v>4120.8706050000001</v>
      </c>
      <c r="J55" s="8">
        <v>192.916763</v>
      </c>
      <c r="K55" s="12">
        <v>257.28189099999997</v>
      </c>
      <c r="L55" s="9">
        <v>3025.2722170000002</v>
      </c>
      <c r="O55" s="3">
        <v>42688</v>
      </c>
      <c r="P55" s="9">
        <f t="shared" si="9"/>
        <v>1.1360184158107769E-2</v>
      </c>
      <c r="Q55" s="9">
        <f t="shared" si="0"/>
        <v>1.309824577510255E-2</v>
      </c>
      <c r="R55" s="9">
        <f t="shared" si="1"/>
        <v>6.1008865193920819E-2</v>
      </c>
      <c r="S55" s="9">
        <f t="shared" si="2"/>
        <v>1.6307458878107278E-2</v>
      </c>
      <c r="T55" s="9">
        <f t="shared" si="3"/>
        <v>1.18225103886412E-2</v>
      </c>
      <c r="U55" s="9">
        <f t="shared" si="4"/>
        <v>-6.8999348416739145E-3</v>
      </c>
      <c r="V55" s="9">
        <f t="shared" si="5"/>
        <v>-5.0885456035811823E-3</v>
      </c>
      <c r="W55" s="9">
        <f t="shared" si="6"/>
        <v>-2.9038456341919813E-2</v>
      </c>
      <c r="X55" s="9">
        <f t="shared" si="7"/>
        <v>8.1710546818081403E-2</v>
      </c>
      <c r="Y55" s="9">
        <f t="shared" si="8"/>
        <v>1.6987188363155433E-2</v>
      </c>
    </row>
    <row r="56" spans="1:25">
      <c r="A56" s="3"/>
      <c r="B56" s="1">
        <v>42681</v>
      </c>
      <c r="C56" s="2">
        <v>583.87152100000003</v>
      </c>
      <c r="D56" s="4">
        <v>1817.752563</v>
      </c>
      <c r="E56" s="5">
        <v>2914.5502929999998</v>
      </c>
      <c r="F56" s="9">
        <v>421.06051600000001</v>
      </c>
      <c r="G56" s="6">
        <v>1476.627197</v>
      </c>
      <c r="H56" s="7">
        <v>1932.184937</v>
      </c>
      <c r="I56" s="8">
        <v>4123.2534180000002</v>
      </c>
      <c r="J56" s="8">
        <v>192.63432299999999</v>
      </c>
      <c r="K56" s="12">
        <v>274.42422499999998</v>
      </c>
      <c r="L56" s="9">
        <v>3067.4514159999999</v>
      </c>
      <c r="O56" s="3">
        <v>42681</v>
      </c>
      <c r="P56" s="9">
        <f t="shared" si="9"/>
        <v>2.2422811404771349E-2</v>
      </c>
      <c r="Q56" s="9">
        <f t="shared" si="0"/>
        <v>3.7061172885277931E-2</v>
      </c>
      <c r="R56" s="9">
        <f t="shared" si="1"/>
        <v>-4.3988280218707369E-2</v>
      </c>
      <c r="S56" s="9">
        <f t="shared" si="2"/>
        <v>2.8253114571303126E-2</v>
      </c>
      <c r="T56" s="9">
        <f t="shared" si="3"/>
        <v>-7.8200110518484404E-3</v>
      </c>
      <c r="U56" s="9">
        <f t="shared" si="4"/>
        <v>2.3455220632433656E-2</v>
      </c>
      <c r="V56" s="9">
        <f t="shared" si="5"/>
        <v>-5.7789632565343548E-4</v>
      </c>
      <c r="W56" s="9">
        <f t="shared" si="6"/>
        <v>1.4661976931286968E-3</v>
      </c>
      <c r="X56" s="9">
        <f t="shared" si="7"/>
        <v>-6.2466547915002793E-2</v>
      </c>
      <c r="Y56" s="9">
        <f t="shared" si="8"/>
        <v>-1.3750567907935107E-2</v>
      </c>
    </row>
    <row r="57" spans="1:25">
      <c r="A57" s="3"/>
      <c r="B57" s="1">
        <v>42674</v>
      </c>
      <c r="C57" s="2">
        <v>560.23028599999998</v>
      </c>
      <c r="D57" s="4">
        <v>1880.7071530000001</v>
      </c>
      <c r="E57" s="5">
        <v>2590.2368160000001</v>
      </c>
      <c r="F57" s="9">
        <v>431.79617300000001</v>
      </c>
      <c r="G57" s="6">
        <v>1453.457764</v>
      </c>
      <c r="H57" s="7">
        <v>2006.256226</v>
      </c>
      <c r="I57" s="8">
        <v>4163.2846680000002</v>
      </c>
      <c r="J57" s="8">
        <v>201.155045</v>
      </c>
      <c r="K57" s="12">
        <v>233.60687300000001</v>
      </c>
      <c r="L57" s="9">
        <v>3217.2604980000001</v>
      </c>
      <c r="O57" s="3">
        <v>42674</v>
      </c>
      <c r="P57" s="9">
        <f t="shared" si="9"/>
        <v>4.2199137731015225E-2</v>
      </c>
      <c r="Q57" s="9">
        <f t="shared" si="0"/>
        <v>-3.3473892997949402E-2</v>
      </c>
      <c r="R57" s="9">
        <f t="shared" si="1"/>
        <v>0.12520611049796757</v>
      </c>
      <c r="S57" s="9">
        <f t="shared" si="2"/>
        <v>-2.4862788675063138E-2</v>
      </c>
      <c r="T57" s="9">
        <f t="shared" si="3"/>
        <v>1.5940905593456258E-2</v>
      </c>
      <c r="U57" s="9">
        <f t="shared" si="4"/>
        <v>-3.6920154086041441E-2</v>
      </c>
      <c r="V57" s="9">
        <f t="shared" si="5"/>
        <v>-9.6153045473180692E-3</v>
      </c>
      <c r="W57" s="9">
        <f t="shared" si="6"/>
        <v>-4.2358977374890132E-2</v>
      </c>
      <c r="X57" s="9">
        <f t="shared" si="7"/>
        <v>0.17472667424472554</v>
      </c>
      <c r="Y57" s="9">
        <f t="shared" si="8"/>
        <v>-4.6564175357615138E-2</v>
      </c>
    </row>
    <row r="58" spans="1:25">
      <c r="A58" s="3"/>
      <c r="B58" s="1">
        <v>42666</v>
      </c>
      <c r="C58" s="2">
        <v>588.20416299999999</v>
      </c>
      <c r="D58" s="4">
        <v>1931.5371090000001</v>
      </c>
      <c r="E58" s="5">
        <v>2689.0029300000001</v>
      </c>
      <c r="F58" s="9">
        <v>475.99615499999999</v>
      </c>
      <c r="G58" s="6">
        <v>1547.5974120000001</v>
      </c>
      <c r="H58" s="7">
        <v>2131.9821780000002</v>
      </c>
      <c r="I58" s="8">
        <v>4400.6152339999999</v>
      </c>
      <c r="J58" s="8">
        <v>214.147964</v>
      </c>
      <c r="K58" s="12">
        <v>240.18872099999999</v>
      </c>
      <c r="L58" s="9">
        <v>3310.0432129999999</v>
      </c>
      <c r="O58" s="3">
        <v>42666</v>
      </c>
      <c r="P58" s="9">
        <f t="shared" si="9"/>
        <v>-4.7558107812984002E-2</v>
      </c>
      <c r="Q58" s="9">
        <f t="shared" si="0"/>
        <v>-2.6315806081673387E-2</v>
      </c>
      <c r="R58" s="9">
        <f t="shared" si="1"/>
        <v>-3.6729641644533281E-2</v>
      </c>
      <c r="S58" s="9">
        <f t="shared" si="2"/>
        <v>-9.2857855122800259E-2</v>
      </c>
      <c r="T58" s="9">
        <f t="shared" si="3"/>
        <v>-6.0829546024079341E-2</v>
      </c>
      <c r="U58" s="9">
        <f t="shared" si="4"/>
        <v>-5.8971389769281748E-2</v>
      </c>
      <c r="V58" s="9">
        <f t="shared" si="5"/>
        <v>-5.3931224017573276E-2</v>
      </c>
      <c r="W58" s="9">
        <f t="shared" si="6"/>
        <v>-6.0672624466324605E-2</v>
      </c>
      <c r="X58" s="9">
        <f t="shared" si="7"/>
        <v>-2.7402818802636366E-2</v>
      </c>
      <c r="Y58" s="9">
        <f t="shared" si="8"/>
        <v>-2.8030665773667598E-2</v>
      </c>
    </row>
    <row r="59" spans="1:25">
      <c r="A59" s="3"/>
      <c r="B59" s="1">
        <v>42659</v>
      </c>
      <c r="C59" s="2">
        <v>582.39880400000004</v>
      </c>
      <c r="D59" s="4">
        <v>1936.200439</v>
      </c>
      <c r="E59" s="5">
        <v>2534.2058109999998</v>
      </c>
      <c r="F59" s="9">
        <v>476.57647700000001</v>
      </c>
      <c r="G59" s="6">
        <v>1577.075562</v>
      </c>
      <c r="H59" s="7">
        <v>2123.210693</v>
      </c>
      <c r="I59" s="8">
        <v>4719.9145509999998</v>
      </c>
      <c r="J59" s="8">
        <v>210.47607400000001</v>
      </c>
      <c r="K59" s="12">
        <v>233.361267</v>
      </c>
      <c r="L59" s="9">
        <v>3352.350586</v>
      </c>
      <c r="O59" s="3">
        <v>42659</v>
      </c>
      <c r="P59" s="9">
        <f t="shared" si="9"/>
        <v>9.9680132584886848E-3</v>
      </c>
      <c r="Q59" s="9">
        <f t="shared" si="0"/>
        <v>-2.4084954770531687E-3</v>
      </c>
      <c r="R59" s="9">
        <f t="shared" si="1"/>
        <v>6.1083088961475157E-2</v>
      </c>
      <c r="S59" s="9">
        <f t="shared" si="2"/>
        <v>-1.2176891391138126E-3</v>
      </c>
      <c r="T59" s="9">
        <f t="shared" si="3"/>
        <v>-1.8691653532831747E-2</v>
      </c>
      <c r="U59" s="9">
        <f t="shared" si="4"/>
        <v>4.1312362588031724E-3</v>
      </c>
      <c r="V59" s="9">
        <f t="shared" si="5"/>
        <v>-6.7649385078878299E-2</v>
      </c>
      <c r="W59" s="9">
        <f t="shared" si="6"/>
        <v>1.7445640876026555E-2</v>
      </c>
      <c r="X59" s="9">
        <f t="shared" si="7"/>
        <v>2.9257014618454178E-2</v>
      </c>
      <c r="Y59" s="9">
        <f t="shared" si="8"/>
        <v>-1.2620211375469814E-2</v>
      </c>
    </row>
    <row r="60" spans="1:25">
      <c r="A60" s="3"/>
      <c r="B60" s="1">
        <v>42652</v>
      </c>
      <c r="C60" s="2">
        <v>576.07641599999999</v>
      </c>
      <c r="D60" s="4">
        <v>1944.127808</v>
      </c>
      <c r="E60" s="5">
        <v>2465.3544919999999</v>
      </c>
      <c r="F60" s="9">
        <v>473.43316700000003</v>
      </c>
      <c r="G60" s="6">
        <v>1607.9798579999999</v>
      </c>
      <c r="H60" s="7">
        <v>2134.4187010000001</v>
      </c>
      <c r="I60" s="8">
        <v>4715.1489259999998</v>
      </c>
      <c r="J60" s="8">
        <v>211.88833600000001</v>
      </c>
      <c r="K60" s="12">
        <v>224.22524999999999</v>
      </c>
      <c r="L60" s="9">
        <v>3411.0031739999999</v>
      </c>
      <c r="O60" s="3">
        <v>42652</v>
      </c>
      <c r="P60" s="9">
        <f t="shared" si="9"/>
        <v>1.0974912050556928E-2</v>
      </c>
      <c r="Q60" s="9">
        <f t="shared" si="0"/>
        <v>-4.077596630930963E-3</v>
      </c>
      <c r="R60" s="9">
        <f t="shared" si="1"/>
        <v>2.7927553308629775E-2</v>
      </c>
      <c r="S60" s="9">
        <f t="shared" si="2"/>
        <v>6.6393954186145668E-3</v>
      </c>
      <c r="T60" s="9">
        <f t="shared" si="3"/>
        <v>-1.9219330295864895E-2</v>
      </c>
      <c r="U60" s="9">
        <f t="shared" si="4"/>
        <v>-5.2510821774326569E-3</v>
      </c>
      <c r="V60" s="9">
        <f t="shared" si="5"/>
        <v>1.0107050858397426E-3</v>
      </c>
      <c r="W60" s="9">
        <f t="shared" si="6"/>
        <v>-6.6651238414558046E-3</v>
      </c>
      <c r="X60" s="9">
        <f t="shared" si="7"/>
        <v>4.0744817989945427E-2</v>
      </c>
      <c r="Y60" s="9">
        <f t="shared" si="8"/>
        <v>-1.719511387355863E-2</v>
      </c>
    </row>
    <row r="61" spans="1:25">
      <c r="A61" s="3"/>
      <c r="B61" s="1">
        <v>42645</v>
      </c>
      <c r="C61" s="2">
        <v>575.98345900000004</v>
      </c>
      <c r="D61" s="4">
        <v>1929.2054439999999</v>
      </c>
      <c r="E61" s="5">
        <v>2541.8032229999999</v>
      </c>
      <c r="F61" s="9">
        <v>457.95834400000001</v>
      </c>
      <c r="G61" s="6">
        <v>1625.0961910000001</v>
      </c>
      <c r="H61" s="7">
        <v>2174.8654790000001</v>
      </c>
      <c r="I61" s="8">
        <v>4847.6342770000001</v>
      </c>
      <c r="J61" s="8">
        <v>210.47607400000001</v>
      </c>
      <c r="K61" s="12">
        <v>219.65725699999999</v>
      </c>
      <c r="L61" s="9">
        <v>3576.3852539999998</v>
      </c>
      <c r="O61" s="3">
        <v>42645</v>
      </c>
      <c r="P61" s="9">
        <f t="shared" si="9"/>
        <v>1.6138831514596631E-4</v>
      </c>
      <c r="Q61" s="9">
        <f t="shared" si="0"/>
        <v>7.7349792093993367E-3</v>
      </c>
      <c r="R61" s="9">
        <f t="shared" si="1"/>
        <v>-3.00765733193816E-2</v>
      </c>
      <c r="S61" s="9">
        <f t="shared" si="2"/>
        <v>3.3790896492542154E-2</v>
      </c>
      <c r="T61" s="9">
        <f t="shared" si="3"/>
        <v>-1.0532504534065557E-2</v>
      </c>
      <c r="U61" s="9">
        <f t="shared" si="4"/>
        <v>-1.8597369993935148E-2</v>
      </c>
      <c r="V61" s="9">
        <f t="shared" si="5"/>
        <v>-2.7329898137858279E-2</v>
      </c>
      <c r="W61" s="9">
        <f t="shared" si="6"/>
        <v>6.7098457946341127E-3</v>
      </c>
      <c r="X61" s="9">
        <f t="shared" si="7"/>
        <v>2.0796003111338141E-2</v>
      </c>
      <c r="Y61" s="9">
        <f t="shared" si="8"/>
        <v>-4.624280334872443E-2</v>
      </c>
    </row>
    <row r="62" spans="1:25">
      <c r="A62" s="3"/>
      <c r="B62" s="1">
        <v>42638</v>
      </c>
      <c r="C62" s="2">
        <v>538.04949999999997</v>
      </c>
      <c r="D62" s="4">
        <v>1785.1096190000001</v>
      </c>
      <c r="E62" s="5">
        <v>2444.9365229999999</v>
      </c>
      <c r="F62" s="9">
        <v>435.229645</v>
      </c>
      <c r="G62" s="6">
        <v>1562.336548</v>
      </c>
      <c r="H62" s="7">
        <v>2154.3984380000002</v>
      </c>
      <c r="I62" s="8">
        <v>4769.4775390000004</v>
      </c>
      <c r="J62" s="8">
        <v>208.78132600000001</v>
      </c>
      <c r="K62" s="12">
        <v>208.40913399999999</v>
      </c>
      <c r="L62" s="9">
        <v>3513.8862300000001</v>
      </c>
      <c r="O62" s="3">
        <v>42638</v>
      </c>
      <c r="P62" s="9">
        <f t="shared" si="9"/>
        <v>7.0502730696711133E-2</v>
      </c>
      <c r="Q62" s="9">
        <f t="shared" si="0"/>
        <v>8.0720995207409649E-2</v>
      </c>
      <c r="R62" s="9">
        <f t="shared" si="1"/>
        <v>3.9619310803677678E-2</v>
      </c>
      <c r="S62" s="9">
        <f t="shared" si="2"/>
        <v>5.2222313578846415E-2</v>
      </c>
      <c r="T62" s="9">
        <f t="shared" si="3"/>
        <v>4.0170373713871603E-2</v>
      </c>
      <c r="U62" s="9">
        <f t="shared" si="4"/>
        <v>9.5001187519427079E-3</v>
      </c>
      <c r="V62" s="9">
        <f t="shared" si="5"/>
        <v>1.6386855239575469E-2</v>
      </c>
      <c r="W62" s="9">
        <f t="shared" si="6"/>
        <v>8.1173351681845529E-3</v>
      </c>
      <c r="X62" s="9">
        <f t="shared" si="7"/>
        <v>5.397135329011056E-2</v>
      </c>
      <c r="Y62" s="9">
        <f t="shared" si="8"/>
        <v>1.7786296968413724E-2</v>
      </c>
    </row>
    <row r="63" spans="1:25">
      <c r="A63" s="3"/>
      <c r="B63" s="1">
        <v>42631</v>
      </c>
      <c r="C63" s="2">
        <v>533.95849599999997</v>
      </c>
      <c r="D63" s="4">
        <v>1739.409302</v>
      </c>
      <c r="E63" s="5">
        <v>2392.2294919999999</v>
      </c>
      <c r="F63" s="9">
        <v>422.559662</v>
      </c>
      <c r="G63" s="6">
        <v>1571.8454589999999</v>
      </c>
      <c r="H63" s="7">
        <v>2168.5302729999999</v>
      </c>
      <c r="I63" s="8">
        <v>4927.6977539999998</v>
      </c>
      <c r="J63" s="8">
        <v>207.79274000000001</v>
      </c>
      <c r="K63" s="12">
        <v>207.77061499999999</v>
      </c>
      <c r="L63" s="9">
        <v>3491.7709960000002</v>
      </c>
      <c r="O63" s="3">
        <v>42631</v>
      </c>
      <c r="P63" s="9">
        <f t="shared" si="9"/>
        <v>7.6616516651511401E-3</v>
      </c>
      <c r="Q63" s="9">
        <f t="shared" si="0"/>
        <v>2.6273469359657384E-2</v>
      </c>
      <c r="R63" s="9">
        <f t="shared" si="1"/>
        <v>2.203259811663584E-2</v>
      </c>
      <c r="S63" s="9">
        <f t="shared" si="2"/>
        <v>2.998389136348751E-2</v>
      </c>
      <c r="T63" s="9">
        <f t="shared" si="3"/>
        <v>-6.0495202919308745E-3</v>
      </c>
      <c r="U63" s="9">
        <f t="shared" si="4"/>
        <v>-6.5167801325869169E-3</v>
      </c>
      <c r="V63" s="9">
        <f t="shared" si="5"/>
        <v>-3.2108344078442312E-2</v>
      </c>
      <c r="W63" s="9">
        <f t="shared" si="6"/>
        <v>4.7575579397047167E-3</v>
      </c>
      <c r="X63" s="9">
        <f t="shared" si="7"/>
        <v>3.073192039211138E-3</v>
      </c>
      <c r="Y63" s="9">
        <f t="shared" si="8"/>
        <v>6.3335293251859841E-3</v>
      </c>
    </row>
    <row r="64" spans="1:25">
      <c r="A64" s="3"/>
      <c r="B64" s="1">
        <v>42624</v>
      </c>
      <c r="C64" s="2">
        <v>526.89239499999996</v>
      </c>
      <c r="D64" s="4">
        <v>1677.3874510000001</v>
      </c>
      <c r="E64" s="5">
        <v>2164.7827149999998</v>
      </c>
      <c r="F64" s="9">
        <v>406.60119600000002</v>
      </c>
      <c r="G64" s="6">
        <v>1536.6621090000001</v>
      </c>
      <c r="H64" s="7">
        <v>2067.169922</v>
      </c>
      <c r="I64" s="8">
        <v>4856.2124020000001</v>
      </c>
      <c r="J64" s="8">
        <v>205.76847799999999</v>
      </c>
      <c r="K64" s="12">
        <v>181.73788500000001</v>
      </c>
      <c r="L64" s="9">
        <v>3381.1960450000001</v>
      </c>
      <c r="O64" s="3">
        <v>42624</v>
      </c>
      <c r="P64" s="9">
        <f t="shared" si="9"/>
        <v>1.3410899582257215E-2</v>
      </c>
      <c r="Q64" s="9">
        <f t="shared" si="0"/>
        <v>3.6975268273900998E-2</v>
      </c>
      <c r="R64" s="9">
        <f t="shared" si="1"/>
        <v>0.10506679281204448</v>
      </c>
      <c r="S64" s="9">
        <f t="shared" si="2"/>
        <v>3.9248448250998227E-2</v>
      </c>
      <c r="T64" s="9">
        <f t="shared" si="3"/>
        <v>2.2895957279050597E-2</v>
      </c>
      <c r="U64" s="9">
        <f t="shared" si="4"/>
        <v>4.9033390976361065E-2</v>
      </c>
      <c r="V64" s="9">
        <f t="shared" si="5"/>
        <v>1.4720392372162079E-2</v>
      </c>
      <c r="W64" s="9">
        <f t="shared" si="6"/>
        <v>9.8375709422315969E-3</v>
      </c>
      <c r="X64" s="9">
        <f t="shared" si="7"/>
        <v>0.14324327588603766</v>
      </c>
      <c r="Y64" s="9">
        <f t="shared" si="8"/>
        <v>3.2702910309952184E-2</v>
      </c>
    </row>
    <row r="65" spans="1:25">
      <c r="A65" s="3"/>
      <c r="B65" s="1">
        <v>42617</v>
      </c>
      <c r="C65" s="2">
        <v>537.39862100000005</v>
      </c>
      <c r="D65" s="4">
        <v>1753.399048</v>
      </c>
      <c r="E65" s="5">
        <v>2231.7346189999998</v>
      </c>
      <c r="F65" s="9">
        <v>422.80145299999998</v>
      </c>
      <c r="G65" s="6">
        <v>1520.9720460000001</v>
      </c>
      <c r="H65" s="7">
        <v>2027.2105710000001</v>
      </c>
      <c r="I65" s="8">
        <v>4593.1479490000002</v>
      </c>
      <c r="J65" s="8">
        <v>208.357651</v>
      </c>
      <c r="K65" s="12">
        <v>181.59053</v>
      </c>
      <c r="L65" s="9">
        <v>3394.1765140000002</v>
      </c>
      <c r="O65" s="3">
        <v>42617</v>
      </c>
      <c r="P65" s="9">
        <f t="shared" si="9"/>
        <v>-1.9550154372279423E-2</v>
      </c>
      <c r="Q65" s="9">
        <f t="shared" si="0"/>
        <v>-4.33509970743408E-2</v>
      </c>
      <c r="R65" s="9">
        <f t="shared" si="1"/>
        <v>-2.9999939701611994E-2</v>
      </c>
      <c r="S65" s="9">
        <f t="shared" si="2"/>
        <v>-3.8316464820663629E-2</v>
      </c>
      <c r="T65" s="9">
        <f t="shared" si="3"/>
        <v>1.0315812865373338E-2</v>
      </c>
      <c r="U65" s="9">
        <f t="shared" si="4"/>
        <v>1.9711494983122781E-2</v>
      </c>
      <c r="V65" s="9">
        <f t="shared" si="5"/>
        <v>5.7273237422555308E-2</v>
      </c>
      <c r="W65" s="9">
        <f t="shared" si="6"/>
        <v>-1.2426579909945407E-2</v>
      </c>
      <c r="X65" s="9">
        <f t="shared" si="7"/>
        <v>8.1146852757136927E-4</v>
      </c>
      <c r="Y65" s="9">
        <f t="shared" si="8"/>
        <v>-3.8243352832297876E-3</v>
      </c>
    </row>
    <row r="66" spans="1:25">
      <c r="A66" s="3"/>
      <c r="B66" s="1">
        <v>42610</v>
      </c>
      <c r="C66" s="2">
        <v>540.09497099999999</v>
      </c>
      <c r="D66" s="4">
        <v>1744.538818</v>
      </c>
      <c r="E66" s="5">
        <v>2209.8920899999998</v>
      </c>
      <c r="F66" s="9">
        <v>416.85330199999999</v>
      </c>
      <c r="G66" s="6">
        <v>1573.747314</v>
      </c>
      <c r="H66" s="7">
        <v>2092.0227049999999</v>
      </c>
      <c r="I66" s="8">
        <v>4707.0473629999997</v>
      </c>
      <c r="J66" s="8">
        <v>215.18365499999999</v>
      </c>
      <c r="K66" s="12">
        <v>178.54518100000001</v>
      </c>
      <c r="L66" s="9">
        <v>3522.0593260000001</v>
      </c>
      <c r="O66" s="3">
        <v>42610</v>
      </c>
      <c r="P66" s="9">
        <f t="shared" si="9"/>
        <v>-4.9923627228144266E-3</v>
      </c>
      <c r="Q66" s="9">
        <f t="shared" si="0"/>
        <v>5.0788379763069286E-3</v>
      </c>
      <c r="R66" s="9">
        <f t="shared" si="1"/>
        <v>9.883979900575152E-3</v>
      </c>
      <c r="S66" s="9">
        <f t="shared" si="2"/>
        <v>1.4269170884485391E-2</v>
      </c>
      <c r="T66" s="9">
        <f t="shared" si="3"/>
        <v>-3.3534778760550034E-2</v>
      </c>
      <c r="U66" s="9">
        <f t="shared" si="4"/>
        <v>-3.0980607354354595E-2</v>
      </c>
      <c r="V66" s="9">
        <f t="shared" si="5"/>
        <v>-2.4197634996263692E-2</v>
      </c>
      <c r="W66" s="9">
        <f t="shared" si="6"/>
        <v>-3.1721758792506723E-2</v>
      </c>
      <c r="X66" s="9">
        <f t="shared" si="7"/>
        <v>1.705646146786783E-2</v>
      </c>
      <c r="Y66" s="9">
        <f t="shared" si="8"/>
        <v>-3.6309102193697637E-2</v>
      </c>
    </row>
    <row r="67" spans="1:25">
      <c r="A67" s="3"/>
      <c r="B67" s="1">
        <v>42603</v>
      </c>
      <c r="C67" s="2">
        <v>508.48324600000001</v>
      </c>
      <c r="D67" s="4">
        <v>1767.855225</v>
      </c>
      <c r="E67" s="5">
        <v>2343.321289</v>
      </c>
      <c r="F67" s="9">
        <v>420.57693499999999</v>
      </c>
      <c r="G67" s="6">
        <v>1568.5173339999999</v>
      </c>
      <c r="H67" s="7">
        <v>2096.8957519999999</v>
      </c>
      <c r="I67" s="8">
        <v>4722.7739259999998</v>
      </c>
      <c r="J67" s="8">
        <v>219.42047099999999</v>
      </c>
      <c r="K67" s="12">
        <v>181.73788500000001</v>
      </c>
      <c r="L67" s="9">
        <v>3431.6757809999999</v>
      </c>
      <c r="O67" s="3">
        <v>42603</v>
      </c>
      <c r="P67" s="9">
        <f t="shared" si="9"/>
        <v>6.2168665828568871E-2</v>
      </c>
      <c r="Q67" s="9">
        <f t="shared" si="0"/>
        <v>-1.3189093015238296E-2</v>
      </c>
      <c r="R67" s="9">
        <f t="shared" si="1"/>
        <v>-5.6940206887695015E-2</v>
      </c>
      <c r="S67" s="9">
        <f t="shared" si="2"/>
        <v>-8.8536310247256111E-3</v>
      </c>
      <c r="T67" s="9">
        <f t="shared" si="3"/>
        <v>3.3343463196945896E-3</v>
      </c>
      <c r="U67" s="9">
        <f t="shared" si="4"/>
        <v>-2.3239338414187613E-3</v>
      </c>
      <c r="V67" s="9">
        <f t="shared" si="5"/>
        <v>-3.3299419464949782E-3</v>
      </c>
      <c r="W67" s="9">
        <f t="shared" si="6"/>
        <v>-1.9309119065741159E-2</v>
      </c>
      <c r="X67" s="9">
        <f t="shared" si="7"/>
        <v>-1.7567630436548725E-2</v>
      </c>
      <c r="Y67" s="9">
        <f t="shared" si="8"/>
        <v>2.6338019896991003E-2</v>
      </c>
    </row>
    <row r="68" spans="1:25">
      <c r="A68" s="3"/>
      <c r="B68" s="1">
        <v>42596</v>
      </c>
      <c r="C68" s="2">
        <v>505.04315200000002</v>
      </c>
      <c r="D68" s="4">
        <v>1796.7679439999999</v>
      </c>
      <c r="E68" s="5">
        <v>2322.9033199999999</v>
      </c>
      <c r="F68" s="9">
        <v>420.09335299999998</v>
      </c>
      <c r="G68" s="6">
        <v>1586.584595</v>
      </c>
      <c r="H68" s="7">
        <v>2123.210693</v>
      </c>
      <c r="I68" s="8">
        <v>4820.9467770000001</v>
      </c>
      <c r="J68" s="8">
        <v>221.30351300000001</v>
      </c>
      <c r="K68" s="12">
        <v>185.22529599999999</v>
      </c>
      <c r="L68" s="9">
        <v>3467.733154</v>
      </c>
      <c r="O68" s="3">
        <v>42596</v>
      </c>
      <c r="P68" s="9">
        <f t="shared" si="9"/>
        <v>6.8114852886867533E-3</v>
      </c>
      <c r="Q68" s="9">
        <f t="shared" si="0"/>
        <v>-1.6091515377124253E-2</v>
      </c>
      <c r="R68" s="9">
        <f t="shared" si="1"/>
        <v>8.7898488172982094E-3</v>
      </c>
      <c r="S68" s="9">
        <f t="shared" si="2"/>
        <v>1.1511298537494655E-3</v>
      </c>
      <c r="T68" s="9">
        <f t="shared" si="3"/>
        <v>-1.1387518230630585E-2</v>
      </c>
      <c r="U68" s="9">
        <f t="shared" si="4"/>
        <v>-1.2393937675030393E-2</v>
      </c>
      <c r="V68" s="9">
        <f t="shared" si="5"/>
        <v>-2.0363811413220308E-2</v>
      </c>
      <c r="W68" s="9">
        <f t="shared" si="6"/>
        <v>-8.5088662826604891E-3</v>
      </c>
      <c r="X68" s="9">
        <f t="shared" si="7"/>
        <v>-1.8827941298039445E-2</v>
      </c>
      <c r="Y68" s="9">
        <f t="shared" si="8"/>
        <v>-1.0397966452063426E-2</v>
      </c>
    </row>
    <row r="69" spans="1:25">
      <c r="A69" s="3"/>
      <c r="B69" s="1">
        <v>42589</v>
      </c>
      <c r="C69" s="2">
        <v>499.58251999999999</v>
      </c>
      <c r="D69" s="4">
        <v>1756.8350829999999</v>
      </c>
      <c r="E69" s="5">
        <v>2256.8471679999998</v>
      </c>
      <c r="F69" s="9">
        <v>418.49749800000001</v>
      </c>
      <c r="G69" s="6">
        <v>1589.981812</v>
      </c>
      <c r="H69" s="7">
        <v>2090.1472170000002</v>
      </c>
      <c r="I69" s="8">
        <v>4800.9614259999998</v>
      </c>
      <c r="J69" s="8">
        <v>224.881271</v>
      </c>
      <c r="K69" s="12">
        <v>192.69126900000001</v>
      </c>
      <c r="L69" s="9">
        <v>3489.3671880000002</v>
      </c>
      <c r="O69" s="3">
        <v>42589</v>
      </c>
      <c r="P69" s="9">
        <f t="shared" si="9"/>
        <v>1.0930390438800846E-2</v>
      </c>
      <c r="Q69" s="9">
        <f t="shared" ref="Q69:Q108" si="10">(D68-D69)/D69</f>
        <v>2.272999975149062E-2</v>
      </c>
      <c r="R69" s="9">
        <f t="shared" ref="R69:R108" si="11">(E68-E69)/E69</f>
        <v>2.9269218109500322E-2</v>
      </c>
      <c r="S69" s="9">
        <f t="shared" ref="S69:S108" si="12">(F68-F69)/F69</f>
        <v>3.8132963939487442E-3</v>
      </c>
      <c r="T69" s="9">
        <f t="shared" ref="T69:T108" si="13">(G68-G69)/G69</f>
        <v>-2.1366389064077893E-3</v>
      </c>
      <c r="U69" s="9">
        <f t="shared" ref="U69:U108" si="14">(H68-H69)/H69</f>
        <v>1.5818730724363041E-2</v>
      </c>
      <c r="V69" s="9">
        <f t="shared" ref="V69:V108" si="15">(I68-I69)/I69</f>
        <v>4.1627809987741116E-3</v>
      </c>
      <c r="W69" s="9">
        <f t="shared" ref="W69:W108" si="16">(J68-J69)/J69</f>
        <v>-1.5909541884437273E-2</v>
      </c>
      <c r="X69" s="9">
        <f t="shared" ref="X69:X108" si="17">(K68-K69)/K69</f>
        <v>-3.8745777319054445E-2</v>
      </c>
      <c r="Y69" s="9">
        <f t="shared" ref="Y69:Y108" si="18">(L68-L69)/L69</f>
        <v>-6.1999878013411737E-3</v>
      </c>
    </row>
    <row r="70" spans="1:25">
      <c r="A70" s="3"/>
      <c r="B70" s="1">
        <v>42582</v>
      </c>
      <c r="C70" s="2">
        <v>486.19927999999999</v>
      </c>
      <c r="D70" s="4">
        <v>1738.525024</v>
      </c>
      <c r="E70" s="5">
        <v>2327.5786130000001</v>
      </c>
      <c r="F70" s="9">
        <v>398.199341</v>
      </c>
      <c r="G70" s="6">
        <v>1593.272827</v>
      </c>
      <c r="H70" s="7">
        <v>2089.1884770000001</v>
      </c>
      <c r="I70" s="8">
        <v>4909.1123049999997</v>
      </c>
      <c r="J70" s="8">
        <v>220.07952900000001</v>
      </c>
      <c r="K70" s="12">
        <v>188.46710200000001</v>
      </c>
      <c r="L70" s="9">
        <v>3378.906982</v>
      </c>
      <c r="O70" s="3">
        <v>42582</v>
      </c>
      <c r="P70" s="9">
        <f t="shared" ref="P70:P108" si="19">(C69-C70)/C70</f>
        <v>2.7526243971402017E-2</v>
      </c>
      <c r="Q70" s="9">
        <f t="shared" si="10"/>
        <v>1.0531950214827572E-2</v>
      </c>
      <c r="R70" s="9">
        <f t="shared" si="11"/>
        <v>-3.0388423662664213E-2</v>
      </c>
      <c r="S70" s="9">
        <f t="shared" si="12"/>
        <v>5.0974863366235461E-2</v>
      </c>
      <c r="T70" s="9">
        <f t="shared" si="13"/>
        <v>-2.065569025109606E-3</v>
      </c>
      <c r="U70" s="9">
        <f t="shared" si="14"/>
        <v>4.5890546044785325E-4</v>
      </c>
      <c r="V70" s="9">
        <f t="shared" si="15"/>
        <v>-2.2030638592204669E-2</v>
      </c>
      <c r="W70" s="9">
        <f t="shared" si="16"/>
        <v>2.1818212815240941E-2</v>
      </c>
      <c r="X70" s="9">
        <f t="shared" si="17"/>
        <v>2.2413285688448661E-2</v>
      </c>
      <c r="Y70" s="9">
        <f t="shared" si="18"/>
        <v>3.2691105907454721E-2</v>
      </c>
    </row>
    <row r="71" spans="1:25">
      <c r="A71" s="3"/>
      <c r="B71" s="1">
        <v>42575</v>
      </c>
      <c r="C71" s="2">
        <v>453.84094199999998</v>
      </c>
      <c r="D71" s="4">
        <v>1779.7224120000001</v>
      </c>
      <c r="E71" s="5">
        <v>2306.03125</v>
      </c>
      <c r="F71" s="9">
        <v>405.32110599999999</v>
      </c>
      <c r="G71" s="6">
        <v>1587.1611330000001</v>
      </c>
      <c r="H71" s="7">
        <v>2070.9802249999998</v>
      </c>
      <c r="I71" s="8">
        <v>4747.3564450000003</v>
      </c>
      <c r="J71" s="8">
        <v>216.125168</v>
      </c>
      <c r="K71" s="12">
        <v>183.45701600000001</v>
      </c>
      <c r="L71" s="9">
        <v>3371.2741700000001</v>
      </c>
      <c r="O71" s="3">
        <v>42575</v>
      </c>
      <c r="P71" s="9">
        <f t="shared" si="19"/>
        <v>7.1298851658033097E-2</v>
      </c>
      <c r="Q71" s="9">
        <f t="shared" si="10"/>
        <v>-2.3148209924323888E-2</v>
      </c>
      <c r="R71" s="9">
        <f t="shared" si="11"/>
        <v>9.3439163064247856E-3</v>
      </c>
      <c r="S71" s="9">
        <f t="shared" si="12"/>
        <v>-1.757067395350486E-2</v>
      </c>
      <c r="T71" s="9">
        <f t="shared" si="13"/>
        <v>3.8507079545526792E-3</v>
      </c>
      <c r="U71" s="9">
        <f t="shared" si="14"/>
        <v>8.7920936087163074E-3</v>
      </c>
      <c r="V71" s="9">
        <f t="shared" si="15"/>
        <v>3.4072828083166883E-2</v>
      </c>
      <c r="W71" s="9">
        <f t="shared" si="16"/>
        <v>1.8296624296898201E-2</v>
      </c>
      <c r="X71" s="9">
        <f t="shared" si="17"/>
        <v>2.7309318058460087E-2</v>
      </c>
      <c r="Y71" s="9">
        <f t="shared" si="18"/>
        <v>2.264073348860805E-3</v>
      </c>
    </row>
    <row r="72" spans="1:25">
      <c r="A72" s="3"/>
      <c r="B72" s="1">
        <v>42568</v>
      </c>
      <c r="C72" s="2">
        <v>452.46594199999998</v>
      </c>
      <c r="D72" s="4">
        <v>1915.215698</v>
      </c>
      <c r="E72" s="5">
        <v>2213.7524410000001</v>
      </c>
      <c r="F72" s="9">
        <v>429.29754600000001</v>
      </c>
      <c r="G72" s="6">
        <v>1560.363525</v>
      </c>
      <c r="H72" s="7">
        <v>2049.4174800000001</v>
      </c>
      <c r="I72" s="8">
        <v>4337.7934569999998</v>
      </c>
      <c r="J72" s="8">
        <v>221.774261</v>
      </c>
      <c r="K72" s="12">
        <v>181.14845299999999</v>
      </c>
      <c r="L72" s="9">
        <v>3395.126221</v>
      </c>
      <c r="O72" s="3">
        <v>42568</v>
      </c>
      <c r="P72" s="9">
        <f t="shared" si="19"/>
        <v>3.0389027601109477E-3</v>
      </c>
      <c r="Q72" s="9">
        <f t="shared" si="10"/>
        <v>-7.0745705635919393E-2</v>
      </c>
      <c r="R72" s="9">
        <f t="shared" si="11"/>
        <v>4.1684339807352429E-2</v>
      </c>
      <c r="S72" s="9">
        <f t="shared" si="12"/>
        <v>-5.5850400784727583E-2</v>
      </c>
      <c r="T72" s="9">
        <f t="shared" si="13"/>
        <v>1.7173951819977388E-2</v>
      </c>
      <c r="U72" s="9">
        <f t="shared" si="14"/>
        <v>1.0521401915631032E-2</v>
      </c>
      <c r="V72" s="9">
        <f t="shared" si="15"/>
        <v>9.4417355750094356E-2</v>
      </c>
      <c r="W72" s="9">
        <f t="shared" si="16"/>
        <v>-2.5472266143635097E-2</v>
      </c>
      <c r="X72" s="9">
        <f t="shared" si="17"/>
        <v>1.2744039277001283E-2</v>
      </c>
      <c r="Y72" s="9">
        <f t="shared" si="18"/>
        <v>-7.0253797494970504E-3</v>
      </c>
    </row>
    <row r="73" spans="1:25">
      <c r="A73" s="3"/>
      <c r="B73" s="1">
        <v>42561</v>
      </c>
      <c r="C73" s="2">
        <v>439.35760499999998</v>
      </c>
      <c r="D73" s="4">
        <v>1909.2647710000001</v>
      </c>
      <c r="E73" s="5">
        <v>2313.5258789999998</v>
      </c>
      <c r="F73" s="9">
        <v>434.09283399999998</v>
      </c>
      <c r="G73" s="6">
        <v>1551.4311520000001</v>
      </c>
      <c r="H73" s="7">
        <v>2010.6046140000001</v>
      </c>
      <c r="I73" s="8">
        <v>4233.8745120000003</v>
      </c>
      <c r="J73" s="8">
        <v>214.57165499999999</v>
      </c>
      <c r="K73" s="12">
        <v>182.67112700000001</v>
      </c>
      <c r="L73" s="9">
        <v>3419.4555660000001</v>
      </c>
      <c r="O73" s="3">
        <v>42561</v>
      </c>
      <c r="P73" s="9">
        <f t="shared" si="19"/>
        <v>2.9835234102753284E-2</v>
      </c>
      <c r="Q73" s="9">
        <f t="shared" si="10"/>
        <v>3.1168683832588583E-3</v>
      </c>
      <c r="R73" s="9">
        <f t="shared" si="11"/>
        <v>-4.3126138724294653E-2</v>
      </c>
      <c r="S73" s="9">
        <f t="shared" si="12"/>
        <v>-1.1046687769095887E-2</v>
      </c>
      <c r="T73" s="9">
        <f t="shared" si="13"/>
        <v>5.7575052482895291E-3</v>
      </c>
      <c r="U73" s="9">
        <f t="shared" si="14"/>
        <v>1.9304076858146505E-2</v>
      </c>
      <c r="V73" s="9">
        <f t="shared" si="15"/>
        <v>2.4544644557948917E-2</v>
      </c>
      <c r="W73" s="9">
        <f t="shared" si="16"/>
        <v>3.3567369371317955E-2</v>
      </c>
      <c r="X73" s="9">
        <f t="shared" si="17"/>
        <v>-8.3356030315618699E-3</v>
      </c>
      <c r="Y73" s="9">
        <f t="shared" si="18"/>
        <v>-7.1149762090519011E-3</v>
      </c>
    </row>
    <row r="74" spans="1:25">
      <c r="A74" s="3"/>
      <c r="B74" s="1">
        <v>42554</v>
      </c>
      <c r="C74" s="2">
        <v>431.56594799999999</v>
      </c>
      <c r="D74" s="4">
        <v>1924.3706050000001</v>
      </c>
      <c r="E74" s="5">
        <v>2218.436768</v>
      </c>
      <c r="F74" s="9">
        <v>433.95040899999998</v>
      </c>
      <c r="G74" s="6">
        <v>1553.7818600000001</v>
      </c>
      <c r="H74" s="7">
        <v>2054.2089839999999</v>
      </c>
      <c r="I74" s="8">
        <v>4301.5864259999998</v>
      </c>
      <c r="J74" s="8">
        <v>214.665817</v>
      </c>
      <c r="K74" s="12">
        <v>164.34999099999999</v>
      </c>
      <c r="L74" s="9">
        <v>3483.8564449999999</v>
      </c>
      <c r="O74" s="3">
        <v>42554</v>
      </c>
      <c r="P74" s="9">
        <f t="shared" si="19"/>
        <v>1.8054383197072782E-2</v>
      </c>
      <c r="Q74" s="9">
        <f t="shared" si="10"/>
        <v>-7.8497530365259135E-3</v>
      </c>
      <c r="R74" s="9">
        <f t="shared" si="11"/>
        <v>4.2863115312376472E-2</v>
      </c>
      <c r="S74" s="9">
        <f t="shared" si="12"/>
        <v>3.2820570518232397E-4</v>
      </c>
      <c r="T74" s="9">
        <f t="shared" si="13"/>
        <v>-1.5128944805675234E-3</v>
      </c>
      <c r="U74" s="9">
        <f t="shared" si="14"/>
        <v>-2.1226842224734324E-2</v>
      </c>
      <c r="V74" s="9">
        <f t="shared" si="15"/>
        <v>-1.5741149263148509E-2</v>
      </c>
      <c r="W74" s="9">
        <f t="shared" si="16"/>
        <v>-4.3864459333090467E-4</v>
      </c>
      <c r="X74" s="9">
        <f t="shared" si="17"/>
        <v>0.11147634319006458</v>
      </c>
      <c r="Y74" s="9">
        <f t="shared" si="18"/>
        <v>-1.8485514548806217E-2</v>
      </c>
    </row>
    <row r="75" spans="1:25">
      <c r="A75" s="3"/>
      <c r="B75" s="1">
        <v>42547</v>
      </c>
      <c r="C75" s="2">
        <v>430.69515999999999</v>
      </c>
      <c r="D75" s="4">
        <v>1900.567871</v>
      </c>
      <c r="E75" s="5">
        <v>2196.889404</v>
      </c>
      <c r="F75" s="9">
        <v>422.93545499999999</v>
      </c>
      <c r="G75" s="6">
        <v>1504.4179690000001</v>
      </c>
      <c r="H75" s="7">
        <v>2019.2294919999999</v>
      </c>
      <c r="I75" s="8">
        <v>4234.3447269999997</v>
      </c>
      <c r="J75" s="8">
        <v>215.795624</v>
      </c>
      <c r="K75" s="12">
        <v>153.200119</v>
      </c>
      <c r="L75" s="9">
        <v>3453.8027339999999</v>
      </c>
      <c r="O75" s="3">
        <v>42547</v>
      </c>
      <c r="P75" s="9">
        <f t="shared" si="19"/>
        <v>2.0218197947708644E-3</v>
      </c>
      <c r="Q75" s="9">
        <f t="shared" si="10"/>
        <v>1.2524011566856641E-2</v>
      </c>
      <c r="R75" s="9">
        <f t="shared" si="11"/>
        <v>9.8081241416921212E-3</v>
      </c>
      <c r="S75" s="9">
        <f t="shared" si="12"/>
        <v>2.6044054405417464E-2</v>
      </c>
      <c r="T75" s="9">
        <f t="shared" si="13"/>
        <v>3.2812617249455334E-2</v>
      </c>
      <c r="U75" s="9">
        <f t="shared" si="14"/>
        <v>1.7323187947969977E-2</v>
      </c>
      <c r="V75" s="9">
        <f t="shared" si="15"/>
        <v>1.5880071967508506E-2</v>
      </c>
      <c r="W75" s="9">
        <f t="shared" si="16"/>
        <v>-5.2355417550079674E-3</v>
      </c>
      <c r="X75" s="9">
        <f t="shared" si="17"/>
        <v>7.2779786809434449E-2</v>
      </c>
      <c r="Y75" s="9">
        <f t="shared" si="18"/>
        <v>8.7016292807185047E-3</v>
      </c>
    </row>
    <row r="76" spans="1:25">
      <c r="A76" s="3"/>
      <c r="B76" s="1">
        <v>42540</v>
      </c>
      <c r="C76" s="2">
        <v>410.62014799999997</v>
      </c>
      <c r="D76" s="4">
        <v>1713.806763</v>
      </c>
      <c r="E76" s="5">
        <v>1946.2849120000001</v>
      </c>
      <c r="F76" s="9">
        <v>373.79556300000002</v>
      </c>
      <c r="G76" s="6">
        <v>1393.4674070000001</v>
      </c>
      <c r="H76" s="7">
        <v>1799.7689210000001</v>
      </c>
      <c r="I76" s="8">
        <v>3791.3959960000002</v>
      </c>
      <c r="J76" s="8">
        <v>206.474625</v>
      </c>
      <c r="K76" s="12">
        <v>136.99105800000001</v>
      </c>
      <c r="L76" s="9">
        <v>3115.5778810000002</v>
      </c>
      <c r="O76" s="3">
        <v>42540</v>
      </c>
      <c r="P76" s="9">
        <f t="shared" si="19"/>
        <v>4.8889495797463926E-2</v>
      </c>
      <c r="Q76" s="9">
        <f t="shared" si="10"/>
        <v>0.10897442584079703</v>
      </c>
      <c r="R76" s="9">
        <f t="shared" si="11"/>
        <v>0.12876043504980936</v>
      </c>
      <c r="S76" s="9">
        <f t="shared" si="12"/>
        <v>0.13146194568392983</v>
      </c>
      <c r="T76" s="9">
        <f t="shared" si="13"/>
        <v>7.9621928322576099E-2</v>
      </c>
      <c r="U76" s="9">
        <f t="shared" si="14"/>
        <v>0.12193819353101266</v>
      </c>
      <c r="V76" s="9">
        <f t="shared" si="15"/>
        <v>0.11682998332733363</v>
      </c>
      <c r="W76" s="9">
        <f t="shared" si="16"/>
        <v>4.5143556986724155E-2</v>
      </c>
      <c r="X76" s="9">
        <f t="shared" si="17"/>
        <v>0.11832203675658881</v>
      </c>
      <c r="Y76" s="9">
        <f t="shared" si="18"/>
        <v>0.10855926762820656</v>
      </c>
    </row>
    <row r="77" spans="1:25">
      <c r="A77" s="3"/>
      <c r="B77" s="1">
        <v>42533</v>
      </c>
      <c r="C77" s="2">
        <v>395.266052</v>
      </c>
      <c r="D77" s="4">
        <v>1616.764404</v>
      </c>
      <c r="E77" s="5">
        <v>1878.832275</v>
      </c>
      <c r="F77" s="9">
        <v>354.32952899999998</v>
      </c>
      <c r="G77" s="6">
        <v>1304.6125489999999</v>
      </c>
      <c r="H77" s="7">
        <v>1696.267822</v>
      </c>
      <c r="I77" s="8">
        <v>3567.1003420000002</v>
      </c>
      <c r="J77" s="8">
        <v>198.84832800000001</v>
      </c>
      <c r="K77" s="12">
        <v>138.071686</v>
      </c>
      <c r="L77" s="9">
        <v>2928.0996089999999</v>
      </c>
      <c r="O77" s="3">
        <v>42533</v>
      </c>
      <c r="P77" s="9">
        <f t="shared" si="19"/>
        <v>3.8844965112258031E-2</v>
      </c>
      <c r="Q77" s="9">
        <f t="shared" si="10"/>
        <v>6.0022572713692691E-2</v>
      </c>
      <c r="R77" s="9">
        <f t="shared" si="11"/>
        <v>3.5901361658267288E-2</v>
      </c>
      <c r="S77" s="9">
        <f t="shared" si="12"/>
        <v>5.4937656635442422E-2</v>
      </c>
      <c r="T77" s="9">
        <f t="shared" si="13"/>
        <v>6.8108234945393087E-2</v>
      </c>
      <c r="U77" s="9">
        <f t="shared" si="14"/>
        <v>6.1016955965105882E-2</v>
      </c>
      <c r="V77" s="9">
        <f t="shared" si="15"/>
        <v>6.2878986430261741E-2</v>
      </c>
      <c r="W77" s="9">
        <f t="shared" si="16"/>
        <v>3.835233153179942E-2</v>
      </c>
      <c r="X77" s="9">
        <f t="shared" si="17"/>
        <v>-7.8265720605453469E-3</v>
      </c>
      <c r="Y77" s="9">
        <f t="shared" si="18"/>
        <v>6.4027286306707162E-2</v>
      </c>
    </row>
    <row r="78" spans="1:25">
      <c r="A78" s="3"/>
      <c r="B78" s="1">
        <v>42526</v>
      </c>
      <c r="C78" s="2">
        <v>397.60348499999998</v>
      </c>
      <c r="D78" s="4">
        <v>1629.5812989999999</v>
      </c>
      <c r="E78" s="5">
        <v>1819.343018</v>
      </c>
      <c r="F78" s="9">
        <v>352.050568</v>
      </c>
      <c r="G78" s="6">
        <v>1329.059448</v>
      </c>
      <c r="H78" s="7">
        <v>1735.559937</v>
      </c>
      <c r="I78" s="8">
        <v>3622.5864259999998</v>
      </c>
      <c r="J78" s="8">
        <v>195.48074299999999</v>
      </c>
      <c r="K78" s="12">
        <v>131.73541299999999</v>
      </c>
      <c r="L78" s="9">
        <v>3019.2150879999999</v>
      </c>
      <c r="O78" s="3">
        <v>42526</v>
      </c>
      <c r="P78" s="9">
        <f t="shared" si="19"/>
        <v>-5.8788041055524856E-3</v>
      </c>
      <c r="Q78" s="9">
        <f t="shared" si="10"/>
        <v>-7.865146100943278E-3</v>
      </c>
      <c r="R78" s="9">
        <f t="shared" si="11"/>
        <v>3.2698208315546984E-2</v>
      </c>
      <c r="S78" s="9">
        <f t="shared" si="12"/>
        <v>6.4733910612522604E-3</v>
      </c>
      <c r="T78" s="9">
        <f t="shared" si="13"/>
        <v>-1.8394135068065091E-2</v>
      </c>
      <c r="U78" s="9">
        <f t="shared" si="14"/>
        <v>-2.2639445727191829E-2</v>
      </c>
      <c r="V78" s="9">
        <f t="shared" si="15"/>
        <v>-1.5316703999596908E-2</v>
      </c>
      <c r="W78" s="9">
        <f t="shared" si="16"/>
        <v>1.7227195622026154E-2</v>
      </c>
      <c r="X78" s="9">
        <f t="shared" si="17"/>
        <v>4.8098479032361675E-2</v>
      </c>
      <c r="Y78" s="9">
        <f t="shared" si="18"/>
        <v>-3.0178531950950577E-2</v>
      </c>
    </row>
    <row r="79" spans="1:25">
      <c r="A79" s="3"/>
      <c r="B79" s="1">
        <v>42519</v>
      </c>
      <c r="C79" s="2">
        <v>407.73269699999997</v>
      </c>
      <c r="D79" s="4">
        <v>1534.369751</v>
      </c>
      <c r="E79" s="5">
        <v>1775.3115230000001</v>
      </c>
      <c r="F79" s="9">
        <v>340.46588100000002</v>
      </c>
      <c r="G79" s="6">
        <v>1371.841187</v>
      </c>
      <c r="H79" s="7">
        <v>1783.9562989999999</v>
      </c>
      <c r="I79" s="8">
        <v>3798.4494629999999</v>
      </c>
      <c r="J79" s="8">
        <v>207.809158</v>
      </c>
      <c r="K79" s="12">
        <v>133.258072</v>
      </c>
      <c r="L79" s="9">
        <v>3052.1311040000001</v>
      </c>
      <c r="O79" s="3">
        <v>42519</v>
      </c>
      <c r="P79" s="9">
        <f t="shared" si="19"/>
        <v>-2.4842775854201353E-2</v>
      </c>
      <c r="Q79" s="9">
        <f t="shared" si="10"/>
        <v>6.2052544986596257E-2</v>
      </c>
      <c r="R79" s="9">
        <f t="shared" si="11"/>
        <v>2.4802123137010669E-2</v>
      </c>
      <c r="S79" s="9">
        <f t="shared" si="12"/>
        <v>3.4025985117727475E-2</v>
      </c>
      <c r="T79" s="9">
        <f t="shared" si="13"/>
        <v>-3.1185635338414733E-2</v>
      </c>
      <c r="U79" s="9">
        <f t="shared" si="14"/>
        <v>-2.7128670151353274E-2</v>
      </c>
      <c r="V79" s="9">
        <f t="shared" si="15"/>
        <v>-4.6298638092476863E-2</v>
      </c>
      <c r="W79" s="9">
        <f t="shared" si="16"/>
        <v>-5.9325657823030141E-2</v>
      </c>
      <c r="X79" s="9">
        <f t="shared" si="17"/>
        <v>-1.1426392241364594E-2</v>
      </c>
      <c r="Y79" s="9">
        <f t="shared" si="18"/>
        <v>-1.0784600948780254E-2</v>
      </c>
    </row>
    <row r="80" spans="1:25">
      <c r="A80" s="3"/>
      <c r="B80" s="1">
        <v>42512</v>
      </c>
      <c r="C80" s="2">
        <v>411.07852200000002</v>
      </c>
      <c r="D80" s="4">
        <v>1533.454346</v>
      </c>
      <c r="E80" s="5">
        <v>1839.953491</v>
      </c>
      <c r="F80" s="9">
        <v>343.69442700000002</v>
      </c>
      <c r="G80" s="6">
        <v>1365.7296140000001</v>
      </c>
      <c r="H80" s="7">
        <v>1804.560669</v>
      </c>
      <c r="I80" s="8">
        <v>3782.9321289999998</v>
      </c>
      <c r="J80" s="8">
        <v>211.63052400000001</v>
      </c>
      <c r="K80" s="12">
        <v>131.93188499999999</v>
      </c>
      <c r="L80" s="9">
        <v>3007.7658689999998</v>
      </c>
      <c r="O80" s="3">
        <v>42512</v>
      </c>
      <c r="P80" s="9">
        <f t="shared" si="19"/>
        <v>-8.1391384393467471E-3</v>
      </c>
      <c r="Q80" s="9">
        <f t="shared" si="10"/>
        <v>5.9695614831167874E-4</v>
      </c>
      <c r="R80" s="9">
        <f t="shared" si="11"/>
        <v>-3.5132392376324421E-2</v>
      </c>
      <c r="S80" s="9">
        <f t="shared" si="12"/>
        <v>-9.3936524609402362E-3</v>
      </c>
      <c r="T80" s="9">
        <f t="shared" si="13"/>
        <v>4.474950925388594E-3</v>
      </c>
      <c r="U80" s="9">
        <f t="shared" si="14"/>
        <v>-1.1417942524159057E-2</v>
      </c>
      <c r="V80" s="9">
        <f t="shared" si="15"/>
        <v>4.1019329638626251E-3</v>
      </c>
      <c r="W80" s="9">
        <f t="shared" si="16"/>
        <v>-1.8056780882893867E-2</v>
      </c>
      <c r="X80" s="9">
        <f t="shared" si="17"/>
        <v>1.0052058302661289E-2</v>
      </c>
      <c r="Y80" s="9">
        <f t="shared" si="18"/>
        <v>1.475022888491997E-2</v>
      </c>
    </row>
    <row r="81" spans="1:25">
      <c r="A81" s="3"/>
      <c r="B81" s="1">
        <v>42505</v>
      </c>
      <c r="C81" s="2">
        <v>386.664154</v>
      </c>
      <c r="D81" s="4">
        <v>1508.762207</v>
      </c>
      <c r="E81" s="5">
        <v>1867.590332</v>
      </c>
      <c r="F81" s="9">
        <v>338.04452500000002</v>
      </c>
      <c r="G81" s="6">
        <v>1350.215332</v>
      </c>
      <c r="H81" s="7">
        <v>1761.4351810000001</v>
      </c>
      <c r="I81" s="8">
        <v>3662.5554200000001</v>
      </c>
      <c r="J81" s="8">
        <v>208.44605999999999</v>
      </c>
      <c r="K81" s="12">
        <v>126.3815</v>
      </c>
      <c r="L81" s="9">
        <v>2939.5483399999998</v>
      </c>
      <c r="O81" s="3">
        <v>42505</v>
      </c>
      <c r="P81" s="9">
        <f t="shared" si="19"/>
        <v>6.3141017204299793E-2</v>
      </c>
      <c r="Q81" s="9">
        <f t="shared" si="10"/>
        <v>1.6365825499498343E-2</v>
      </c>
      <c r="R81" s="9">
        <f t="shared" si="11"/>
        <v>-1.4798128115390139E-2</v>
      </c>
      <c r="S81" s="9">
        <f t="shared" si="12"/>
        <v>1.6713484710335118E-2</v>
      </c>
      <c r="T81" s="9">
        <f t="shared" si="13"/>
        <v>1.1490227989797477E-2</v>
      </c>
      <c r="U81" s="9">
        <f t="shared" si="14"/>
        <v>2.448315354727771E-2</v>
      </c>
      <c r="V81" s="9">
        <f t="shared" si="15"/>
        <v>3.2866863486259452E-2</v>
      </c>
      <c r="W81" s="9">
        <f t="shared" si="16"/>
        <v>1.5277160911556783E-2</v>
      </c>
      <c r="X81" s="9">
        <f t="shared" si="17"/>
        <v>4.3917701562333024E-2</v>
      </c>
      <c r="Y81" s="9">
        <f t="shared" si="18"/>
        <v>2.3206806321817458E-2</v>
      </c>
    </row>
    <row r="82" spans="1:25">
      <c r="A82" s="3"/>
      <c r="B82" s="1">
        <v>42498</v>
      </c>
      <c r="C82" s="2">
        <v>387.33978300000001</v>
      </c>
      <c r="D82" s="4">
        <v>1550.073486</v>
      </c>
      <c r="E82" s="5">
        <v>1903.190186</v>
      </c>
      <c r="F82" s="9">
        <v>344.21667500000001</v>
      </c>
      <c r="G82" s="6">
        <v>1348.6010739999999</v>
      </c>
      <c r="H82" s="7">
        <v>1815.1022949999999</v>
      </c>
      <c r="I82" s="8">
        <v>3705.3454590000001</v>
      </c>
      <c r="J82" s="8">
        <v>204.26075700000001</v>
      </c>
      <c r="K82" s="12">
        <v>128.83741800000001</v>
      </c>
      <c r="L82" s="9">
        <v>3020.1689449999999</v>
      </c>
      <c r="O82" s="3">
        <v>42498</v>
      </c>
      <c r="P82" s="9">
        <f t="shared" si="19"/>
        <v>-1.7442799052738017E-3</v>
      </c>
      <c r="Q82" s="9">
        <f t="shared" si="10"/>
        <v>-2.6651174523734816E-2</v>
      </c>
      <c r="R82" s="9">
        <f t="shared" si="11"/>
        <v>-1.870535812021051E-2</v>
      </c>
      <c r="S82" s="9">
        <f t="shared" si="12"/>
        <v>-1.7931002325787929E-2</v>
      </c>
      <c r="T82" s="9">
        <f t="shared" si="13"/>
        <v>1.1969870342844347E-3</v>
      </c>
      <c r="U82" s="9">
        <f t="shared" si="14"/>
        <v>-2.9566991429538059E-2</v>
      </c>
      <c r="V82" s="9">
        <f t="shared" si="15"/>
        <v>-1.1548191517761524E-2</v>
      </c>
      <c r="W82" s="9">
        <f t="shared" si="16"/>
        <v>2.0490000436060148E-2</v>
      </c>
      <c r="X82" s="9">
        <f t="shared" si="17"/>
        <v>-1.906214854445477E-2</v>
      </c>
      <c r="Y82" s="9">
        <f t="shared" si="18"/>
        <v>-2.6694071248388414E-2</v>
      </c>
    </row>
    <row r="83" spans="1:25">
      <c r="A83" s="3"/>
      <c r="B83" s="1">
        <v>42491</v>
      </c>
      <c r="C83" s="2">
        <v>388.91613799999999</v>
      </c>
      <c r="D83" s="4">
        <v>1564.8916019999999</v>
      </c>
      <c r="E83" s="5">
        <v>1998.7479249999999</v>
      </c>
      <c r="F83" s="9">
        <v>337.69632000000001</v>
      </c>
      <c r="G83" s="6">
        <v>1336.5352780000001</v>
      </c>
      <c r="H83" s="7">
        <v>1794.0189210000001</v>
      </c>
      <c r="I83" s="8">
        <v>3572.2729490000002</v>
      </c>
      <c r="J83" s="8">
        <v>199.029144</v>
      </c>
      <c r="K83" s="12">
        <v>143.03263899999999</v>
      </c>
      <c r="L83" s="9">
        <v>2964.8320309999999</v>
      </c>
      <c r="O83" s="3">
        <v>42491</v>
      </c>
      <c r="P83" s="9">
        <f t="shared" si="19"/>
        <v>-4.0532002814446808E-3</v>
      </c>
      <c r="Q83" s="9">
        <f t="shared" si="10"/>
        <v>-9.4691005952499963E-3</v>
      </c>
      <c r="R83" s="9">
        <f t="shared" si="11"/>
        <v>-4.7808799601380382E-2</v>
      </c>
      <c r="S83" s="9">
        <f t="shared" si="12"/>
        <v>1.9308338924155274E-2</v>
      </c>
      <c r="T83" s="9">
        <f t="shared" si="13"/>
        <v>9.0276674313118001E-3</v>
      </c>
      <c r="U83" s="9">
        <f t="shared" si="14"/>
        <v>1.1752035473654752E-2</v>
      </c>
      <c r="V83" s="9">
        <f t="shared" si="15"/>
        <v>3.7251495588334439E-2</v>
      </c>
      <c r="W83" s="9">
        <f t="shared" si="16"/>
        <v>2.628566296803251E-2</v>
      </c>
      <c r="X83" s="9">
        <f t="shared" si="17"/>
        <v>-9.9244627654531195E-2</v>
      </c>
      <c r="Y83" s="9">
        <f t="shared" si="18"/>
        <v>1.8664434754280344E-2</v>
      </c>
    </row>
    <row r="84" spans="1:25">
      <c r="A84" s="3"/>
      <c r="B84" s="1">
        <v>42484</v>
      </c>
      <c r="C84" s="2">
        <v>407.60754400000002</v>
      </c>
      <c r="D84" s="4">
        <v>1598.120361</v>
      </c>
      <c r="E84" s="5">
        <v>2092.9001459999999</v>
      </c>
      <c r="F84" s="9">
        <v>348.12853999999999</v>
      </c>
      <c r="G84" s="6">
        <v>1354.170288</v>
      </c>
      <c r="H84" s="7">
        <v>1769.1019289999999</v>
      </c>
      <c r="I84" s="8">
        <v>3694.0603030000002</v>
      </c>
      <c r="J84" s="8">
        <v>199.438568</v>
      </c>
      <c r="K84" s="12">
        <v>160.02757299999999</v>
      </c>
      <c r="L84" s="9">
        <v>2890.4746089999999</v>
      </c>
      <c r="O84" s="3">
        <v>42484</v>
      </c>
      <c r="P84" s="9">
        <f t="shared" si="19"/>
        <v>-4.5856378948668397E-2</v>
      </c>
      <c r="Q84" s="9">
        <f t="shared" si="10"/>
        <v>-2.0792400754601287E-2</v>
      </c>
      <c r="R84" s="9">
        <f t="shared" si="11"/>
        <v>-4.4986484988280971E-2</v>
      </c>
      <c r="S84" s="9">
        <f t="shared" si="12"/>
        <v>-2.9966574989801101E-2</v>
      </c>
      <c r="T84" s="9">
        <f t="shared" si="13"/>
        <v>-1.3022741789768146E-2</v>
      </c>
      <c r="U84" s="9">
        <f t="shared" si="14"/>
        <v>1.4084542892384221E-2</v>
      </c>
      <c r="V84" s="9">
        <f t="shared" si="15"/>
        <v>-3.2968426070655851E-2</v>
      </c>
      <c r="W84" s="9">
        <f t="shared" si="16"/>
        <v>-2.0528827703977562E-3</v>
      </c>
      <c r="X84" s="9">
        <f t="shared" si="17"/>
        <v>-0.10620003591506072</v>
      </c>
      <c r="Y84" s="9">
        <f t="shared" si="18"/>
        <v>2.5724987089827796E-2</v>
      </c>
    </row>
    <row r="85" spans="1:25">
      <c r="A85" s="3"/>
      <c r="B85" s="1">
        <v>42477</v>
      </c>
      <c r="C85" s="2">
        <v>420.21862800000002</v>
      </c>
      <c r="D85" s="4">
        <v>1629.1038820000001</v>
      </c>
      <c r="E85" s="5">
        <v>2187.0527339999999</v>
      </c>
      <c r="F85" s="9">
        <v>343.05212399999999</v>
      </c>
      <c r="G85" s="6">
        <v>1378.3020019999999</v>
      </c>
      <c r="H85" s="7">
        <v>1813.6647949999999</v>
      </c>
      <c r="I85" s="8">
        <v>3871.33374</v>
      </c>
      <c r="J85" s="8">
        <v>207.490723</v>
      </c>
      <c r="K85" s="12">
        <v>158.94697600000001</v>
      </c>
      <c r="L85" s="9">
        <v>3019.6447750000002</v>
      </c>
      <c r="O85" s="3">
        <v>42477</v>
      </c>
      <c r="P85" s="9">
        <f t="shared" si="19"/>
        <v>-3.0010768584966215E-2</v>
      </c>
      <c r="Q85" s="9">
        <f t="shared" si="10"/>
        <v>-1.9018750947890815E-2</v>
      </c>
      <c r="R85" s="9">
        <f t="shared" si="11"/>
        <v>-4.3049985277584045E-2</v>
      </c>
      <c r="S85" s="9">
        <f t="shared" si="12"/>
        <v>1.4797797899656772E-2</v>
      </c>
      <c r="T85" s="9">
        <f t="shared" si="13"/>
        <v>-1.7508292061524464E-2</v>
      </c>
      <c r="U85" s="9">
        <f t="shared" si="14"/>
        <v>-2.4570618629667997E-2</v>
      </c>
      <c r="V85" s="9">
        <f t="shared" si="15"/>
        <v>-4.5791308346358126E-2</v>
      </c>
      <c r="W85" s="9">
        <f t="shared" si="16"/>
        <v>-3.8807301278717884E-2</v>
      </c>
      <c r="X85" s="9">
        <f t="shared" si="17"/>
        <v>6.798474731598436E-3</v>
      </c>
      <c r="Y85" s="9">
        <f t="shared" si="18"/>
        <v>-4.2776609709001392E-2</v>
      </c>
    </row>
    <row r="86" spans="1:25">
      <c r="A86" s="3"/>
      <c r="B86" s="1">
        <v>42470</v>
      </c>
      <c r="C86" s="2">
        <v>405.80590799999999</v>
      </c>
      <c r="D86" s="4">
        <v>1629.1038820000001</v>
      </c>
      <c r="E86" s="5">
        <v>2089.6213379999999</v>
      </c>
      <c r="F86" s="9">
        <v>331.548767</v>
      </c>
      <c r="G86" s="6">
        <v>1397.793091</v>
      </c>
      <c r="H86" s="7">
        <v>1852.477905</v>
      </c>
      <c r="I86" s="8">
        <v>3899.5471189999998</v>
      </c>
      <c r="J86" s="8">
        <v>209.03744499999999</v>
      </c>
      <c r="K86" s="12">
        <v>152.90541099999999</v>
      </c>
      <c r="L86" s="9">
        <v>3103.3923340000001</v>
      </c>
      <c r="O86" s="3">
        <v>42470</v>
      </c>
      <c r="P86" s="9">
        <f t="shared" si="19"/>
        <v>3.5516289230564962E-2</v>
      </c>
      <c r="Q86" s="9">
        <f t="shared" si="10"/>
        <v>0</v>
      </c>
      <c r="R86" s="9">
        <f t="shared" si="11"/>
        <v>4.6626340489637534E-2</v>
      </c>
      <c r="S86" s="9">
        <f t="shared" si="12"/>
        <v>3.4695821987478524E-2</v>
      </c>
      <c r="T86" s="9">
        <f t="shared" si="13"/>
        <v>-1.394418753783932E-2</v>
      </c>
      <c r="U86" s="9">
        <f t="shared" si="14"/>
        <v>-2.095199618588706E-2</v>
      </c>
      <c r="V86" s="9">
        <f t="shared" si="15"/>
        <v>-7.2350399005397439E-3</v>
      </c>
      <c r="W86" s="9">
        <f t="shared" si="16"/>
        <v>-7.399258061157361E-3</v>
      </c>
      <c r="X86" s="9">
        <f t="shared" si="17"/>
        <v>3.9511780260019842E-2</v>
      </c>
      <c r="Y86" s="9">
        <f t="shared" si="18"/>
        <v>-2.6985811005099912E-2</v>
      </c>
    </row>
    <row r="87" spans="1:25">
      <c r="A87" s="3"/>
      <c r="B87" s="1">
        <v>42463</v>
      </c>
      <c r="C87" s="2">
        <v>376.53027300000002</v>
      </c>
      <c r="D87" s="4">
        <v>1556.3598629999999</v>
      </c>
      <c r="E87" s="5">
        <v>1812.3167719999999</v>
      </c>
      <c r="F87" s="9">
        <v>326.332672</v>
      </c>
      <c r="G87" s="6">
        <v>1365.772095</v>
      </c>
      <c r="H87" s="7">
        <v>1832.3526609999999</v>
      </c>
      <c r="I87" s="8">
        <v>3899.5471189999998</v>
      </c>
      <c r="J87" s="8">
        <v>206.990295</v>
      </c>
      <c r="K87" s="12">
        <v>134.38780199999999</v>
      </c>
      <c r="L87" s="9">
        <v>3064.5939939999998</v>
      </c>
      <c r="O87" s="3">
        <v>42463</v>
      </c>
      <c r="P87" s="9">
        <f t="shared" si="19"/>
        <v>7.7751078994915138E-2</v>
      </c>
      <c r="Q87" s="9">
        <f t="shared" si="10"/>
        <v>4.6739845153665603E-2</v>
      </c>
      <c r="R87" s="9">
        <f t="shared" si="11"/>
        <v>0.15301109071234709</v>
      </c>
      <c r="S87" s="9">
        <f t="shared" si="12"/>
        <v>1.5983980298485086E-2</v>
      </c>
      <c r="T87" s="9">
        <f t="shared" si="13"/>
        <v>2.3445343565904359E-2</v>
      </c>
      <c r="U87" s="9">
        <f t="shared" si="14"/>
        <v>1.0983280908936376E-2</v>
      </c>
      <c r="V87" s="9">
        <f t="shared" si="15"/>
        <v>0</v>
      </c>
      <c r="W87" s="9">
        <f t="shared" si="16"/>
        <v>9.8900772135234061E-3</v>
      </c>
      <c r="X87" s="9">
        <f t="shared" si="17"/>
        <v>0.13779233475371519</v>
      </c>
      <c r="Y87" s="9">
        <f t="shared" si="18"/>
        <v>1.266018927008322E-2</v>
      </c>
    </row>
    <row r="88" spans="1:25">
      <c r="A88" s="3"/>
      <c r="B88" s="1">
        <v>42456</v>
      </c>
      <c r="C88" s="2">
        <v>389.14132699999999</v>
      </c>
      <c r="D88" s="4">
        <v>1497.985107</v>
      </c>
      <c r="E88" s="5">
        <v>1831.990356</v>
      </c>
      <c r="F88" s="9">
        <v>320.23165899999998</v>
      </c>
      <c r="G88" s="6">
        <v>1312.8675539999999</v>
      </c>
      <c r="H88" s="7">
        <v>1807.9147949999999</v>
      </c>
      <c r="I88" s="8">
        <v>3698.2922359999998</v>
      </c>
      <c r="J88" s="8">
        <v>200.34840399999999</v>
      </c>
      <c r="K88" s="12">
        <v>147.10945100000001</v>
      </c>
      <c r="L88" s="9">
        <v>2995.0410160000001</v>
      </c>
      <c r="O88" s="3">
        <v>42456</v>
      </c>
      <c r="P88" s="9">
        <f t="shared" si="19"/>
        <v>-3.2407388074718588E-2</v>
      </c>
      <c r="Q88" s="9">
        <f t="shared" si="10"/>
        <v>3.896884937454851E-2</v>
      </c>
      <c r="R88" s="9">
        <f t="shared" si="11"/>
        <v>-1.0738912426894958E-2</v>
      </c>
      <c r="S88" s="9">
        <f t="shared" si="12"/>
        <v>1.9051873318996305E-2</v>
      </c>
      <c r="T88" s="9">
        <f t="shared" si="13"/>
        <v>4.0296936914018755E-2</v>
      </c>
      <c r="U88" s="9">
        <f t="shared" si="14"/>
        <v>1.3517155823706828E-2</v>
      </c>
      <c r="V88" s="9">
        <f t="shared" si="15"/>
        <v>5.4418328827814159E-2</v>
      </c>
      <c r="W88" s="9">
        <f t="shared" si="16"/>
        <v>3.3151704068478706E-2</v>
      </c>
      <c r="X88" s="9">
        <f t="shared" si="17"/>
        <v>-8.6477441887809189E-2</v>
      </c>
      <c r="Y88" s="9">
        <f t="shared" si="18"/>
        <v>2.3222713020768764E-2</v>
      </c>
    </row>
    <row r="89" spans="1:25">
      <c r="A89" s="3"/>
      <c r="B89" s="1">
        <v>42450</v>
      </c>
      <c r="C89" s="2">
        <v>394.81631499999997</v>
      </c>
      <c r="D89" s="4">
        <v>1506.067871</v>
      </c>
      <c r="E89" s="5">
        <v>1815.127197</v>
      </c>
      <c r="F89" s="9">
        <v>329.12698399999999</v>
      </c>
      <c r="G89" s="6">
        <v>1289.663818</v>
      </c>
      <c r="H89" s="7">
        <v>1791.1439210000001</v>
      </c>
      <c r="I89" s="8">
        <v>3674.3107909999999</v>
      </c>
      <c r="J89" s="8">
        <v>198.66520700000001</v>
      </c>
      <c r="K89" s="12">
        <v>148.53389000000001</v>
      </c>
      <c r="L89" s="9">
        <v>2972.3298340000001</v>
      </c>
      <c r="O89" s="3">
        <v>42450</v>
      </c>
      <c r="P89" s="9">
        <f t="shared" si="19"/>
        <v>-1.4373742381947881E-2</v>
      </c>
      <c r="Q89" s="9">
        <f t="shared" si="10"/>
        <v>-5.3667993027652853E-3</v>
      </c>
      <c r="R89" s="9">
        <f t="shared" si="11"/>
        <v>9.290345617580428E-3</v>
      </c>
      <c r="S89" s="9">
        <f t="shared" si="12"/>
        <v>-2.7027030393837335E-2</v>
      </c>
      <c r="T89" s="9">
        <f t="shared" si="13"/>
        <v>1.7992081095974374E-2</v>
      </c>
      <c r="U89" s="9">
        <f t="shared" si="14"/>
        <v>9.363219673959311E-3</v>
      </c>
      <c r="V89" s="9">
        <f t="shared" si="15"/>
        <v>6.5267872981079828E-3</v>
      </c>
      <c r="W89" s="9">
        <f t="shared" si="16"/>
        <v>8.4725303711584415E-3</v>
      </c>
      <c r="X89" s="9">
        <f t="shared" si="17"/>
        <v>-9.5899932331941651E-3</v>
      </c>
      <c r="Y89" s="9">
        <f t="shared" si="18"/>
        <v>7.6408687017875581E-3</v>
      </c>
    </row>
    <row r="90" spans="1:25">
      <c r="A90" s="3"/>
      <c r="B90" s="1">
        <v>42443</v>
      </c>
      <c r="C90" s="2">
        <v>404.27462800000001</v>
      </c>
      <c r="D90" s="4">
        <v>1524.4782709999999</v>
      </c>
      <c r="E90" s="5">
        <v>1905.5322269999999</v>
      </c>
      <c r="F90" s="9">
        <v>332.52676400000001</v>
      </c>
      <c r="G90" s="6">
        <v>1285.487061</v>
      </c>
      <c r="H90" s="7">
        <v>1790.664673</v>
      </c>
      <c r="I90" s="8">
        <v>3658.3234859999998</v>
      </c>
      <c r="J90" s="8">
        <v>197.75535600000001</v>
      </c>
      <c r="K90" s="12">
        <v>157.96461500000001</v>
      </c>
      <c r="L90" s="9">
        <v>2932.1118160000001</v>
      </c>
      <c r="O90" s="3">
        <v>42443</v>
      </c>
      <c r="P90" s="9">
        <f t="shared" si="19"/>
        <v>-2.3395762051137258E-2</v>
      </c>
      <c r="Q90" s="9">
        <f t="shared" si="10"/>
        <v>-1.207652503169065E-2</v>
      </c>
      <c r="R90" s="9">
        <f t="shared" si="11"/>
        <v>-4.744345370759237E-2</v>
      </c>
      <c r="S90" s="9">
        <f t="shared" si="12"/>
        <v>-1.0224079286442101E-2</v>
      </c>
      <c r="T90" s="9">
        <f t="shared" si="13"/>
        <v>3.2491630034383926E-3</v>
      </c>
      <c r="U90" s="9">
        <f t="shared" si="14"/>
        <v>2.6763693237840395E-4</v>
      </c>
      <c r="V90" s="9">
        <f t="shared" si="15"/>
        <v>4.3701179136240295E-3</v>
      </c>
      <c r="W90" s="9">
        <f t="shared" si="16"/>
        <v>4.6008918211044728E-3</v>
      </c>
      <c r="X90" s="9">
        <f t="shared" si="17"/>
        <v>-5.9701503403151363E-2</v>
      </c>
      <c r="Y90" s="9">
        <f t="shared" si="18"/>
        <v>1.371639982504679E-2</v>
      </c>
    </row>
    <row r="91" spans="1:25">
      <c r="A91" s="3"/>
      <c r="B91" s="1">
        <v>42436</v>
      </c>
      <c r="C91" s="2">
        <v>406.57165500000002</v>
      </c>
      <c r="D91" s="4">
        <v>1498.883423</v>
      </c>
      <c r="E91" s="5">
        <v>1873.6796879999999</v>
      </c>
      <c r="F91" s="9">
        <v>319.672821</v>
      </c>
      <c r="G91" s="6">
        <v>1297.5529790000001</v>
      </c>
      <c r="H91" s="7">
        <v>1794.977173</v>
      </c>
      <c r="I91" s="8">
        <v>3802.6816410000001</v>
      </c>
      <c r="J91" s="8">
        <v>197.75535600000001</v>
      </c>
      <c r="K91" s="12">
        <v>139.201401</v>
      </c>
      <c r="L91" s="9">
        <v>2929.7460940000001</v>
      </c>
      <c r="O91" s="3">
        <v>42436</v>
      </c>
      <c r="P91" s="9">
        <f t="shared" si="19"/>
        <v>-5.6497470292168157E-3</v>
      </c>
      <c r="Q91" s="9">
        <f t="shared" si="10"/>
        <v>1.7075943070190294E-2</v>
      </c>
      <c r="R91" s="9">
        <f t="shared" si="11"/>
        <v>1.6999991622901119E-2</v>
      </c>
      <c r="S91" s="9">
        <f t="shared" si="12"/>
        <v>4.0209683637759168E-2</v>
      </c>
      <c r="T91" s="9">
        <f t="shared" si="13"/>
        <v>-9.2989790746725344E-3</v>
      </c>
      <c r="U91" s="9">
        <f t="shared" si="14"/>
        <v>-2.4025375168378257E-3</v>
      </c>
      <c r="V91" s="9">
        <f t="shared" si="15"/>
        <v>-3.796219842427781E-2</v>
      </c>
      <c r="W91" s="9">
        <f t="shared" si="16"/>
        <v>0</v>
      </c>
      <c r="X91" s="9">
        <f t="shared" si="17"/>
        <v>0.13479184738952452</v>
      </c>
      <c r="Y91" s="9">
        <f t="shared" si="18"/>
        <v>8.0748362625857127E-4</v>
      </c>
    </row>
    <row r="92" spans="1:25">
      <c r="A92" s="3"/>
      <c r="B92" s="1">
        <v>42429</v>
      </c>
      <c r="C92" s="2">
        <v>395.73989899999998</v>
      </c>
      <c r="D92" s="4">
        <v>1506.5169679999999</v>
      </c>
      <c r="E92" s="5">
        <v>1884.921875</v>
      </c>
      <c r="F92" s="9">
        <v>342.67953499999999</v>
      </c>
      <c r="G92" s="6">
        <v>1271.5648189999999</v>
      </c>
      <c r="H92" s="7">
        <v>1795.935547</v>
      </c>
      <c r="I92" s="8">
        <v>3781.52124</v>
      </c>
      <c r="J92" s="8">
        <v>201.30377200000001</v>
      </c>
      <c r="K92" s="12">
        <v>157.17871099999999</v>
      </c>
      <c r="L92" s="9">
        <v>2942.048096</v>
      </c>
      <c r="O92" s="3">
        <v>42429</v>
      </c>
      <c r="P92" s="9">
        <f t="shared" si="19"/>
        <v>2.737089696381623E-2</v>
      </c>
      <c r="Q92" s="9">
        <f t="shared" si="10"/>
        <v>-5.0670156142575314E-3</v>
      </c>
      <c r="R92" s="9">
        <f t="shared" si="11"/>
        <v>-5.964272126663105E-3</v>
      </c>
      <c r="S92" s="9">
        <f t="shared" si="12"/>
        <v>-6.7137694697758904E-2</v>
      </c>
      <c r="T92" s="9">
        <f t="shared" si="13"/>
        <v>2.0437935692840293E-2</v>
      </c>
      <c r="U92" s="9">
        <f t="shared" si="14"/>
        <v>-5.3363496346010516E-4</v>
      </c>
      <c r="V92" s="9">
        <f t="shared" si="15"/>
        <v>5.595737708986157E-3</v>
      </c>
      <c r="W92" s="9">
        <f t="shared" si="16"/>
        <v>-1.7627170940443197E-2</v>
      </c>
      <c r="X92" s="9">
        <f t="shared" si="17"/>
        <v>-0.11437496773974683</v>
      </c>
      <c r="Y92" s="9">
        <f t="shared" si="18"/>
        <v>-4.1814414987728001E-3</v>
      </c>
    </row>
    <row r="93" spans="1:25">
      <c r="A93" s="3"/>
      <c r="B93" s="1">
        <v>42422</v>
      </c>
      <c r="C93" s="2">
        <v>407.78094499999997</v>
      </c>
      <c r="D93" s="4">
        <v>1474.1864009999999</v>
      </c>
      <c r="E93" s="5">
        <v>1673.9685059999999</v>
      </c>
      <c r="F93" s="9">
        <v>315.24844400000001</v>
      </c>
      <c r="G93" s="6">
        <v>1309.1549070000001</v>
      </c>
      <c r="H93" s="7">
        <v>1765.6923830000001</v>
      </c>
      <c r="I93" s="8">
        <v>3954.0927729999999</v>
      </c>
      <c r="J93" s="8">
        <v>199.12011699999999</v>
      </c>
      <c r="K93" s="12">
        <v>125.988564</v>
      </c>
      <c r="L93" s="9">
        <v>2930.6926269999999</v>
      </c>
      <c r="O93" s="3">
        <v>42422</v>
      </c>
      <c r="P93" s="9">
        <f t="shared" si="19"/>
        <v>-2.952822133461875E-2</v>
      </c>
      <c r="Q93" s="9">
        <f t="shared" si="10"/>
        <v>2.1931125519858853E-2</v>
      </c>
      <c r="R93" s="9">
        <f t="shared" si="11"/>
        <v>0.12601991509629995</v>
      </c>
      <c r="S93" s="9">
        <f t="shared" si="12"/>
        <v>8.7014199505454123E-2</v>
      </c>
      <c r="T93" s="9">
        <f t="shared" si="13"/>
        <v>-2.8713246842682574E-2</v>
      </c>
      <c r="U93" s="9">
        <f t="shared" si="14"/>
        <v>1.712821796773871E-2</v>
      </c>
      <c r="V93" s="9">
        <f t="shared" si="15"/>
        <v>-4.3643774414799198E-2</v>
      </c>
      <c r="W93" s="9">
        <f t="shared" si="16"/>
        <v>1.0966521278209252E-2</v>
      </c>
      <c r="X93" s="9">
        <f t="shared" si="17"/>
        <v>0.24756331852468766</v>
      </c>
      <c r="Y93" s="9">
        <f t="shared" si="18"/>
        <v>3.8746707503147806E-3</v>
      </c>
    </row>
    <row r="94" spans="1:25">
      <c r="A94" s="3"/>
      <c r="B94" s="1">
        <v>42415</v>
      </c>
      <c r="C94" s="2">
        <v>392.51153599999998</v>
      </c>
      <c r="D94" s="4">
        <v>1375.6651609999999</v>
      </c>
      <c r="E94" s="5">
        <v>1701.8604740000001</v>
      </c>
      <c r="F94" s="9">
        <v>319.71935999999999</v>
      </c>
      <c r="G94" s="6">
        <v>1263.3544919999999</v>
      </c>
      <c r="H94" s="7">
        <v>1731.135986</v>
      </c>
      <c r="I94" s="8">
        <v>3713.1713869999999</v>
      </c>
      <c r="J94" s="8">
        <v>193.752014</v>
      </c>
      <c r="K94" s="12">
        <v>116.312241</v>
      </c>
      <c r="L94" s="9">
        <v>2871.0754390000002</v>
      </c>
      <c r="O94" s="3">
        <v>42415</v>
      </c>
      <c r="P94" s="9">
        <f t="shared" si="19"/>
        <v>3.8901809499937851E-2</v>
      </c>
      <c r="Q94" s="9">
        <f t="shared" si="10"/>
        <v>7.1617165857702517E-2</v>
      </c>
      <c r="R94" s="9">
        <f t="shared" si="11"/>
        <v>-1.6389103822620498E-2</v>
      </c>
      <c r="S94" s="9">
        <f t="shared" si="12"/>
        <v>-1.3983876359567304E-2</v>
      </c>
      <c r="T94" s="9">
        <f t="shared" si="13"/>
        <v>3.6253019473175829E-2</v>
      </c>
      <c r="U94" s="9">
        <f t="shared" si="14"/>
        <v>1.9961688324582064E-2</v>
      </c>
      <c r="V94" s="9">
        <f t="shared" si="15"/>
        <v>6.4882915677815969E-2</v>
      </c>
      <c r="W94" s="9">
        <f t="shared" si="16"/>
        <v>2.7706050064594378E-2</v>
      </c>
      <c r="X94" s="9">
        <f t="shared" si="17"/>
        <v>8.3192645217797817E-2</v>
      </c>
      <c r="Y94" s="9">
        <f t="shared" si="18"/>
        <v>2.0764758456073333E-2</v>
      </c>
    </row>
    <row r="95" spans="1:25">
      <c r="A95" s="3"/>
      <c r="B95" s="1">
        <v>42408</v>
      </c>
      <c r="C95" s="2">
        <v>384.26599099999999</v>
      </c>
      <c r="D95" s="4">
        <v>1342.6599120000001</v>
      </c>
      <c r="E95" s="5">
        <v>1662.2717290000001</v>
      </c>
      <c r="F95" s="9">
        <v>303.12704500000001</v>
      </c>
      <c r="G95" s="6">
        <v>1245.0914310000001</v>
      </c>
      <c r="H95" s="7">
        <v>1664.389893</v>
      </c>
      <c r="I95" s="8">
        <v>3689.0122070000002</v>
      </c>
      <c r="J95" s="8">
        <v>186.92816199999999</v>
      </c>
      <c r="K95" s="12">
        <v>96.723845999999995</v>
      </c>
      <c r="L95" s="9">
        <v>2786.3815920000002</v>
      </c>
      <c r="O95" s="3">
        <v>42408</v>
      </c>
      <c r="P95" s="9">
        <f t="shared" si="19"/>
        <v>2.1457909867438653E-2</v>
      </c>
      <c r="Q95" s="9">
        <f t="shared" si="10"/>
        <v>2.4581987370752616E-2</v>
      </c>
      <c r="R95" s="9">
        <f t="shared" si="11"/>
        <v>2.3816049030573397E-2</v>
      </c>
      <c r="S95" s="9">
        <f t="shared" si="12"/>
        <v>5.4737164742261729E-2</v>
      </c>
      <c r="T95" s="9">
        <f t="shared" si="13"/>
        <v>1.4668048100959005E-2</v>
      </c>
      <c r="U95" s="9">
        <f t="shared" si="14"/>
        <v>4.0102438305301566E-2</v>
      </c>
      <c r="V95" s="9">
        <f t="shared" si="15"/>
        <v>6.5489563721575538E-3</v>
      </c>
      <c r="W95" s="9">
        <f t="shared" si="16"/>
        <v>3.650521102325939E-2</v>
      </c>
      <c r="X95" s="9">
        <f t="shared" si="17"/>
        <v>0.20251877701389176</v>
      </c>
      <c r="Y95" s="9">
        <f t="shared" si="18"/>
        <v>3.0395638287004589E-2</v>
      </c>
    </row>
    <row r="96" spans="1:25">
      <c r="A96" s="3"/>
      <c r="B96" s="1">
        <v>42401</v>
      </c>
      <c r="C96" s="2">
        <v>399.49182100000002</v>
      </c>
      <c r="D96" s="4">
        <v>1351.020996</v>
      </c>
      <c r="E96" s="5">
        <v>1635.7294919999999</v>
      </c>
      <c r="F96" s="9">
        <v>319.673676</v>
      </c>
      <c r="G96" s="6">
        <v>1279.334961</v>
      </c>
      <c r="H96" s="7">
        <v>1700.8398440000001</v>
      </c>
      <c r="I96" s="8">
        <v>3746.4465329999998</v>
      </c>
      <c r="J96" s="8">
        <v>188.338425</v>
      </c>
      <c r="K96" s="12">
        <v>100.34878500000001</v>
      </c>
      <c r="L96" s="9">
        <v>2786.7597660000001</v>
      </c>
      <c r="O96" s="3">
        <v>42401</v>
      </c>
      <c r="P96" s="9">
        <f t="shared" si="19"/>
        <v>-3.8112995559926692E-2</v>
      </c>
      <c r="Q96" s="9">
        <f t="shared" si="10"/>
        <v>-6.1887150716049208E-3</v>
      </c>
      <c r="R96" s="9">
        <f t="shared" si="11"/>
        <v>1.6226544260412538E-2</v>
      </c>
      <c r="S96" s="9">
        <f t="shared" si="12"/>
        <v>-5.1761005807684932E-2</v>
      </c>
      <c r="T96" s="9">
        <f t="shared" si="13"/>
        <v>-2.6766664746841046E-2</v>
      </c>
      <c r="U96" s="9">
        <f t="shared" si="14"/>
        <v>-2.1430560395550125E-2</v>
      </c>
      <c r="V96" s="9">
        <f t="shared" si="15"/>
        <v>-1.53303471687366E-2</v>
      </c>
      <c r="W96" s="9">
        <f t="shared" si="16"/>
        <v>-7.4879196850032841E-3</v>
      </c>
      <c r="X96" s="9">
        <f t="shared" si="17"/>
        <v>-3.6123397009739697E-2</v>
      </c>
      <c r="Y96" s="9">
        <f t="shared" si="18"/>
        <v>-1.357038394962763E-4</v>
      </c>
    </row>
    <row r="97" spans="1:25">
      <c r="A97" s="3"/>
      <c r="B97" s="1">
        <v>42394</v>
      </c>
      <c r="C97" s="2">
        <v>429.55075099999999</v>
      </c>
      <c r="D97" s="4">
        <v>1336.058716</v>
      </c>
      <c r="E97" s="5">
        <v>1542.1563719999999</v>
      </c>
      <c r="F97" s="9">
        <v>342.875427</v>
      </c>
      <c r="G97" s="6">
        <v>1314.035034</v>
      </c>
      <c r="H97" s="7">
        <v>1784.154053</v>
      </c>
      <c r="I97" s="8">
        <v>4091.0520019999999</v>
      </c>
      <c r="J97" s="8">
        <v>203.714844</v>
      </c>
      <c r="K97" s="12">
        <v>87.902198999999996</v>
      </c>
      <c r="L97" s="9">
        <v>2897.1035160000001</v>
      </c>
      <c r="O97" s="3">
        <v>42394</v>
      </c>
      <c r="P97" s="9">
        <f t="shared" si="19"/>
        <v>-6.9977598525953866E-2</v>
      </c>
      <c r="Q97" s="9">
        <f t="shared" si="10"/>
        <v>1.1198819199200497E-2</v>
      </c>
      <c r="R97" s="9">
        <f t="shared" si="11"/>
        <v>6.0676804051100479E-2</v>
      </c>
      <c r="S97" s="9">
        <f t="shared" si="12"/>
        <v>-6.7668165091340896E-2</v>
      </c>
      <c r="T97" s="9">
        <f t="shared" si="13"/>
        <v>-2.6407266246449238E-2</v>
      </c>
      <c r="U97" s="9">
        <f t="shared" si="14"/>
        <v>-4.6696757412797184E-2</v>
      </c>
      <c r="V97" s="9">
        <f t="shared" si="15"/>
        <v>-8.4233949808394562E-2</v>
      </c>
      <c r="W97" s="9">
        <f t="shared" si="16"/>
        <v>-7.5480110816077778E-2</v>
      </c>
      <c r="X97" s="9">
        <f t="shared" si="17"/>
        <v>0.14159584335313399</v>
      </c>
      <c r="Y97" s="9">
        <f t="shared" si="18"/>
        <v>-3.8087610397971018E-2</v>
      </c>
    </row>
    <row r="98" spans="1:25">
      <c r="A98" s="3"/>
      <c r="B98" s="1">
        <v>42387</v>
      </c>
      <c r="C98" s="2">
        <v>418.42590300000001</v>
      </c>
      <c r="D98" s="4">
        <v>1220.759888</v>
      </c>
      <c r="E98" s="5">
        <v>1487.7220460000001</v>
      </c>
      <c r="F98" s="9">
        <v>321.54260299999999</v>
      </c>
      <c r="G98" s="6">
        <v>1270.659668</v>
      </c>
      <c r="H98" s="7">
        <v>1758.591919</v>
      </c>
      <c r="I98" s="8">
        <v>3975.2719729999999</v>
      </c>
      <c r="J98" s="8">
        <v>199.666031</v>
      </c>
      <c r="K98" s="12">
        <v>77.194389000000001</v>
      </c>
      <c r="L98" s="9">
        <v>2741.2138669999999</v>
      </c>
      <c r="O98" s="3">
        <v>42387</v>
      </c>
      <c r="P98" s="9">
        <f t="shared" si="19"/>
        <v>2.6587378841123003E-2</v>
      </c>
      <c r="Q98" s="9">
        <f t="shared" si="10"/>
        <v>9.4448408023052571E-2</v>
      </c>
      <c r="R98" s="9">
        <f t="shared" si="11"/>
        <v>3.6589043058383112E-2</v>
      </c>
      <c r="S98" s="9">
        <f t="shared" si="12"/>
        <v>6.6345248812954394E-2</v>
      </c>
      <c r="T98" s="9">
        <f t="shared" si="13"/>
        <v>3.4136100399151083E-2</v>
      </c>
      <c r="U98" s="9">
        <f t="shared" si="14"/>
        <v>1.4535568896811254E-2</v>
      </c>
      <c r="V98" s="9">
        <f t="shared" si="15"/>
        <v>2.9125058558603437E-2</v>
      </c>
      <c r="W98" s="9">
        <f t="shared" si="16"/>
        <v>2.0277925993330309E-2</v>
      </c>
      <c r="X98" s="9">
        <f t="shared" si="17"/>
        <v>0.13871228386819662</v>
      </c>
      <c r="Y98" s="9">
        <f t="shared" si="18"/>
        <v>5.6868838610759954E-2</v>
      </c>
    </row>
    <row r="99" spans="1:25">
      <c r="A99" s="3"/>
      <c r="B99" s="1">
        <v>42380</v>
      </c>
      <c r="C99" s="2">
        <v>423.79205300000001</v>
      </c>
      <c r="D99" s="4">
        <v>1189.074707</v>
      </c>
      <c r="E99" s="5">
        <v>1478.7246090000001</v>
      </c>
      <c r="F99" s="9">
        <v>308.27792399999998</v>
      </c>
      <c r="G99" s="6">
        <v>1245.0914310000001</v>
      </c>
      <c r="H99" s="7">
        <v>1695.6328129999999</v>
      </c>
      <c r="I99" s="8">
        <v>3856.3010250000002</v>
      </c>
      <c r="J99" s="8">
        <v>196.75453200000001</v>
      </c>
      <c r="K99" s="12">
        <v>72.203963999999999</v>
      </c>
      <c r="L99" s="9">
        <v>2628.0529790000001</v>
      </c>
      <c r="O99" s="3">
        <v>42380</v>
      </c>
      <c r="P99" s="9">
        <f t="shared" si="19"/>
        <v>-1.2662224225332523E-2</v>
      </c>
      <c r="Q99" s="9">
        <f t="shared" si="10"/>
        <v>2.6646922025564585E-2</v>
      </c>
      <c r="R99" s="9">
        <f t="shared" si="11"/>
        <v>6.0845927262173465E-3</v>
      </c>
      <c r="S99" s="9">
        <f t="shared" si="12"/>
        <v>4.3028312984227837E-2</v>
      </c>
      <c r="T99" s="9">
        <f t="shared" si="13"/>
        <v>2.0535228468695446E-2</v>
      </c>
      <c r="U99" s="9">
        <f t="shared" si="14"/>
        <v>3.713015313062358E-2</v>
      </c>
      <c r="V99" s="9">
        <f t="shared" si="15"/>
        <v>3.0851053179905653E-2</v>
      </c>
      <c r="W99" s="9">
        <f t="shared" si="16"/>
        <v>1.4797621027606072E-2</v>
      </c>
      <c r="X99" s="9">
        <f t="shared" si="17"/>
        <v>6.9115665173175286E-2</v>
      </c>
      <c r="Y99" s="9">
        <f t="shared" si="18"/>
        <v>4.3058830588361546E-2</v>
      </c>
    </row>
    <row r="100" spans="1:25">
      <c r="A100" s="3"/>
      <c r="B100" s="1">
        <v>42373</v>
      </c>
      <c r="C100" s="2">
        <v>435.484039</v>
      </c>
      <c r="D100" s="4">
        <v>1210.19812</v>
      </c>
      <c r="E100" s="5">
        <v>1564.6499020000001</v>
      </c>
      <c r="F100" s="9">
        <v>299.66275000000002</v>
      </c>
      <c r="G100" s="6">
        <v>1252.3967290000001</v>
      </c>
      <c r="H100" s="7">
        <v>1713.621216</v>
      </c>
      <c r="I100" s="8">
        <v>3964.788086</v>
      </c>
      <c r="J100" s="8">
        <v>202.94148300000001</v>
      </c>
      <c r="K100" s="12">
        <v>76.113792000000004</v>
      </c>
      <c r="L100" s="9">
        <v>2609.27124</v>
      </c>
      <c r="O100" s="3">
        <v>42373</v>
      </c>
      <c r="P100" s="9">
        <f t="shared" si="19"/>
        <v>-2.6848253788699674E-2</v>
      </c>
      <c r="Q100" s="9">
        <f t="shared" si="10"/>
        <v>-1.7454508192427227E-2</v>
      </c>
      <c r="R100" s="9">
        <f t="shared" si="11"/>
        <v>-5.4916625687424871E-2</v>
      </c>
      <c r="S100" s="9">
        <f t="shared" si="12"/>
        <v>2.8749565970411627E-2</v>
      </c>
      <c r="T100" s="9">
        <f t="shared" si="13"/>
        <v>-5.83305419987247E-3</v>
      </c>
      <c r="U100" s="9">
        <f t="shared" si="14"/>
        <v>-1.0497304090334081E-2</v>
      </c>
      <c r="V100" s="9">
        <f t="shared" si="15"/>
        <v>-2.7362637963697669E-2</v>
      </c>
      <c r="W100" s="9">
        <f t="shared" si="16"/>
        <v>-3.0486379169703776E-2</v>
      </c>
      <c r="X100" s="9">
        <f t="shared" si="17"/>
        <v>-5.1368193559453774E-2</v>
      </c>
      <c r="Y100" s="9">
        <f t="shared" si="18"/>
        <v>7.1980784182483137E-3</v>
      </c>
    </row>
    <row r="101" spans="1:25">
      <c r="A101" s="3"/>
      <c r="B101" s="1">
        <v>42366</v>
      </c>
      <c r="C101" s="2">
        <v>467.855255</v>
      </c>
      <c r="D101" s="4">
        <v>1343.0998540000001</v>
      </c>
      <c r="E101" s="5">
        <v>1781.0375979999999</v>
      </c>
      <c r="F101" s="9">
        <v>322.72775300000001</v>
      </c>
      <c r="G101" s="6">
        <v>1253.766357</v>
      </c>
      <c r="H101" s="7">
        <v>1757.6451420000001</v>
      </c>
      <c r="I101" s="8">
        <v>4208.6557620000003</v>
      </c>
      <c r="J101" s="8">
        <v>201.07629399999999</v>
      </c>
      <c r="K101" s="12">
        <v>88.884559999999993</v>
      </c>
      <c r="L101" s="9">
        <v>2748.2570799999999</v>
      </c>
      <c r="O101" s="3">
        <v>42366</v>
      </c>
      <c r="P101" s="9">
        <f t="shared" si="19"/>
        <v>-6.9190664535765459E-2</v>
      </c>
      <c r="Q101" s="9">
        <f t="shared" si="10"/>
        <v>-9.8951491658787735E-2</v>
      </c>
      <c r="R101" s="9">
        <f t="shared" si="11"/>
        <v>-0.1214952992811552</v>
      </c>
      <c r="S101" s="9">
        <f t="shared" si="12"/>
        <v>-7.1468917022453879E-2</v>
      </c>
      <c r="T101" s="9">
        <f t="shared" si="13"/>
        <v>-1.0924108725306309E-3</v>
      </c>
      <c r="U101" s="9">
        <f t="shared" si="14"/>
        <v>-2.5047107034304922E-2</v>
      </c>
      <c r="V101" s="9">
        <f t="shared" si="15"/>
        <v>-5.7944315190109931E-2</v>
      </c>
      <c r="W101" s="9">
        <f t="shared" si="16"/>
        <v>9.2760263425186017E-3</v>
      </c>
      <c r="X101" s="9">
        <f t="shared" si="17"/>
        <v>-0.14367813712527788</v>
      </c>
      <c r="Y101" s="9">
        <f t="shared" si="18"/>
        <v>-5.0572357663133838E-2</v>
      </c>
    </row>
    <row r="102" spans="1:25">
      <c r="A102" s="3"/>
      <c r="B102" s="1">
        <v>42359</v>
      </c>
      <c r="C102" s="2">
        <v>472.30514499999998</v>
      </c>
      <c r="D102" s="4">
        <v>1370.384155</v>
      </c>
      <c r="E102" s="5">
        <v>1805.330688</v>
      </c>
      <c r="F102" s="9">
        <v>333.62207000000001</v>
      </c>
      <c r="G102" s="6">
        <v>1256.5058590000001</v>
      </c>
      <c r="H102" s="7">
        <v>1757.6451420000001</v>
      </c>
      <c r="I102" s="8">
        <v>4138.9135740000002</v>
      </c>
      <c r="J102" s="8">
        <v>197.11845400000001</v>
      </c>
      <c r="K102" s="12">
        <v>90.770706000000004</v>
      </c>
      <c r="L102" s="9">
        <v>2714.9194339999999</v>
      </c>
      <c r="O102" s="3">
        <v>42359</v>
      </c>
      <c r="P102" s="9">
        <f t="shared" si="19"/>
        <v>-9.4216420191653473E-3</v>
      </c>
      <c r="Q102" s="9">
        <f t="shared" si="10"/>
        <v>-1.9909965319177172E-2</v>
      </c>
      <c r="R102" s="9">
        <f t="shared" si="11"/>
        <v>-1.3456310337754653E-2</v>
      </c>
      <c r="S102" s="9">
        <f t="shared" si="12"/>
        <v>-3.2654665202454983E-2</v>
      </c>
      <c r="T102" s="9">
        <f t="shared" si="13"/>
        <v>-2.1802540596033378E-3</v>
      </c>
      <c r="U102" s="9">
        <f t="shared" si="14"/>
        <v>0</v>
      </c>
      <c r="V102" s="9">
        <f t="shared" si="15"/>
        <v>1.685036103148168E-2</v>
      </c>
      <c r="W102" s="9">
        <f t="shared" si="16"/>
        <v>2.0078485396400156E-2</v>
      </c>
      <c r="X102" s="9">
        <f t="shared" si="17"/>
        <v>-2.0779236860843747E-2</v>
      </c>
      <c r="Y102" s="9">
        <f t="shared" si="18"/>
        <v>1.2279423684732425E-2</v>
      </c>
    </row>
    <row r="103" spans="1:25">
      <c r="A103" s="3"/>
      <c r="B103" s="1">
        <v>42352</v>
      </c>
      <c r="C103" s="2">
        <v>461.74746699999997</v>
      </c>
      <c r="D103" s="4">
        <v>1288.0905760000001</v>
      </c>
      <c r="E103" s="5">
        <v>1675.767822</v>
      </c>
      <c r="F103" s="9">
        <v>309.32629400000002</v>
      </c>
      <c r="G103" s="6">
        <v>1218.1533199999999</v>
      </c>
      <c r="H103" s="7">
        <v>1711.2542719999999</v>
      </c>
      <c r="I103" s="8">
        <v>3985.3002929999998</v>
      </c>
      <c r="J103" s="8">
        <v>192.25076300000001</v>
      </c>
      <c r="K103" s="12">
        <v>79.434196</v>
      </c>
      <c r="L103" s="9">
        <v>2649.1828609999998</v>
      </c>
      <c r="O103" s="3">
        <v>42352</v>
      </c>
      <c r="P103" s="9">
        <f t="shared" si="19"/>
        <v>2.2864614869668599E-2</v>
      </c>
      <c r="Q103" s="9">
        <f t="shared" si="10"/>
        <v>6.3888037482233623E-2</v>
      </c>
      <c r="R103" s="9">
        <f t="shared" si="11"/>
        <v>7.7315523247945495E-2</v>
      </c>
      <c r="S103" s="9">
        <f t="shared" si="12"/>
        <v>7.8544166697965836E-2</v>
      </c>
      <c r="T103" s="9">
        <f t="shared" si="13"/>
        <v>3.1484164078787888E-2</v>
      </c>
      <c r="U103" s="9">
        <f t="shared" si="14"/>
        <v>2.7109279292423107E-2</v>
      </c>
      <c r="V103" s="9">
        <f t="shared" si="15"/>
        <v>3.8544970192036766E-2</v>
      </c>
      <c r="W103" s="9">
        <f t="shared" si="16"/>
        <v>2.5319488588973805E-2</v>
      </c>
      <c r="X103" s="9">
        <f t="shared" si="17"/>
        <v>0.14271573920128813</v>
      </c>
      <c r="Y103" s="9">
        <f t="shared" si="18"/>
        <v>2.48139054376889E-2</v>
      </c>
    </row>
    <row r="104" spans="1:25">
      <c r="A104" s="3"/>
      <c r="B104" s="1">
        <v>42345</v>
      </c>
      <c r="C104" s="2">
        <v>434.52426100000002</v>
      </c>
      <c r="D104" s="4">
        <v>1279.2891850000001</v>
      </c>
      <c r="E104" s="5">
        <v>1696.4620359999999</v>
      </c>
      <c r="F104" s="9">
        <v>308.14117399999998</v>
      </c>
      <c r="G104" s="6">
        <v>1184.822876</v>
      </c>
      <c r="H104" s="7">
        <v>1710.307495</v>
      </c>
      <c r="I104" s="8">
        <v>3947.4665530000002</v>
      </c>
      <c r="J104" s="8">
        <v>189.38475</v>
      </c>
      <c r="K104" s="12">
        <v>83.864670000000004</v>
      </c>
      <c r="L104" s="9">
        <v>2579.6896969999998</v>
      </c>
      <c r="O104" s="3">
        <v>42345</v>
      </c>
      <c r="P104" s="9">
        <f t="shared" si="19"/>
        <v>6.2650600768181144E-2</v>
      </c>
      <c r="Q104" s="9">
        <f t="shared" si="10"/>
        <v>6.8799072978952495E-3</v>
      </c>
      <c r="R104" s="9">
        <f t="shared" si="11"/>
        <v>-1.2198453935812021E-2</v>
      </c>
      <c r="S104" s="9">
        <f t="shared" si="12"/>
        <v>3.8460293527668604E-3</v>
      </c>
      <c r="T104" s="9">
        <f t="shared" si="13"/>
        <v>2.8131161775441567E-2</v>
      </c>
      <c r="U104" s="9">
        <f t="shared" si="14"/>
        <v>5.5357121615132935E-4</v>
      </c>
      <c r="V104" s="9">
        <f t="shared" si="15"/>
        <v>9.5843091998453166E-3</v>
      </c>
      <c r="W104" s="9">
        <f t="shared" si="16"/>
        <v>1.5133282906886692E-2</v>
      </c>
      <c r="X104" s="9">
        <f t="shared" si="17"/>
        <v>-5.2828849144699472E-2</v>
      </c>
      <c r="Y104" s="9">
        <f t="shared" si="18"/>
        <v>2.6938574852942859E-2</v>
      </c>
    </row>
    <row r="105" spans="1:25">
      <c r="A105" s="3"/>
      <c r="B105" s="1">
        <v>42338</v>
      </c>
      <c r="C105" s="2">
        <v>456.59945699999997</v>
      </c>
      <c r="D105" s="4">
        <v>1395.4685059999999</v>
      </c>
      <c r="E105" s="5">
        <v>1872.3614500000001</v>
      </c>
      <c r="F105" s="9">
        <v>327.924194</v>
      </c>
      <c r="G105" s="6">
        <v>1204.455811</v>
      </c>
      <c r="H105" s="7">
        <v>1790.3079829999999</v>
      </c>
      <c r="I105" s="8">
        <v>4049.5720209999999</v>
      </c>
      <c r="J105" s="8">
        <v>196.11762999999999</v>
      </c>
      <c r="K105" s="12">
        <v>85.750809000000004</v>
      </c>
      <c r="L105" s="9">
        <v>2622.8881839999999</v>
      </c>
      <c r="O105" s="3">
        <v>42338</v>
      </c>
      <c r="P105" s="9">
        <f t="shared" si="19"/>
        <v>-4.8346960692947014E-2</v>
      </c>
      <c r="Q105" s="9">
        <f t="shared" si="10"/>
        <v>-8.3254706573793399E-2</v>
      </c>
      <c r="R105" s="9">
        <f t="shared" si="11"/>
        <v>-9.3945223023044075E-2</v>
      </c>
      <c r="S105" s="9">
        <f t="shared" si="12"/>
        <v>-6.0328028129574426E-2</v>
      </c>
      <c r="T105" s="9">
        <f t="shared" si="13"/>
        <v>-1.6300253459443925E-2</v>
      </c>
      <c r="U105" s="9">
        <f t="shared" si="14"/>
        <v>-4.4685321609270794E-2</v>
      </c>
      <c r="V105" s="9">
        <f t="shared" si="15"/>
        <v>-2.5213891115038339E-2</v>
      </c>
      <c r="W105" s="9">
        <f t="shared" si="16"/>
        <v>-3.4330824821817367E-2</v>
      </c>
      <c r="X105" s="9">
        <f t="shared" si="17"/>
        <v>-2.1995582572288036E-2</v>
      </c>
      <c r="Y105" s="9">
        <f t="shared" si="18"/>
        <v>-1.6469816465496768E-2</v>
      </c>
    </row>
    <row r="106" spans="1:25">
      <c r="A106" s="3"/>
      <c r="B106" s="1">
        <v>42331</v>
      </c>
      <c r="C106" s="2">
        <v>466.720978</v>
      </c>
      <c r="D106" s="4">
        <v>1457.9586179999999</v>
      </c>
      <c r="E106" s="5">
        <v>1978.530884</v>
      </c>
      <c r="F106" s="9">
        <v>352.40231299999999</v>
      </c>
      <c r="G106" s="6">
        <v>1246.9176030000001</v>
      </c>
      <c r="H106" s="7">
        <v>1822.0241699999999</v>
      </c>
      <c r="I106" s="8">
        <v>4113.84375</v>
      </c>
      <c r="J106" s="8">
        <v>205.44357299999999</v>
      </c>
      <c r="K106" s="12">
        <v>90.259872000000001</v>
      </c>
      <c r="L106" s="9">
        <v>2700.8325199999999</v>
      </c>
      <c r="O106" s="3">
        <v>42331</v>
      </c>
      <c r="P106" s="9">
        <f t="shared" si="19"/>
        <v>-2.168644967143523E-2</v>
      </c>
      <c r="Q106" s="9">
        <f t="shared" si="10"/>
        <v>-4.2861375644339415E-2</v>
      </c>
      <c r="R106" s="9">
        <f t="shared" si="11"/>
        <v>-5.3660741340239758E-2</v>
      </c>
      <c r="S106" s="9">
        <f t="shared" si="12"/>
        <v>-6.9460721729144817E-2</v>
      </c>
      <c r="T106" s="9">
        <f t="shared" si="13"/>
        <v>-3.4053406494414573E-2</v>
      </c>
      <c r="U106" s="9">
        <f t="shared" si="14"/>
        <v>-1.740711650383869E-2</v>
      </c>
      <c r="V106" s="9">
        <f t="shared" si="15"/>
        <v>-1.5623279080543603E-2</v>
      </c>
      <c r="W106" s="9">
        <f t="shared" si="16"/>
        <v>-4.5394182275052215E-2</v>
      </c>
      <c r="X106" s="9">
        <f t="shared" si="17"/>
        <v>-4.9956452408884397E-2</v>
      </c>
      <c r="Y106" s="9">
        <f t="shared" si="18"/>
        <v>-2.8859374071813985E-2</v>
      </c>
    </row>
    <row r="107" spans="1:25">
      <c r="A107" s="3"/>
      <c r="B107" s="1">
        <v>42324</v>
      </c>
      <c r="C107" s="2">
        <v>463.40524299999998</v>
      </c>
      <c r="D107" s="4">
        <v>1439.0355219999999</v>
      </c>
      <c r="E107" s="5">
        <v>2065.805664</v>
      </c>
      <c r="F107" s="9">
        <v>347.61608899999999</v>
      </c>
      <c r="G107" s="6">
        <v>1242.8084719999999</v>
      </c>
      <c r="H107" s="7">
        <v>1825.3378909999999</v>
      </c>
      <c r="I107" s="8">
        <v>4101.9921880000002</v>
      </c>
      <c r="J107" s="8">
        <v>200.01016200000001</v>
      </c>
      <c r="K107" s="12">
        <v>90.701942000000003</v>
      </c>
      <c r="L107" s="9">
        <v>2677.3554690000001</v>
      </c>
      <c r="O107" s="3">
        <v>42324</v>
      </c>
      <c r="P107" s="9">
        <f t="shared" si="19"/>
        <v>7.1551521051737817E-3</v>
      </c>
      <c r="Q107" s="9">
        <f t="shared" si="10"/>
        <v>1.3149846345488606E-2</v>
      </c>
      <c r="R107" s="9">
        <f t="shared" si="11"/>
        <v>-4.2247333096672141E-2</v>
      </c>
      <c r="S107" s="9">
        <f t="shared" si="12"/>
        <v>1.3768706775824764E-2</v>
      </c>
      <c r="T107" s="9">
        <f t="shared" si="13"/>
        <v>3.3063268336009232E-3</v>
      </c>
      <c r="U107" s="9">
        <f t="shared" si="14"/>
        <v>-1.8154014203828233E-3</v>
      </c>
      <c r="V107" s="9">
        <f t="shared" si="15"/>
        <v>2.889221006970828E-3</v>
      </c>
      <c r="W107" s="9">
        <f t="shared" si="16"/>
        <v>2.716567471206777E-2</v>
      </c>
      <c r="X107" s="9">
        <f t="shared" si="17"/>
        <v>-4.8738757986019864E-3</v>
      </c>
      <c r="Y107" s="9">
        <f t="shared" si="18"/>
        <v>8.7687463513272633E-3</v>
      </c>
    </row>
    <row r="108" spans="1:25">
      <c r="A108" s="3"/>
      <c r="B108" s="1">
        <v>42317</v>
      </c>
      <c r="C108" s="2">
        <v>447.78686499999998</v>
      </c>
      <c r="D108" s="4">
        <v>1354.18103</v>
      </c>
      <c r="E108" s="5">
        <v>2019.019409</v>
      </c>
      <c r="F108" s="9">
        <v>332.30017099999998</v>
      </c>
      <c r="G108" s="6">
        <v>1181.9410399999999</v>
      </c>
      <c r="H108" s="7">
        <v>1750.0710449999999</v>
      </c>
      <c r="I108" s="8">
        <v>3732.3159179999998</v>
      </c>
      <c r="J108" s="8">
        <v>197.23593099999999</v>
      </c>
      <c r="K108" s="12">
        <v>91.468185000000005</v>
      </c>
      <c r="L108" s="9">
        <v>2586.2631839999999</v>
      </c>
      <c r="O108" s="3">
        <v>42317</v>
      </c>
      <c r="P108" s="9">
        <f t="shared" si="19"/>
        <v>3.4879044520432743E-2</v>
      </c>
      <c r="Q108" s="9">
        <f t="shared" si="10"/>
        <v>6.2661114075715521E-2</v>
      </c>
      <c r="R108" s="9">
        <f t="shared" si="11"/>
        <v>2.3172761386762865E-2</v>
      </c>
      <c r="S108" s="9">
        <f t="shared" si="12"/>
        <v>4.6090611250392682E-2</v>
      </c>
      <c r="T108" s="9">
        <f t="shared" si="13"/>
        <v>5.14978581334311E-2</v>
      </c>
      <c r="U108" s="9">
        <f t="shared" si="14"/>
        <v>4.3007880288654217E-2</v>
      </c>
      <c r="V108" s="9">
        <f t="shared" si="15"/>
        <v>9.9047422062303672E-2</v>
      </c>
      <c r="W108" s="9">
        <f t="shared" si="16"/>
        <v>1.4065545694105881E-2</v>
      </c>
      <c r="X108" s="9">
        <f t="shared" si="17"/>
        <v>-8.3771532145303067E-3</v>
      </c>
      <c r="Y108" s="9">
        <f t="shared" si="18"/>
        <v>3.5221583620547788E-2</v>
      </c>
    </row>
    <row r="109" spans="1:25" s="9" customFormat="1">
      <c r="A109" s="3"/>
      <c r="B109" s="3"/>
      <c r="K109" s="12"/>
    </row>
    <row r="110" spans="1:25">
      <c r="K110" s="12"/>
      <c r="O110" s="16" t="s">
        <v>31</v>
      </c>
      <c r="P110" s="14">
        <f>AVERAGE(P5:P108)</f>
        <v>5.2217917380029139E-3</v>
      </c>
      <c r="Q110" s="14">
        <f t="shared" ref="Q110:Y110" si="20">AVERAGE(Q5:Q108)</f>
        <v>6.2326148317683201E-3</v>
      </c>
      <c r="R110" s="14">
        <f t="shared" si="20"/>
        <v>7.1098137533528501E-3</v>
      </c>
      <c r="S110" s="14">
        <f t="shared" si="20"/>
        <v>5.0249731769065626E-3</v>
      </c>
      <c r="T110" s="14">
        <f t="shared" si="20"/>
        <v>1.5928002832897334E-3</v>
      </c>
      <c r="U110" s="14">
        <f t="shared" si="20"/>
        <v>3.9897315671620151E-3</v>
      </c>
      <c r="V110" s="14">
        <f t="shared" si="20"/>
        <v>3.6214452354827475E-3</v>
      </c>
      <c r="W110" s="14">
        <f t="shared" si="20"/>
        <v>1.2382767987061097E-3</v>
      </c>
      <c r="X110" s="14">
        <f t="shared" si="20"/>
        <v>1.5671715695277894E-2</v>
      </c>
      <c r="Y110" s="14">
        <f t="shared" si="20"/>
        <v>5.1629123613117682E-3</v>
      </c>
    </row>
    <row r="111" spans="1:25" ht="15" thickBot="1"/>
    <row r="112" spans="1:25">
      <c r="O112" s="15"/>
      <c r="P112" s="15" t="s">
        <v>3</v>
      </c>
      <c r="Q112" s="15" t="s">
        <v>4</v>
      </c>
      <c r="R112" s="15" t="s">
        <v>5</v>
      </c>
      <c r="S112" s="15" t="s">
        <v>6</v>
      </c>
      <c r="T112" s="15" t="s">
        <v>7</v>
      </c>
      <c r="U112" s="15" t="s">
        <v>8</v>
      </c>
      <c r="V112" s="15" t="s">
        <v>9</v>
      </c>
      <c r="W112" s="15" t="s">
        <v>10</v>
      </c>
      <c r="X112" s="15" t="s">
        <v>11</v>
      </c>
      <c r="Y112" s="15" t="s">
        <v>12</v>
      </c>
    </row>
    <row r="113" spans="15:25">
      <c r="O113" s="10" t="s">
        <v>3</v>
      </c>
      <c r="P113" s="10">
        <f>VARP('(a, b)'!$P$5:$P$108)</f>
        <v>9.4930097459308715E-4</v>
      </c>
      <c r="Q113" s="10">
        <v>4.2541989891658322E-4</v>
      </c>
      <c r="R113" s="10">
        <v>6.4607755232654746E-4</v>
      </c>
      <c r="S113" s="10">
        <v>3.914949062841302E-4</v>
      </c>
      <c r="T113" s="10">
        <v>3.586054094626159E-4</v>
      </c>
      <c r="U113" s="10">
        <v>3.2943229373680327E-4</v>
      </c>
      <c r="V113" s="10">
        <v>4.3411941775670066E-4</v>
      </c>
      <c r="W113" s="10">
        <v>2.4276605775103605E-4</v>
      </c>
      <c r="X113" s="10">
        <v>5.9037231867380266E-4</v>
      </c>
      <c r="Y113" s="10">
        <v>2.6490598883417878E-4</v>
      </c>
    </row>
    <row r="114" spans="15:25">
      <c r="O114" s="10" t="s">
        <v>4</v>
      </c>
      <c r="P114" s="10">
        <v>4.2541989891658322E-4</v>
      </c>
      <c r="Q114" s="10">
        <f>VARP('(a, b)'!$Q$5:$Q$108)</f>
        <v>1.0410925718455724E-3</v>
      </c>
      <c r="R114" s="10">
        <v>6.5603013164151707E-4</v>
      </c>
      <c r="S114" s="10">
        <v>8.6685947180542447E-4</v>
      </c>
      <c r="T114" s="10">
        <v>3.7585750362534494E-4</v>
      </c>
      <c r="U114" s="10">
        <v>4.2392797347901246E-4</v>
      </c>
      <c r="V114" s="10">
        <v>4.5071311877306207E-4</v>
      </c>
      <c r="W114" s="10">
        <v>3.0371445849914052E-4</v>
      </c>
      <c r="X114" s="10">
        <v>7.9396266103416344E-4</v>
      </c>
      <c r="Y114" s="10">
        <v>3.908940160341493E-4</v>
      </c>
    </row>
    <row r="115" spans="15:25">
      <c r="O115" s="10" t="s">
        <v>5</v>
      </c>
      <c r="P115" s="10">
        <v>6.4607755232654746E-4</v>
      </c>
      <c r="Q115" s="10">
        <v>6.5603013164151707E-4</v>
      </c>
      <c r="R115" s="10">
        <f>VARP('(a, b)'!$R$5:$R$108)</f>
        <v>2.4071255756036632E-3</v>
      </c>
      <c r="S115" s="10">
        <v>6.2741347272081546E-4</v>
      </c>
      <c r="T115" s="10">
        <v>2.874540403099563E-4</v>
      </c>
      <c r="U115" s="10">
        <v>4.5065321519183334E-4</v>
      </c>
      <c r="V115" s="10">
        <v>2.20472299330656E-4</v>
      </c>
      <c r="W115" s="10">
        <v>9.9693305885729651E-5</v>
      </c>
      <c r="X115" s="10">
        <v>2.5036707014222176E-3</v>
      </c>
      <c r="Y115" s="10">
        <v>2.5980827310256318E-4</v>
      </c>
    </row>
    <row r="116" spans="15:25">
      <c r="O116" s="10" t="s">
        <v>6</v>
      </c>
      <c r="P116" s="10">
        <v>3.914949062841302E-4</v>
      </c>
      <c r="Q116" s="10">
        <v>8.6685947180542447E-4</v>
      </c>
      <c r="R116" s="10">
        <v>6.2741347272081546E-4</v>
      </c>
      <c r="S116" s="10">
        <f>VARP('(a, b)'!$S$5:$S$108)</f>
        <v>1.2499726225085211E-3</v>
      </c>
      <c r="T116" s="10">
        <v>3.4808127901594487E-4</v>
      </c>
      <c r="U116" s="10">
        <v>4.5676608303440341E-4</v>
      </c>
      <c r="V116" s="10">
        <v>3.8150513579949239E-4</v>
      </c>
      <c r="W116" s="10">
        <v>4.2225909289662331E-4</v>
      </c>
      <c r="X116" s="10">
        <v>9.5500965593634099E-4</v>
      </c>
      <c r="Y116" s="10">
        <v>4.0228788844842971E-4</v>
      </c>
    </row>
    <row r="117" spans="15:25">
      <c r="O117" s="10" t="s">
        <v>7</v>
      </c>
      <c r="P117" s="10">
        <v>3.586054094626159E-4</v>
      </c>
      <c r="Q117" s="10">
        <v>3.7585750362534494E-4</v>
      </c>
      <c r="R117" s="10">
        <v>2.874540403099563E-4</v>
      </c>
      <c r="S117" s="10">
        <v>3.4808127901594498E-4</v>
      </c>
      <c r="T117" s="10">
        <f>VARP('(a, b)'!$T$5:$T$108)</f>
        <v>7.2235479145720807E-4</v>
      </c>
      <c r="U117" s="10">
        <v>3.5030329557638948E-4</v>
      </c>
      <c r="V117" s="10">
        <v>7.8235775174268819E-4</v>
      </c>
      <c r="W117" s="10">
        <v>3.6109247572351709E-4</v>
      </c>
      <c r="X117" s="10">
        <v>2.6621425928543321E-4</v>
      </c>
      <c r="Y117" s="10">
        <v>4.1825228703644684E-4</v>
      </c>
    </row>
    <row r="118" spans="15:25">
      <c r="O118" s="10" t="s">
        <v>8</v>
      </c>
      <c r="P118" s="10">
        <v>3.2943229373680327E-4</v>
      </c>
      <c r="Q118" s="10">
        <v>4.2392797347901246E-4</v>
      </c>
      <c r="R118" s="10">
        <v>4.5065321519183334E-4</v>
      </c>
      <c r="S118" s="10">
        <v>4.5676608303440341E-4</v>
      </c>
      <c r="T118" s="10">
        <v>3.5030329557638948E-4</v>
      </c>
      <c r="U118" s="10">
        <f>VARP('(a, b)'!$U$5:$U$108)</f>
        <v>6.5149245140559405E-4</v>
      </c>
      <c r="V118" s="10">
        <v>4.9374209931624796E-4</v>
      </c>
      <c r="W118" s="10">
        <v>3.405279667454571E-4</v>
      </c>
      <c r="X118" s="10">
        <v>4.6860588575551112E-4</v>
      </c>
      <c r="Y118" s="10">
        <v>4.4119671753399021E-4</v>
      </c>
    </row>
    <row r="119" spans="15:25">
      <c r="O119" s="10" t="s">
        <v>9</v>
      </c>
      <c r="P119" s="10">
        <v>4.3411941775670066E-4</v>
      </c>
      <c r="Q119" s="10">
        <v>4.5071311877306207E-4</v>
      </c>
      <c r="R119" s="10">
        <v>2.20472299330656E-4</v>
      </c>
      <c r="S119" s="10">
        <v>3.8150513579949239E-4</v>
      </c>
      <c r="T119" s="10">
        <v>7.8235775174268819E-4</v>
      </c>
      <c r="U119" s="10">
        <v>4.9374209931624796E-4</v>
      </c>
      <c r="V119" s="10">
        <f>VARP('(a, b)'!$V$5:$V$108)</f>
        <v>1.5262492490007613E-3</v>
      </c>
      <c r="W119" s="10">
        <v>5.2630496762157196E-4</v>
      </c>
      <c r="X119" s="10">
        <v>1.2125920720750936E-4</v>
      </c>
      <c r="Y119" s="10">
        <v>5.200303498864114E-4</v>
      </c>
    </row>
    <row r="120" spans="15:25">
      <c r="O120" s="10" t="s">
        <v>10</v>
      </c>
      <c r="P120" s="10">
        <v>2.4276605775103605E-4</v>
      </c>
      <c r="Q120" s="10">
        <v>3.0371445849914052E-4</v>
      </c>
      <c r="R120" s="10">
        <v>9.9693305885729651E-5</v>
      </c>
      <c r="S120" s="10">
        <v>4.2225909289662331E-4</v>
      </c>
      <c r="T120" s="10">
        <v>3.6109247572351709E-4</v>
      </c>
      <c r="U120" s="10">
        <v>3.405279667454571E-4</v>
      </c>
      <c r="V120" s="10">
        <v>5.2630496762157196E-4</v>
      </c>
      <c r="W120" s="10">
        <f>VARP('(a, b)'!$W$5:$W$108)</f>
        <v>6.6482590434893435E-4</v>
      </c>
      <c r="X120" s="10">
        <v>1.5353293976001282E-4</v>
      </c>
      <c r="Y120" s="10">
        <v>3.3988097592232053E-4</v>
      </c>
    </row>
    <row r="121" spans="15:25">
      <c r="O121" s="10" t="s">
        <v>11</v>
      </c>
      <c r="P121" s="10">
        <v>5.9037231867380266E-4</v>
      </c>
      <c r="Q121" s="10">
        <v>7.9396266103416344E-4</v>
      </c>
      <c r="R121" s="10">
        <v>2.5036707014222176E-3</v>
      </c>
      <c r="S121" s="10">
        <v>9.5500965593634099E-4</v>
      </c>
      <c r="T121" s="10">
        <v>2.6621425928543321E-4</v>
      </c>
      <c r="U121" s="10">
        <v>4.6860588575551112E-4</v>
      </c>
      <c r="V121" s="10">
        <v>1.2125920720750936E-4</v>
      </c>
      <c r="W121" s="10">
        <v>1.5353293976001282E-4</v>
      </c>
      <c r="X121" s="10">
        <f>VARP('(a, b)'!$X$5:$X$108)</f>
        <v>4.5379987912600051E-3</v>
      </c>
      <c r="Y121" s="10">
        <v>2.1974077716878078E-4</v>
      </c>
    </row>
    <row r="122" spans="15:25" ht="15" thickBot="1">
      <c r="O122" s="11" t="s">
        <v>12</v>
      </c>
      <c r="P122" s="11">
        <v>2.6490598883417878E-4</v>
      </c>
      <c r="Q122" s="11">
        <v>3.908940160341493E-4</v>
      </c>
      <c r="R122" s="11">
        <v>2.5980827310256318E-4</v>
      </c>
      <c r="S122" s="11">
        <v>4.0228788844842971E-4</v>
      </c>
      <c r="T122" s="11">
        <v>4.1825228703644684E-4</v>
      </c>
      <c r="U122" s="11">
        <v>4.4119671753399021E-4</v>
      </c>
      <c r="V122" s="11">
        <v>5.200303498864114E-4</v>
      </c>
      <c r="W122" s="11">
        <v>3.3988097592232053E-4</v>
      </c>
      <c r="X122" s="11">
        <v>2.1974077716878078E-4</v>
      </c>
      <c r="Y122" s="11">
        <f>VARP('(a, b)'!$Y$5:$Y$108)</f>
        <v>9.0980811879221122E-4</v>
      </c>
    </row>
  </sheetData>
  <autoFilter ref="A3:L3" xr:uid="{D14AB964-3B35-4071-8191-9CE13F4B0DC9}">
    <sortState ref="A4:L108">
      <sortCondition descending="1" ref="B3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BA-CCCF-4BF1-B4E4-6E3CEAF5C2FA}">
  <dimension ref="B2:K15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4.4"/>
  <cols>
    <col min="2" max="11" width="15.5546875" style="16" customWidth="1"/>
  </cols>
  <sheetData>
    <row r="2" spans="2:11" ht="15.6">
      <c r="B2" s="45" t="s">
        <v>32</v>
      </c>
      <c r="C2" s="45"/>
      <c r="D2" s="45"/>
      <c r="E2" s="45"/>
      <c r="F2" s="45"/>
      <c r="G2" s="45"/>
      <c r="H2" s="45"/>
      <c r="I2" s="45"/>
      <c r="J2" s="45"/>
      <c r="K2" s="45"/>
    </row>
    <row r="3" spans="2:11">
      <c r="B3" s="17" t="s">
        <v>13</v>
      </c>
      <c r="C3" s="17" t="s">
        <v>16</v>
      </c>
      <c r="D3" s="17" t="s">
        <v>17</v>
      </c>
      <c r="E3" s="17" t="s">
        <v>0</v>
      </c>
      <c r="F3" s="17" t="s">
        <v>20</v>
      </c>
      <c r="G3" s="17" t="s">
        <v>1</v>
      </c>
      <c r="H3" s="17" t="s">
        <v>23</v>
      </c>
      <c r="I3" s="17" t="s">
        <v>25</v>
      </c>
      <c r="J3" s="17" t="s">
        <v>27</v>
      </c>
      <c r="K3" s="17" t="s">
        <v>29</v>
      </c>
    </row>
    <row r="4" spans="2:11">
      <c r="B4" s="19">
        <v>0.14587526047931743</v>
      </c>
      <c r="C4" s="19">
        <v>0.15186734493124096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0.35008020578780707</v>
      </c>
      <c r="K4" s="19">
        <v>0.35217718882061166</v>
      </c>
    </row>
    <row r="6" spans="2:11" ht="15" thickBot="1"/>
    <row r="7" spans="2:11" ht="16.2" thickBot="1">
      <c r="B7" s="18" t="s">
        <v>34</v>
      </c>
      <c r="D7" s="18" t="s">
        <v>33</v>
      </c>
    </row>
    <row r="8" spans="2:11" ht="15" thickBot="1">
      <c r="B8" s="21">
        <f>SUMPRODUCT(B4:K4,'(a, b)'!P110:Y110)</f>
        <v>9.0128783136145061E-3</v>
      </c>
      <c r="C8" s="12"/>
      <c r="D8" s="21">
        <f t="array" ref="D8">MMULT(MMULT(B4:K4,'(a, b)'!P113:Y122), TRANSPOSE(B4:K4))</f>
        <v>1.0000006626581135E-3</v>
      </c>
      <c r="E8" s="22"/>
    </row>
    <row r="10" spans="2:11" ht="15" thickBot="1"/>
    <row r="11" spans="2:11" ht="16.2" thickBot="1">
      <c r="B11" s="20" t="s">
        <v>35</v>
      </c>
      <c r="C11" s="21">
        <f>B8</f>
        <v>9.0128783136145061E-3</v>
      </c>
    </row>
    <row r="13" spans="2:11">
      <c r="B13" s="41" t="s">
        <v>37</v>
      </c>
      <c r="C13" s="41" t="s">
        <v>39</v>
      </c>
      <c r="D13" s="41" t="s">
        <v>38</v>
      </c>
      <c r="E13" s="41" t="s">
        <v>41</v>
      </c>
    </row>
    <row r="14" spans="2:11" ht="15.6">
      <c r="B14" s="36" t="s">
        <v>36</v>
      </c>
      <c r="C14" s="37">
        <f>SUM(B4:K4)</f>
        <v>1.0000000000189773</v>
      </c>
      <c r="D14" s="42">
        <v>1</v>
      </c>
      <c r="E14" s="38" t="s">
        <v>42</v>
      </c>
    </row>
    <row r="15" spans="2:11" ht="15.6">
      <c r="B15" s="36" t="s">
        <v>40</v>
      </c>
      <c r="C15" s="42">
        <f>D8</f>
        <v>1.0000006626581135E-3</v>
      </c>
      <c r="D15" s="42">
        <v>1E-3</v>
      </c>
      <c r="E15" s="35" t="s">
        <v>43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BD16-7F73-4EFB-83C0-3919981054FB}">
  <dimension ref="A2:S42"/>
  <sheetViews>
    <sheetView zoomScale="70" zoomScaleNormal="70" workbookViewId="0">
      <selection activeCell="L20" sqref="L20"/>
    </sheetView>
  </sheetViews>
  <sheetFormatPr defaultRowHeight="14.4"/>
  <cols>
    <col min="1" max="1" width="8.88671875" style="9"/>
    <col min="2" max="2" width="13.5546875" bestFit="1" customWidth="1"/>
    <col min="3" max="19" width="9.6640625" customWidth="1"/>
  </cols>
  <sheetData>
    <row r="2" spans="1:19" s="9" customFormat="1"/>
    <row r="3" spans="1:19" s="9" customFormat="1">
      <c r="B3" s="9" t="s">
        <v>48</v>
      </c>
      <c r="C3" s="9">
        <v>4.4999999999999997E-3</v>
      </c>
      <c r="D3" s="9">
        <v>3.0000000000000001E-3</v>
      </c>
      <c r="E3" s="9">
        <v>2.5000000000000001E-3</v>
      </c>
      <c r="F3" s="9">
        <v>2E-3</v>
      </c>
      <c r="G3" s="9">
        <v>1.5E-3</v>
      </c>
      <c r="H3" s="9">
        <v>1E-3</v>
      </c>
      <c r="I3" s="9">
        <v>8.9999999999999998E-4</v>
      </c>
      <c r="J3" s="9">
        <v>8.4999999999999995E-4</v>
      </c>
      <c r="K3" s="9">
        <v>8.0000000000000004E-4</v>
      </c>
      <c r="L3" s="9">
        <v>7.5000000000000002E-4</v>
      </c>
      <c r="M3" s="9">
        <v>6.9999999999999999E-4</v>
      </c>
      <c r="N3" s="9">
        <v>6.4999999999999997E-4</v>
      </c>
      <c r="O3" s="9">
        <v>5.9999999999999995E-4</v>
      </c>
      <c r="P3" s="9">
        <v>5.5000000000000003E-4</v>
      </c>
      <c r="Q3" s="9">
        <v>5.0000000000000001E-4</v>
      </c>
      <c r="R3" s="9">
        <v>4.4999999999999999E-4</v>
      </c>
      <c r="S3" s="9">
        <v>4.0000000000000002E-4</v>
      </c>
    </row>
    <row r="4" spans="1:19">
      <c r="A4" s="9" t="s">
        <v>46</v>
      </c>
      <c r="B4" s="25" t="s">
        <v>45</v>
      </c>
      <c r="C4">
        <v>4.5000019193372487E-3</v>
      </c>
      <c r="D4">
        <v>3.0000011212596754E-3</v>
      </c>
      <c r="E4">
        <v>2.5000019542350776E-3</v>
      </c>
      <c r="F4" s="9">
        <v>2.0000014566607842E-3</v>
      </c>
      <c r="G4">
        <v>1.5000007518298133E-3</v>
      </c>
      <c r="H4">
        <v>1.0000019877534146E-3</v>
      </c>
      <c r="I4">
        <v>9.0000207076733297E-4</v>
      </c>
      <c r="J4" s="43">
        <v>8.5000061619420249E-4</v>
      </c>
      <c r="K4" s="43">
        <v>8.0000055579884459E-4</v>
      </c>
      <c r="L4" s="43">
        <v>7.5000288377711729E-4</v>
      </c>
      <c r="M4" s="44">
        <v>6.999999854581261E-4</v>
      </c>
      <c r="N4" s="44">
        <v>6.5000311735557449E-4</v>
      </c>
      <c r="O4" s="44">
        <v>6.0000034760791516E-4</v>
      </c>
      <c r="P4" s="44">
        <v>5.5000053469167617E-4</v>
      </c>
      <c r="Q4" s="44">
        <v>5.0000042362151017E-4</v>
      </c>
      <c r="R4" s="44">
        <v>4.5000044910568427E-4</v>
      </c>
      <c r="S4" s="44">
        <v>4.1692214925301215E-4</v>
      </c>
    </row>
    <row r="5" spans="1:19">
      <c r="A5" s="9" t="s">
        <v>46</v>
      </c>
      <c r="B5" s="26" t="s">
        <v>44</v>
      </c>
      <c r="C5">
        <v>1.5625363019390607E-2</v>
      </c>
      <c r="D5" s="9">
        <v>1.355246246372486E-2</v>
      </c>
      <c r="E5">
        <v>1.2708430108795028E-2</v>
      </c>
      <c r="F5" s="9">
        <v>1.1738259656688581E-2</v>
      </c>
      <c r="G5">
        <v>1.0566867270280958E-2</v>
      </c>
      <c r="H5">
        <v>9.0128828364595265E-3</v>
      </c>
      <c r="I5">
        <v>8.6073202233978349E-3</v>
      </c>
      <c r="J5" s="43">
        <v>8.3824923874691072E-3</v>
      </c>
      <c r="K5" s="43">
        <v>8.1378437789141941E-3</v>
      </c>
      <c r="L5" s="43">
        <v>7.8666708469922134E-3</v>
      </c>
      <c r="M5" s="44">
        <v>7.56149968501541E-3</v>
      </c>
      <c r="N5" s="44">
        <v>7.2157383142131609E-3</v>
      </c>
      <c r="O5" s="44">
        <v>6.809928733029832E-3</v>
      </c>
      <c r="P5" s="44">
        <v>6.3296183036772998E-3</v>
      </c>
      <c r="Q5" s="44">
        <v>5.7351952521055233E-3</v>
      </c>
      <c r="R5" s="44">
        <v>4.8688483223238216E-3</v>
      </c>
      <c r="S5" s="44">
        <v>3.3328108607586842E-3</v>
      </c>
    </row>
    <row r="7" spans="1:19">
      <c r="B7" s="9"/>
      <c r="C7" s="9"/>
    </row>
    <row r="8" spans="1:19">
      <c r="B8" s="9"/>
      <c r="C8" s="9"/>
    </row>
    <row r="11" spans="1:19">
      <c r="B11" s="23"/>
      <c r="C11" s="24" t="s">
        <v>13</v>
      </c>
      <c r="D11" s="24" t="s">
        <v>16</v>
      </c>
      <c r="E11" s="24" t="s">
        <v>17</v>
      </c>
      <c r="F11" s="24" t="s">
        <v>0</v>
      </c>
      <c r="G11" s="24" t="s">
        <v>20</v>
      </c>
      <c r="H11" s="24" t="s">
        <v>1</v>
      </c>
      <c r="I11" s="24" t="s">
        <v>23</v>
      </c>
      <c r="J11" s="24" t="s">
        <v>25</v>
      </c>
      <c r="K11" s="24" t="s">
        <v>27</v>
      </c>
      <c r="L11" s="24" t="s">
        <v>29</v>
      </c>
    </row>
    <row r="12" spans="1:19">
      <c r="A12" s="9" t="s">
        <v>47</v>
      </c>
      <c r="B12" s="25" t="s">
        <v>45</v>
      </c>
      <c r="C12" s="27">
        <v>9.4930097459308715E-4</v>
      </c>
      <c r="D12" s="27">
        <v>1.0410925718455724E-3</v>
      </c>
      <c r="E12" s="27">
        <v>2.4071255756036632E-3</v>
      </c>
      <c r="F12" s="27">
        <v>1.2499726225085211E-3</v>
      </c>
      <c r="G12" s="27">
        <v>7.2235479145720807E-4</v>
      </c>
      <c r="H12" s="27">
        <v>6.5149245140559405E-4</v>
      </c>
      <c r="I12" s="27">
        <v>1.5262492490007613E-3</v>
      </c>
      <c r="J12" s="27">
        <v>6.6482590434893435E-4</v>
      </c>
      <c r="K12" s="27">
        <v>4.5379987912600051E-3</v>
      </c>
      <c r="L12" s="27">
        <v>9.0980811879221122E-4</v>
      </c>
    </row>
    <row r="13" spans="1:19">
      <c r="A13" s="9" t="s">
        <v>47</v>
      </c>
      <c r="B13" s="26" t="s">
        <v>44</v>
      </c>
      <c r="C13" s="28">
        <v>5.2217917380029139E-3</v>
      </c>
      <c r="D13" s="28">
        <v>6.2326148317683201E-3</v>
      </c>
      <c r="E13" s="28">
        <v>7.1098137533528501E-3</v>
      </c>
      <c r="F13" s="28">
        <v>5.0249731769065626E-3</v>
      </c>
      <c r="G13" s="28">
        <v>1.5928002832897334E-3</v>
      </c>
      <c r="H13" s="28">
        <v>3.9897315671620151E-3</v>
      </c>
      <c r="I13" s="28">
        <v>3.6214452354827475E-3</v>
      </c>
      <c r="J13" s="28">
        <v>1.2382767987061097E-3</v>
      </c>
      <c r="K13" s="28">
        <v>1.5671715695277894E-2</v>
      </c>
      <c r="L13" s="28">
        <v>5.1629123613117682E-3</v>
      </c>
    </row>
    <row r="15" spans="1:19">
      <c r="C15" s="9"/>
      <c r="D15" s="9"/>
      <c r="F15" s="25"/>
      <c r="G15" s="26"/>
    </row>
    <row r="16" spans="1:19">
      <c r="C16" s="9"/>
      <c r="D16" s="9"/>
      <c r="E16" s="24"/>
      <c r="F16" s="27"/>
      <c r="G16" s="28"/>
    </row>
    <row r="17" spans="2:11">
      <c r="C17" s="9"/>
      <c r="D17" s="9"/>
      <c r="E17" s="24"/>
      <c r="F17" s="27"/>
      <c r="G17" s="28"/>
    </row>
    <row r="18" spans="2:11" ht="21">
      <c r="B18" s="32" t="s">
        <v>49</v>
      </c>
      <c r="C18" s="9"/>
      <c r="D18" s="9"/>
      <c r="E18" s="24"/>
      <c r="F18" s="27"/>
      <c r="G18" s="28"/>
    </row>
    <row r="19" spans="2:11">
      <c r="B19" s="33" t="s">
        <v>45</v>
      </c>
      <c r="C19" s="29">
        <v>9.0000083145573453E-4</v>
      </c>
      <c r="D19" s="9"/>
      <c r="E19" s="24"/>
      <c r="F19" s="27"/>
      <c r="G19" s="28"/>
    </row>
    <row r="20" spans="2:11">
      <c r="B20" s="33" t="s">
        <v>44</v>
      </c>
      <c r="C20" s="29">
        <v>8.6073234245678861E-3</v>
      </c>
      <c r="D20" s="9"/>
      <c r="E20" s="24"/>
      <c r="F20" s="27"/>
      <c r="G20" s="28"/>
    </row>
    <row r="21" spans="2:11">
      <c r="E21" s="24"/>
      <c r="F21" s="27"/>
      <c r="G21" s="28"/>
    </row>
    <row r="22" spans="2:11" ht="15.6">
      <c r="B22" s="45" t="s">
        <v>32</v>
      </c>
      <c r="C22" s="45"/>
      <c r="D22" s="45"/>
      <c r="E22" s="45"/>
      <c r="F22" s="45"/>
      <c r="G22" s="45"/>
      <c r="H22" s="45"/>
      <c r="I22" s="45"/>
      <c r="J22" s="45"/>
      <c r="K22" s="45"/>
    </row>
    <row r="23" spans="2:11">
      <c r="B23" s="30" t="s">
        <v>13</v>
      </c>
      <c r="C23" s="30" t="s">
        <v>16</v>
      </c>
      <c r="D23" s="30" t="s">
        <v>17</v>
      </c>
      <c r="E23" s="30" t="s">
        <v>50</v>
      </c>
      <c r="F23" s="30" t="s">
        <v>20</v>
      </c>
      <c r="G23" s="30" t="s">
        <v>51</v>
      </c>
      <c r="H23" s="30" t="s">
        <v>23</v>
      </c>
      <c r="I23" s="30" t="s">
        <v>25</v>
      </c>
      <c r="J23" s="30" t="s">
        <v>27</v>
      </c>
      <c r="K23" s="30" t="s">
        <v>29</v>
      </c>
    </row>
    <row r="24" spans="2:11">
      <c r="B24" s="34">
        <v>0.17150000755037356</v>
      </c>
      <c r="C24" s="34">
        <v>0.15920781810560028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4">
        <v>0.31059751996938445</v>
      </c>
      <c r="K24" s="34">
        <v>0.35869465437262532</v>
      </c>
    </row>
    <row r="25" spans="2:11">
      <c r="E25" s="24"/>
      <c r="F25" s="27"/>
      <c r="G25" s="28"/>
    </row>
    <row r="27" spans="2:11" ht="21">
      <c r="B27" s="32" t="s">
        <v>52</v>
      </c>
      <c r="C27" s="9"/>
      <c r="D27" s="9"/>
      <c r="E27" s="24"/>
      <c r="F27" s="27"/>
      <c r="G27" s="28"/>
      <c r="H27" s="9"/>
      <c r="I27" s="9"/>
      <c r="J27" s="9"/>
      <c r="K27" s="9"/>
    </row>
    <row r="28" spans="2:11">
      <c r="B28" s="33" t="s">
        <v>45</v>
      </c>
      <c r="C28" s="29">
        <v>6.999999854581261E-4</v>
      </c>
      <c r="D28" s="9"/>
      <c r="E28" s="24"/>
      <c r="F28" s="27"/>
      <c r="G28" s="28"/>
      <c r="H28" s="9"/>
      <c r="I28" s="9"/>
      <c r="J28" s="9"/>
      <c r="K28" s="9"/>
    </row>
    <row r="29" spans="2:11">
      <c r="B29" s="33" t="s">
        <v>44</v>
      </c>
      <c r="C29" s="29">
        <v>7.56149968501541E-3</v>
      </c>
      <c r="D29" s="9"/>
      <c r="E29" s="24"/>
      <c r="F29" s="27"/>
      <c r="G29" s="28"/>
      <c r="H29" s="9"/>
      <c r="I29" s="9"/>
      <c r="J29" s="9"/>
      <c r="K29" s="9"/>
    </row>
    <row r="30" spans="2:11">
      <c r="B30" s="9"/>
      <c r="C30" s="9"/>
      <c r="D30" s="9"/>
      <c r="E30" s="24"/>
      <c r="F30" s="27"/>
      <c r="G30" s="28"/>
      <c r="H30" s="9"/>
      <c r="I30" s="9"/>
      <c r="J30" s="9"/>
      <c r="K30" s="9"/>
    </row>
    <row r="31" spans="2:11" ht="15.6">
      <c r="B31" s="45" t="s">
        <v>32</v>
      </c>
      <c r="C31" s="45"/>
      <c r="D31" s="45"/>
      <c r="E31" s="45"/>
      <c r="F31" s="45"/>
      <c r="G31" s="45"/>
      <c r="H31" s="45"/>
      <c r="I31" s="45"/>
      <c r="J31" s="45"/>
      <c r="K31" s="45"/>
    </row>
    <row r="32" spans="2:11">
      <c r="B32" s="30" t="s">
        <v>13</v>
      </c>
      <c r="C32" s="30" t="s">
        <v>16</v>
      </c>
      <c r="D32" s="30" t="s">
        <v>17</v>
      </c>
      <c r="E32" s="30" t="s">
        <v>50</v>
      </c>
      <c r="F32" s="30" t="s">
        <v>20</v>
      </c>
      <c r="G32" s="30" t="s">
        <v>51</v>
      </c>
      <c r="H32" s="30" t="s">
        <v>23</v>
      </c>
      <c r="I32" s="30" t="s">
        <v>25</v>
      </c>
      <c r="J32" s="30" t="s">
        <v>27</v>
      </c>
      <c r="K32" s="30" t="s">
        <v>29</v>
      </c>
    </row>
    <row r="33" spans="2:11">
      <c r="B33" s="34">
        <v>0.22770348667793816</v>
      </c>
      <c r="C33" s="34">
        <v>0.17248710523381972</v>
      </c>
      <c r="D33" s="31">
        <v>0</v>
      </c>
      <c r="E33" s="31">
        <v>0</v>
      </c>
      <c r="F33" s="31">
        <v>0</v>
      </c>
      <c r="G33" s="34">
        <v>2.6102131488376545E-2</v>
      </c>
      <c r="H33" s="31">
        <v>0</v>
      </c>
      <c r="I33" s="31">
        <v>0</v>
      </c>
      <c r="J33" s="34">
        <v>0.21232665757647914</v>
      </c>
      <c r="K33" s="34">
        <v>0.36138061902565172</v>
      </c>
    </row>
    <row r="36" spans="2:11" ht="21">
      <c r="B36" s="32" t="s">
        <v>53</v>
      </c>
      <c r="C36" s="9"/>
      <c r="D36" s="9"/>
      <c r="E36" s="24"/>
      <c r="F36" s="27"/>
      <c r="G36" s="28"/>
      <c r="H36" s="9"/>
      <c r="I36" s="9"/>
      <c r="J36" s="9"/>
      <c r="K36" s="9"/>
    </row>
    <row r="37" spans="2:11">
      <c r="B37" s="33" t="s">
        <v>45</v>
      </c>
      <c r="C37" s="29">
        <v>4.1692214925301215E-4</v>
      </c>
      <c r="D37" s="9"/>
      <c r="E37" s="24"/>
      <c r="F37" s="27"/>
      <c r="G37" s="28"/>
      <c r="H37" s="9"/>
      <c r="I37" s="9"/>
      <c r="J37" s="9"/>
      <c r="K37" s="9"/>
    </row>
    <row r="38" spans="2:11">
      <c r="B38" s="33" t="s">
        <v>44</v>
      </c>
      <c r="C38" s="29">
        <v>3.3328108607586842E-3</v>
      </c>
      <c r="D38" s="9"/>
      <c r="E38" s="24"/>
      <c r="F38" s="27"/>
      <c r="G38" s="28"/>
      <c r="H38" s="9"/>
      <c r="I38" s="9"/>
      <c r="J38" s="9"/>
      <c r="K38" s="9"/>
    </row>
    <row r="39" spans="2:11">
      <c r="B39" s="9"/>
      <c r="C39" s="9"/>
      <c r="D39" s="9"/>
      <c r="E39" s="24"/>
      <c r="F39" s="27"/>
      <c r="G39" s="28"/>
      <c r="H39" s="9"/>
      <c r="I39" s="9"/>
      <c r="J39" s="9"/>
      <c r="K39" s="9"/>
    </row>
    <row r="40" spans="2:11" ht="15.6">
      <c r="B40" s="45" t="s">
        <v>32</v>
      </c>
      <c r="C40" s="45"/>
      <c r="D40" s="45"/>
      <c r="E40" s="45"/>
      <c r="F40" s="45"/>
      <c r="G40" s="45"/>
      <c r="H40" s="45"/>
      <c r="I40" s="45"/>
      <c r="J40" s="45"/>
      <c r="K40" s="45"/>
    </row>
    <row r="41" spans="2:11">
      <c r="B41" s="30" t="s">
        <v>13</v>
      </c>
      <c r="C41" s="30" t="s">
        <v>16</v>
      </c>
      <c r="D41" s="30" t="s">
        <v>17</v>
      </c>
      <c r="E41" s="30" t="s">
        <v>50</v>
      </c>
      <c r="F41" s="30" t="s">
        <v>20</v>
      </c>
      <c r="G41" s="30" t="s">
        <v>51</v>
      </c>
      <c r="H41" s="30" t="s">
        <v>23</v>
      </c>
      <c r="I41" s="30" t="s">
        <v>25</v>
      </c>
      <c r="J41" s="30" t="s">
        <v>27</v>
      </c>
      <c r="K41" s="30" t="s">
        <v>29</v>
      </c>
    </row>
    <row r="42" spans="2:11">
      <c r="B42" s="34">
        <v>0.1599705004716134</v>
      </c>
      <c r="C42" s="34">
        <v>5.0953250531377614E-2</v>
      </c>
      <c r="D42" s="34">
        <v>3.9660222592026083E-2</v>
      </c>
      <c r="E42" s="31">
        <v>0</v>
      </c>
      <c r="F42" s="34">
        <v>0.15079854511568219</v>
      </c>
      <c r="G42" s="34">
        <v>0.18540816106743047</v>
      </c>
      <c r="H42" s="31">
        <v>0</v>
      </c>
      <c r="I42" s="34">
        <v>0.30967258051062402</v>
      </c>
      <c r="J42" s="34">
        <v>0</v>
      </c>
      <c r="K42" s="34">
        <v>0.10353673766125546</v>
      </c>
    </row>
  </sheetData>
  <mergeCells count="3">
    <mergeCell ref="B22:K22"/>
    <mergeCell ref="B31:K31"/>
    <mergeCell ref="B40:K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3ADD-699F-42A1-8FAE-E1D42F94A02D}">
  <dimension ref="A1:K33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4"/>
  <cols>
    <col min="1" max="1" width="10.21875" style="9" bestFit="1" customWidth="1"/>
    <col min="2" max="2" width="24" style="16" customWidth="1"/>
    <col min="3" max="11" width="19.77734375" style="16" customWidth="1"/>
    <col min="12" max="16384" width="8.88671875" style="9"/>
  </cols>
  <sheetData>
    <row r="1" spans="1:11">
      <c r="B1" s="9" t="s">
        <v>55</v>
      </c>
      <c r="C1" s="9" t="s">
        <v>56</v>
      </c>
      <c r="D1" s="9" t="s">
        <v>56</v>
      </c>
      <c r="E1" s="9" t="s">
        <v>56</v>
      </c>
      <c r="F1" s="9" t="s">
        <v>58</v>
      </c>
      <c r="G1" s="9" t="s">
        <v>57</v>
      </c>
      <c r="H1" s="9" t="s">
        <v>58</v>
      </c>
      <c r="I1" s="9" t="s">
        <v>59</v>
      </c>
      <c r="J1" s="9" t="s">
        <v>60</v>
      </c>
      <c r="K1" s="9" t="s">
        <v>61</v>
      </c>
    </row>
    <row r="2" spans="1:11" ht="15.6">
      <c r="B2" s="45" t="s">
        <v>32</v>
      </c>
      <c r="C2" s="45"/>
      <c r="D2" s="45"/>
      <c r="E2" s="45"/>
      <c r="F2" s="45"/>
      <c r="G2" s="45"/>
      <c r="H2" s="45"/>
      <c r="I2" s="45"/>
      <c r="J2" s="45"/>
      <c r="K2" s="45"/>
    </row>
    <row r="3" spans="1:11">
      <c r="B3" s="17" t="s">
        <v>13</v>
      </c>
      <c r="C3" s="17" t="s">
        <v>16</v>
      </c>
      <c r="D3" s="17" t="s">
        <v>17</v>
      </c>
      <c r="E3" s="17" t="s">
        <v>0</v>
      </c>
      <c r="F3" s="17" t="s">
        <v>20</v>
      </c>
      <c r="G3" s="17" t="s">
        <v>1</v>
      </c>
      <c r="H3" s="17" t="s">
        <v>23</v>
      </c>
      <c r="I3" s="17" t="s">
        <v>25</v>
      </c>
      <c r="J3" s="17" t="s">
        <v>27</v>
      </c>
      <c r="K3" s="17" t="s">
        <v>29</v>
      </c>
    </row>
    <row r="4" spans="1:11">
      <c r="A4" s="13" t="s">
        <v>80</v>
      </c>
      <c r="B4" s="19">
        <v>0.14577906331225043</v>
      </c>
      <c r="C4" s="19">
        <v>0.15152642953369785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0.35011553678967483</v>
      </c>
      <c r="K4" s="19">
        <v>0.35257897036450192</v>
      </c>
    </row>
    <row r="5" spans="1:11">
      <c r="A5" s="13" t="s">
        <v>81</v>
      </c>
      <c r="B5" s="46">
        <v>1</v>
      </c>
      <c r="C5" s="46">
        <v>1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1</v>
      </c>
      <c r="K5" s="46">
        <v>1</v>
      </c>
    </row>
    <row r="6" spans="1:11" ht="15" thickBot="1"/>
    <row r="7" spans="1:11" ht="16.2" thickBot="1">
      <c r="B7" s="18" t="s">
        <v>34</v>
      </c>
      <c r="D7" s="18" t="s">
        <v>33</v>
      </c>
    </row>
    <row r="8" spans="1:11" ht="15" thickBot="1">
      <c r="B8" s="39">
        <f>SUMPRODUCT(B4:K4,'(a, b)'!P110:Y110)</f>
        <v>9.0128792579951891E-3</v>
      </c>
      <c r="C8" s="12"/>
      <c r="D8" s="39">
        <f t="array" ref="D8">MMULT(MMULT(B4:K4,'(a, b)'!P113:Y122), TRANSPOSE(B4:K4))</f>
        <v>1.0000009233415929E-3</v>
      </c>
      <c r="E8" s="22"/>
    </row>
    <row r="10" spans="1:11" ht="15" thickBot="1"/>
    <row r="11" spans="1:11" ht="16.2" thickBot="1">
      <c r="B11" s="20" t="s">
        <v>35</v>
      </c>
      <c r="C11" s="39">
        <f>B8</f>
        <v>9.0128792579951891E-3</v>
      </c>
    </row>
    <row r="13" spans="1:11">
      <c r="B13" s="17" t="s">
        <v>37</v>
      </c>
      <c r="C13" s="17" t="s">
        <v>39</v>
      </c>
      <c r="D13" s="17" t="s">
        <v>38</v>
      </c>
      <c r="E13" s="17" t="s">
        <v>79</v>
      </c>
    </row>
    <row r="14" spans="1:11" ht="15.6">
      <c r="A14" s="13"/>
      <c r="B14" s="36" t="s">
        <v>36</v>
      </c>
      <c r="C14" s="37">
        <f>SUM(B4:K4)</f>
        <v>1.000000000000125</v>
      </c>
      <c r="D14" s="37">
        <v>1</v>
      </c>
      <c r="E14" s="38" t="s">
        <v>42</v>
      </c>
    </row>
    <row r="15" spans="1:11" ht="15.6">
      <c r="A15" s="13"/>
      <c r="B15" s="36" t="s">
        <v>40</v>
      </c>
      <c r="C15" s="40">
        <f>D8</f>
        <v>1.0000009233415929E-3</v>
      </c>
      <c r="D15" s="40">
        <v>1E-3</v>
      </c>
      <c r="E15" s="35" t="s">
        <v>43</v>
      </c>
    </row>
    <row r="16" spans="1:11" ht="15.6">
      <c r="B16" s="36" t="s">
        <v>62</v>
      </c>
      <c r="C16" s="37">
        <f>C5+D5+E5</f>
        <v>1</v>
      </c>
      <c r="D16" s="37">
        <v>1</v>
      </c>
      <c r="E16" s="35" t="s">
        <v>43</v>
      </c>
    </row>
    <row r="17" spans="2:5" ht="15.6">
      <c r="B17" s="36" t="s">
        <v>63</v>
      </c>
      <c r="C17" s="37">
        <f>F5+H5</f>
        <v>0</v>
      </c>
      <c r="D17" s="37">
        <v>1</v>
      </c>
      <c r="E17" s="35" t="s">
        <v>43</v>
      </c>
    </row>
    <row r="18" spans="2:5" ht="15.6">
      <c r="B18" s="36" t="s">
        <v>64</v>
      </c>
      <c r="C18" s="37">
        <f>B5</f>
        <v>1</v>
      </c>
      <c r="D18" s="37">
        <v>1</v>
      </c>
      <c r="E18" s="35" t="s">
        <v>43</v>
      </c>
    </row>
    <row r="19" spans="2:5" ht="15.6">
      <c r="B19" s="36" t="s">
        <v>65</v>
      </c>
      <c r="C19" s="37">
        <f>G5</f>
        <v>0</v>
      </c>
      <c r="D19" s="37">
        <v>1</v>
      </c>
      <c r="E19" s="35" t="s">
        <v>43</v>
      </c>
    </row>
    <row r="20" spans="2:5" ht="15.6">
      <c r="B20" s="36" t="s">
        <v>66</v>
      </c>
      <c r="C20" s="37">
        <f>I5</f>
        <v>0</v>
      </c>
      <c r="D20" s="37">
        <v>1</v>
      </c>
      <c r="E20" s="35" t="s">
        <v>43</v>
      </c>
    </row>
    <row r="21" spans="2:5" ht="15.6">
      <c r="B21" s="36" t="s">
        <v>67</v>
      </c>
      <c r="C21" s="37">
        <f>J5</f>
        <v>1</v>
      </c>
      <c r="D21" s="37">
        <v>1</v>
      </c>
      <c r="E21" s="35" t="s">
        <v>43</v>
      </c>
    </row>
    <row r="22" spans="2:5" ht="15.6">
      <c r="B22" s="36" t="s">
        <v>68</v>
      </c>
      <c r="C22" s="37">
        <f>K5</f>
        <v>1</v>
      </c>
      <c r="D22" s="37">
        <v>1</v>
      </c>
      <c r="E22" s="35" t="s">
        <v>43</v>
      </c>
    </row>
    <row r="23" spans="2:5" ht="15.6">
      <c r="B23" s="36" t="s">
        <v>69</v>
      </c>
      <c r="C23" s="37">
        <f>B4</f>
        <v>0.14577906331225043</v>
      </c>
      <c r="D23" s="37">
        <f>B5</f>
        <v>1</v>
      </c>
      <c r="E23" s="35" t="s">
        <v>43</v>
      </c>
    </row>
    <row r="24" spans="2:5" ht="15.6">
      <c r="B24" s="36" t="s">
        <v>70</v>
      </c>
      <c r="C24" s="37">
        <f>C4</f>
        <v>0.15152642953369785</v>
      </c>
      <c r="D24" s="37">
        <f>C5</f>
        <v>1</v>
      </c>
      <c r="E24" s="35" t="s">
        <v>43</v>
      </c>
    </row>
    <row r="25" spans="2:5" ht="15.6">
      <c r="B25" s="36" t="s">
        <v>71</v>
      </c>
      <c r="C25" s="37">
        <f>D4</f>
        <v>0</v>
      </c>
      <c r="D25" s="37">
        <f>D5</f>
        <v>0</v>
      </c>
      <c r="E25" s="35" t="s">
        <v>43</v>
      </c>
    </row>
    <row r="26" spans="2:5" ht="15.6">
      <c r="B26" s="36" t="s">
        <v>77</v>
      </c>
      <c r="C26" s="37">
        <f>E4</f>
        <v>0</v>
      </c>
      <c r="D26" s="37">
        <f>E5</f>
        <v>0</v>
      </c>
      <c r="E26" s="35" t="s">
        <v>43</v>
      </c>
    </row>
    <row r="27" spans="2:5" ht="15.6">
      <c r="B27" s="36" t="s">
        <v>72</v>
      </c>
      <c r="C27" s="37">
        <f>F4</f>
        <v>0</v>
      </c>
      <c r="D27" s="37">
        <f>F5</f>
        <v>0</v>
      </c>
      <c r="E27" s="35" t="s">
        <v>43</v>
      </c>
    </row>
    <row r="28" spans="2:5" ht="15.6">
      <c r="B28" s="36" t="s">
        <v>73</v>
      </c>
      <c r="C28" s="37">
        <f>G4</f>
        <v>0</v>
      </c>
      <c r="D28" s="37">
        <f>G5</f>
        <v>0</v>
      </c>
      <c r="E28" s="35" t="s">
        <v>43</v>
      </c>
    </row>
    <row r="29" spans="2:5" ht="15.6">
      <c r="B29" s="36" t="s">
        <v>74</v>
      </c>
      <c r="C29" s="37">
        <f>H4</f>
        <v>0</v>
      </c>
      <c r="D29" s="37">
        <f>H5</f>
        <v>0</v>
      </c>
      <c r="E29" s="35" t="s">
        <v>43</v>
      </c>
    </row>
    <row r="30" spans="2:5" ht="15.6">
      <c r="B30" s="36" t="s">
        <v>75</v>
      </c>
      <c r="C30" s="37">
        <f>I4</f>
        <v>0</v>
      </c>
      <c r="D30" s="37">
        <f>I5</f>
        <v>0</v>
      </c>
      <c r="E30" s="35" t="s">
        <v>43</v>
      </c>
    </row>
    <row r="31" spans="2:5" ht="15.6">
      <c r="B31" s="36" t="s">
        <v>76</v>
      </c>
      <c r="C31" s="37">
        <f>J4</f>
        <v>0.35011553678967483</v>
      </c>
      <c r="D31" s="37">
        <f>J5</f>
        <v>1</v>
      </c>
      <c r="E31" s="35" t="s">
        <v>43</v>
      </c>
    </row>
    <row r="32" spans="2:5" ht="15.6">
      <c r="B32" s="36" t="s">
        <v>78</v>
      </c>
      <c r="C32" s="37">
        <f>K4</f>
        <v>0.35257897036450192</v>
      </c>
      <c r="D32" s="37">
        <f>K5</f>
        <v>1</v>
      </c>
      <c r="E32" s="35" t="s">
        <v>43</v>
      </c>
    </row>
    <row r="33" spans="1:1">
      <c r="A33" s="13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(a, b)</vt:lpstr>
      <vt:lpstr>(c-solver)</vt:lpstr>
      <vt:lpstr>(c-graph,portfolio composition)</vt:lpstr>
      <vt:lpstr>(d-solver)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2017-11-08T16:09:14Z</dcterms:created>
  <dcterms:modified xsi:type="dcterms:W3CDTF">2017-11-14T22:23:15Z</dcterms:modified>
</cp:coreProperties>
</file>