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k\Desktop\PDAS\"/>
    </mc:Choice>
  </mc:AlternateContent>
  <xr:revisionPtr revIDLastSave="0" documentId="13_ncr:1_{0B5AB15D-3404-4DDF-A1EA-0CF16B46BA10}" xr6:coauthVersionLast="47" xr6:coauthVersionMax="47" xr10:uidLastSave="{00000000-0000-0000-0000-000000000000}"/>
  <bookViews>
    <workbookView xWindow="20370" yWindow="-120" windowWidth="29040" windowHeight="15840" activeTab="4" xr2:uid="{51DEF77B-BBC9-4CAD-BE23-E6995FAFA4C3}"/>
  </bookViews>
  <sheets>
    <sheet name="Al-3Cu" sheetId="8" r:id="rId1"/>
    <sheet name="Al-6Cu" sheetId="7" r:id="rId2"/>
    <sheet name="Al-8.2Cu" sheetId="5" r:id="rId3"/>
    <sheet name="Sheet1" sheetId="9" r:id="rId4"/>
    <sheet name="Al-10.6Cu" sheetId="4" r:id="rId5"/>
    <sheet name="Al-3Cu-old" sheetId="2" r:id="rId6"/>
    <sheet name="diffusivity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9" l="1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" i="9"/>
  <c r="V2" i="5"/>
  <c r="T54" i="5"/>
  <c r="V54" i="5" s="1"/>
  <c r="T53" i="5"/>
  <c r="V53" i="5" s="1"/>
  <c r="T52" i="5"/>
  <c r="V52" i="5" s="1"/>
  <c r="T51" i="5"/>
  <c r="V51" i="5" s="1"/>
  <c r="T50" i="5"/>
  <c r="V50" i="5" s="1"/>
  <c r="T49" i="5"/>
  <c r="V49" i="5" s="1"/>
  <c r="T48" i="5"/>
  <c r="V48" i="5" s="1"/>
  <c r="T47" i="5"/>
  <c r="V47" i="5" s="1"/>
  <c r="T46" i="5"/>
  <c r="V46" i="5" s="1"/>
  <c r="T43" i="5"/>
  <c r="V43" i="5" s="1"/>
  <c r="T42" i="5"/>
  <c r="V42" i="5" s="1"/>
  <c r="T41" i="5"/>
  <c r="V41" i="5" s="1"/>
  <c r="T40" i="5"/>
  <c r="V40" i="5" s="1"/>
  <c r="T39" i="5"/>
  <c r="V39" i="5" s="1"/>
  <c r="T38" i="5"/>
  <c r="V38" i="5" s="1"/>
  <c r="T37" i="5"/>
  <c r="V37" i="5" s="1"/>
  <c r="T36" i="5"/>
  <c r="V36" i="5" s="1"/>
  <c r="T35" i="5"/>
  <c r="V35" i="5" s="1"/>
  <c r="T32" i="5"/>
  <c r="V32" i="5" s="1"/>
  <c r="T31" i="5"/>
  <c r="V31" i="5" s="1"/>
  <c r="T30" i="5"/>
  <c r="V30" i="5" s="1"/>
  <c r="T29" i="5"/>
  <c r="V29" i="5" s="1"/>
  <c r="T28" i="5"/>
  <c r="V28" i="5" s="1"/>
  <c r="T27" i="5"/>
  <c r="V27" i="5" s="1"/>
  <c r="T26" i="5"/>
  <c r="V26" i="5" s="1"/>
  <c r="T25" i="5"/>
  <c r="V25" i="5" s="1"/>
  <c r="T24" i="5"/>
  <c r="V24" i="5" s="1"/>
  <c r="T21" i="5"/>
  <c r="V21" i="5" s="1"/>
  <c r="T20" i="5"/>
  <c r="V20" i="5" s="1"/>
  <c r="T19" i="5"/>
  <c r="V19" i="5" s="1"/>
  <c r="T18" i="5"/>
  <c r="V18" i="5" s="1"/>
  <c r="T17" i="5"/>
  <c r="V17" i="5" s="1"/>
  <c r="T16" i="5"/>
  <c r="V16" i="5" s="1"/>
  <c r="T15" i="5"/>
  <c r="V15" i="5" s="1"/>
  <c r="T14" i="5"/>
  <c r="V14" i="5" s="1"/>
  <c r="T13" i="5"/>
  <c r="V13" i="5" s="1"/>
  <c r="T9" i="5"/>
  <c r="V9" i="5" s="1"/>
  <c r="T8" i="5"/>
  <c r="V8" i="5" s="1"/>
  <c r="T7" i="5"/>
  <c r="V7" i="5" s="1"/>
  <c r="T6" i="5"/>
  <c r="V6" i="5" s="1"/>
  <c r="T5" i="5"/>
  <c r="V5" i="5" s="1"/>
  <c r="T4" i="5"/>
  <c r="V4" i="5" s="1"/>
  <c r="T3" i="5"/>
  <c r="V3" i="5" s="1"/>
  <c r="T2" i="5"/>
  <c r="M5" i="9" l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4" i="9"/>
  <c r="AA42" i="5"/>
  <c r="AA43" i="5"/>
  <c r="AA53" i="5"/>
  <c r="AA54" i="5"/>
  <c r="AA46" i="5" l="1"/>
  <c r="Z46" i="5"/>
  <c r="X46" i="5"/>
  <c r="Z54" i="5"/>
  <c r="Y54" i="5"/>
  <c r="X54" i="5"/>
  <c r="Z53" i="5"/>
  <c r="Y53" i="5"/>
  <c r="X53" i="5"/>
  <c r="AA52" i="5"/>
  <c r="Z52" i="5"/>
  <c r="Y52" i="5"/>
  <c r="X52" i="5"/>
  <c r="AA51" i="5"/>
  <c r="Z51" i="5"/>
  <c r="Y51" i="5"/>
  <c r="X51" i="5"/>
  <c r="AA50" i="5"/>
  <c r="Z50" i="5"/>
  <c r="Y50" i="5"/>
  <c r="X50" i="5"/>
  <c r="AA49" i="5"/>
  <c r="Z49" i="5"/>
  <c r="Y49" i="5"/>
  <c r="X49" i="5"/>
  <c r="AA48" i="5"/>
  <c r="Z48" i="5"/>
  <c r="Y48" i="5"/>
  <c r="X48" i="5"/>
  <c r="AA47" i="5"/>
  <c r="Z47" i="5"/>
  <c r="Y47" i="5"/>
  <c r="X47" i="5"/>
  <c r="Y46" i="5"/>
  <c r="T7" i="8"/>
  <c r="V7" i="8" s="1"/>
  <c r="AA7" i="8" s="1"/>
  <c r="H7" i="8"/>
  <c r="K7" i="8" s="1"/>
  <c r="O7" i="8" s="1"/>
  <c r="P7" i="8" s="1"/>
  <c r="F7" i="8"/>
  <c r="J7" i="8" s="1"/>
  <c r="N7" i="8" s="1"/>
  <c r="Q7" i="8" s="1"/>
  <c r="R7" i="8" s="1"/>
  <c r="E7" i="8"/>
  <c r="I7" i="8" s="1"/>
  <c r="M7" i="8" s="1"/>
  <c r="Z10" i="8"/>
  <c r="Y10" i="8"/>
  <c r="X10" i="8"/>
  <c r="T10" i="8"/>
  <c r="V10" i="8" s="1"/>
  <c r="J10" i="8"/>
  <c r="N10" i="8" s="1"/>
  <c r="H10" i="8"/>
  <c r="K10" i="8" s="1"/>
  <c r="O10" i="8" s="1"/>
  <c r="P10" i="8" s="1"/>
  <c r="F10" i="8"/>
  <c r="E10" i="8"/>
  <c r="I10" i="8" s="1"/>
  <c r="M10" i="8" s="1"/>
  <c r="Y7" i="8"/>
  <c r="Z4" i="8"/>
  <c r="Y4" i="8"/>
  <c r="V4" i="8"/>
  <c r="AA4" i="8" s="1"/>
  <c r="T4" i="8"/>
  <c r="I4" i="8"/>
  <c r="M4" i="8" s="1"/>
  <c r="H4" i="8"/>
  <c r="K4" i="8" s="1"/>
  <c r="O4" i="8" s="1"/>
  <c r="P4" i="8" s="1"/>
  <c r="F4" i="8"/>
  <c r="J4" i="8" s="1"/>
  <c r="N4" i="8" s="1"/>
  <c r="Q4" i="8" s="1"/>
  <c r="R4" i="8" s="1"/>
  <c r="E4" i="8"/>
  <c r="Q10" i="8" l="1"/>
  <c r="R10" i="8" s="1"/>
  <c r="AB10" i="8"/>
  <c r="AA10" i="8"/>
  <c r="AA19" i="5"/>
  <c r="AA20" i="5"/>
  <c r="AA30" i="5"/>
  <c r="AA31" i="5"/>
  <c r="AA32" i="5"/>
  <c r="X32" i="5"/>
  <c r="F56" i="8" l="1"/>
  <c r="F36" i="8"/>
  <c r="J36" i="8" s="1"/>
  <c r="N36" i="8" s="1"/>
  <c r="Q36" i="8" s="1"/>
  <c r="R36" i="8" s="1"/>
  <c r="E36" i="8"/>
  <c r="I36" i="8" s="1"/>
  <c r="M36" i="8" s="1"/>
  <c r="F35" i="8"/>
  <c r="J35" i="8" s="1"/>
  <c r="N35" i="8" s="1"/>
  <c r="Q35" i="8" s="1"/>
  <c r="R35" i="8" s="1"/>
  <c r="E35" i="8"/>
  <c r="F34" i="8"/>
  <c r="J34" i="8" s="1"/>
  <c r="N34" i="8" s="1"/>
  <c r="Q34" i="8" s="1"/>
  <c r="R34" i="8" s="1"/>
  <c r="E34" i="8"/>
  <c r="I34" i="8" s="1"/>
  <c r="M34" i="8" s="1"/>
  <c r="F33" i="8"/>
  <c r="J33" i="8" s="1"/>
  <c r="N33" i="8" s="1"/>
  <c r="Q33" i="8" s="1"/>
  <c r="R33" i="8" s="1"/>
  <c r="E33" i="8"/>
  <c r="F32" i="8"/>
  <c r="J32" i="8" s="1"/>
  <c r="N32" i="8" s="1"/>
  <c r="Q32" i="8" s="1"/>
  <c r="R32" i="8" s="1"/>
  <c r="E32" i="8"/>
  <c r="I32" i="8" s="1"/>
  <c r="M32" i="8" s="1"/>
  <c r="F31" i="8"/>
  <c r="J31" i="8" s="1"/>
  <c r="N31" i="8" s="1"/>
  <c r="Q31" i="8" s="1"/>
  <c r="R31" i="8" s="1"/>
  <c r="E31" i="8"/>
  <c r="F30" i="8"/>
  <c r="J30" i="8" s="1"/>
  <c r="N30" i="8" s="1"/>
  <c r="Q30" i="8" s="1"/>
  <c r="R30" i="8" s="1"/>
  <c r="E30" i="8"/>
  <c r="I30" i="8" s="1"/>
  <c r="M30" i="8" s="1"/>
  <c r="F29" i="8"/>
  <c r="E29" i="8"/>
  <c r="F28" i="8"/>
  <c r="J28" i="8" s="1"/>
  <c r="N28" i="8" s="1"/>
  <c r="Q28" i="8" s="1"/>
  <c r="R28" i="8" s="1"/>
  <c r="E28" i="8"/>
  <c r="J29" i="8"/>
  <c r="N29" i="8" s="1"/>
  <c r="Q29" i="8" s="1"/>
  <c r="R29" i="8" s="1"/>
  <c r="F2" i="8"/>
  <c r="E2" i="8"/>
  <c r="E7" i="2"/>
  <c r="Z64" i="8"/>
  <c r="Y64" i="8"/>
  <c r="X64" i="8"/>
  <c r="T64" i="8"/>
  <c r="V64" i="8" s="1"/>
  <c r="AB64" i="8" s="1"/>
  <c r="H64" i="8"/>
  <c r="K64" i="8" s="1"/>
  <c r="O64" i="8" s="1"/>
  <c r="P64" i="8" s="1"/>
  <c r="F64" i="8"/>
  <c r="J64" i="8" s="1"/>
  <c r="N64" i="8" s="1"/>
  <c r="Q64" i="8" s="1"/>
  <c r="R64" i="8" s="1"/>
  <c r="E64" i="8"/>
  <c r="I64" i="8" s="1"/>
  <c r="M64" i="8" s="1"/>
  <c r="Z63" i="8"/>
  <c r="Y63" i="8"/>
  <c r="X63" i="8"/>
  <c r="T63" i="8"/>
  <c r="V63" i="8" s="1"/>
  <c r="H63" i="8"/>
  <c r="K63" i="8" s="1"/>
  <c r="O63" i="8" s="1"/>
  <c r="P63" i="8" s="1"/>
  <c r="F63" i="8"/>
  <c r="J63" i="8" s="1"/>
  <c r="N63" i="8" s="1"/>
  <c r="Q63" i="8" s="1"/>
  <c r="R63" i="8" s="1"/>
  <c r="E63" i="8"/>
  <c r="I63" i="8" s="1"/>
  <c r="M63" i="8" s="1"/>
  <c r="Z62" i="8"/>
  <c r="Y62" i="8"/>
  <c r="X62" i="8"/>
  <c r="T62" i="8"/>
  <c r="V62" i="8" s="1"/>
  <c r="H62" i="8"/>
  <c r="K62" i="8" s="1"/>
  <c r="O62" i="8" s="1"/>
  <c r="P62" i="8" s="1"/>
  <c r="F62" i="8"/>
  <c r="J62" i="8" s="1"/>
  <c r="N62" i="8" s="1"/>
  <c r="Q62" i="8" s="1"/>
  <c r="R62" i="8" s="1"/>
  <c r="E62" i="8"/>
  <c r="I62" i="8" s="1"/>
  <c r="M62" i="8" s="1"/>
  <c r="Z61" i="8"/>
  <c r="Y61" i="8"/>
  <c r="X61" i="8"/>
  <c r="T61" i="8"/>
  <c r="V61" i="8" s="1"/>
  <c r="AA61" i="8" s="1"/>
  <c r="H61" i="8"/>
  <c r="K61" i="8" s="1"/>
  <c r="O61" i="8" s="1"/>
  <c r="P61" i="8" s="1"/>
  <c r="F61" i="8"/>
  <c r="J61" i="8" s="1"/>
  <c r="N61" i="8" s="1"/>
  <c r="Q61" i="8" s="1"/>
  <c r="R61" i="8" s="1"/>
  <c r="E61" i="8"/>
  <c r="I61" i="8" s="1"/>
  <c r="M61" i="8" s="1"/>
  <c r="Z60" i="8"/>
  <c r="Y60" i="8"/>
  <c r="X60" i="8"/>
  <c r="T60" i="8"/>
  <c r="V60" i="8" s="1"/>
  <c r="AA60" i="8" s="1"/>
  <c r="H60" i="8"/>
  <c r="K60" i="8" s="1"/>
  <c r="O60" i="8" s="1"/>
  <c r="P60" i="8" s="1"/>
  <c r="F60" i="8"/>
  <c r="J60" i="8" s="1"/>
  <c r="N60" i="8" s="1"/>
  <c r="Q60" i="8" s="1"/>
  <c r="R60" i="8" s="1"/>
  <c r="E60" i="8"/>
  <c r="I60" i="8" s="1"/>
  <c r="M60" i="8" s="1"/>
  <c r="Z59" i="8"/>
  <c r="Y59" i="8"/>
  <c r="X59" i="8"/>
  <c r="T59" i="8"/>
  <c r="V59" i="8" s="1"/>
  <c r="AB59" i="8" s="1"/>
  <c r="H59" i="8"/>
  <c r="K59" i="8" s="1"/>
  <c r="O59" i="8" s="1"/>
  <c r="P59" i="8" s="1"/>
  <c r="F59" i="8"/>
  <c r="J59" i="8" s="1"/>
  <c r="N59" i="8" s="1"/>
  <c r="Q59" i="8" s="1"/>
  <c r="R59" i="8" s="1"/>
  <c r="E59" i="8"/>
  <c r="I59" i="8" s="1"/>
  <c r="M59" i="8" s="1"/>
  <c r="Z58" i="8"/>
  <c r="Y58" i="8"/>
  <c r="X58" i="8"/>
  <c r="T58" i="8"/>
  <c r="V58" i="8" s="1"/>
  <c r="AA58" i="8" s="1"/>
  <c r="H58" i="8"/>
  <c r="K58" i="8" s="1"/>
  <c r="O58" i="8" s="1"/>
  <c r="P58" i="8" s="1"/>
  <c r="F58" i="8"/>
  <c r="J58" i="8" s="1"/>
  <c r="N58" i="8" s="1"/>
  <c r="Q58" i="8" s="1"/>
  <c r="R58" i="8" s="1"/>
  <c r="E58" i="8"/>
  <c r="I58" i="8" s="1"/>
  <c r="M58" i="8" s="1"/>
  <c r="Z57" i="8"/>
  <c r="Y57" i="8"/>
  <c r="X57" i="8"/>
  <c r="T57" i="8"/>
  <c r="V57" i="8" s="1"/>
  <c r="AB57" i="8" s="1"/>
  <c r="H57" i="8"/>
  <c r="K57" i="8" s="1"/>
  <c r="O57" i="8" s="1"/>
  <c r="P57" i="8" s="1"/>
  <c r="F57" i="8"/>
  <c r="J57" i="8" s="1"/>
  <c r="N57" i="8" s="1"/>
  <c r="Q57" i="8" s="1"/>
  <c r="R57" i="8" s="1"/>
  <c r="E57" i="8"/>
  <c r="I57" i="8" s="1"/>
  <c r="M57" i="8" s="1"/>
  <c r="Z56" i="8"/>
  <c r="Y56" i="8"/>
  <c r="X56" i="8"/>
  <c r="T56" i="8"/>
  <c r="V56" i="8" s="1"/>
  <c r="AA56" i="8" s="1"/>
  <c r="H56" i="8"/>
  <c r="K56" i="8" s="1"/>
  <c r="O56" i="8" s="1"/>
  <c r="P56" i="8" s="1"/>
  <c r="J56" i="8"/>
  <c r="N56" i="8" s="1"/>
  <c r="Q56" i="8" s="1"/>
  <c r="R56" i="8" s="1"/>
  <c r="E56" i="8"/>
  <c r="I56" i="8" s="1"/>
  <c r="M56" i="8" s="1"/>
  <c r="S53" i="8"/>
  <c r="Z50" i="8"/>
  <c r="Y50" i="8"/>
  <c r="X50" i="8"/>
  <c r="T50" i="8"/>
  <c r="V50" i="8" s="1"/>
  <c r="AA50" i="8" s="1"/>
  <c r="H50" i="8"/>
  <c r="K50" i="8" s="1"/>
  <c r="O50" i="8" s="1"/>
  <c r="P50" i="8" s="1"/>
  <c r="F50" i="8"/>
  <c r="J50" i="8" s="1"/>
  <c r="N50" i="8" s="1"/>
  <c r="Q50" i="8" s="1"/>
  <c r="R50" i="8" s="1"/>
  <c r="E50" i="8"/>
  <c r="I50" i="8" s="1"/>
  <c r="M50" i="8" s="1"/>
  <c r="Z49" i="8"/>
  <c r="Y49" i="8"/>
  <c r="X49" i="8"/>
  <c r="T49" i="8"/>
  <c r="V49" i="8" s="1"/>
  <c r="AB49" i="8" s="1"/>
  <c r="H49" i="8"/>
  <c r="K49" i="8" s="1"/>
  <c r="O49" i="8" s="1"/>
  <c r="P49" i="8" s="1"/>
  <c r="F49" i="8"/>
  <c r="J49" i="8" s="1"/>
  <c r="N49" i="8" s="1"/>
  <c r="Q49" i="8" s="1"/>
  <c r="R49" i="8" s="1"/>
  <c r="E49" i="8"/>
  <c r="I49" i="8" s="1"/>
  <c r="M49" i="8" s="1"/>
  <c r="Z48" i="8"/>
  <c r="Y48" i="8"/>
  <c r="X48" i="8"/>
  <c r="T48" i="8"/>
  <c r="V48" i="8" s="1"/>
  <c r="AA48" i="8" s="1"/>
  <c r="H48" i="8"/>
  <c r="K48" i="8" s="1"/>
  <c r="O48" i="8" s="1"/>
  <c r="P48" i="8" s="1"/>
  <c r="F48" i="8"/>
  <c r="J48" i="8" s="1"/>
  <c r="N48" i="8" s="1"/>
  <c r="Q48" i="8" s="1"/>
  <c r="R48" i="8" s="1"/>
  <c r="E48" i="8"/>
  <c r="I48" i="8" s="1"/>
  <c r="M48" i="8" s="1"/>
  <c r="Z47" i="8"/>
  <c r="Y47" i="8"/>
  <c r="X47" i="8"/>
  <c r="T47" i="8"/>
  <c r="V47" i="8" s="1"/>
  <c r="AB47" i="8" s="1"/>
  <c r="H47" i="8"/>
  <c r="K47" i="8" s="1"/>
  <c r="O47" i="8" s="1"/>
  <c r="P47" i="8" s="1"/>
  <c r="F47" i="8"/>
  <c r="J47" i="8" s="1"/>
  <c r="N47" i="8" s="1"/>
  <c r="Q47" i="8" s="1"/>
  <c r="R47" i="8" s="1"/>
  <c r="E47" i="8"/>
  <c r="I47" i="8" s="1"/>
  <c r="M47" i="8" s="1"/>
  <c r="Z46" i="8"/>
  <c r="Y46" i="8"/>
  <c r="X46" i="8"/>
  <c r="T46" i="8"/>
  <c r="V46" i="8" s="1"/>
  <c r="AA46" i="8" s="1"/>
  <c r="H46" i="8"/>
  <c r="K46" i="8" s="1"/>
  <c r="O46" i="8" s="1"/>
  <c r="P46" i="8" s="1"/>
  <c r="F46" i="8"/>
  <c r="J46" i="8" s="1"/>
  <c r="N46" i="8" s="1"/>
  <c r="Q46" i="8" s="1"/>
  <c r="R46" i="8" s="1"/>
  <c r="E46" i="8"/>
  <c r="I46" i="8" s="1"/>
  <c r="M46" i="8" s="1"/>
  <c r="Z45" i="8"/>
  <c r="Y45" i="8"/>
  <c r="X45" i="8"/>
  <c r="W45" i="8"/>
  <c r="T45" i="8"/>
  <c r="V45" i="8" s="1"/>
  <c r="H45" i="8"/>
  <c r="K45" i="8" s="1"/>
  <c r="O45" i="8" s="1"/>
  <c r="P45" i="8" s="1"/>
  <c r="F45" i="8"/>
  <c r="J45" i="8" s="1"/>
  <c r="N45" i="8" s="1"/>
  <c r="Q45" i="8" s="1"/>
  <c r="R45" i="8" s="1"/>
  <c r="E45" i="8"/>
  <c r="I45" i="8" s="1"/>
  <c r="M45" i="8" s="1"/>
  <c r="Z44" i="8"/>
  <c r="Y44" i="8"/>
  <c r="X44" i="8"/>
  <c r="W44" i="8"/>
  <c r="T44" i="8"/>
  <c r="V44" i="8" s="1"/>
  <c r="AB44" i="8" s="1"/>
  <c r="H44" i="8"/>
  <c r="K44" i="8" s="1"/>
  <c r="O44" i="8" s="1"/>
  <c r="P44" i="8" s="1"/>
  <c r="F44" i="8"/>
  <c r="J44" i="8" s="1"/>
  <c r="N44" i="8" s="1"/>
  <c r="Q44" i="8" s="1"/>
  <c r="R44" i="8" s="1"/>
  <c r="E44" i="8"/>
  <c r="I44" i="8" s="1"/>
  <c r="M44" i="8" s="1"/>
  <c r="Z43" i="8"/>
  <c r="Y43" i="8"/>
  <c r="X43" i="8"/>
  <c r="W43" i="8"/>
  <c r="T43" i="8"/>
  <c r="V43" i="8" s="1"/>
  <c r="AB43" i="8" s="1"/>
  <c r="H43" i="8"/>
  <c r="K43" i="8" s="1"/>
  <c r="O43" i="8" s="1"/>
  <c r="P43" i="8" s="1"/>
  <c r="F43" i="8"/>
  <c r="J43" i="8" s="1"/>
  <c r="N43" i="8" s="1"/>
  <c r="Q43" i="8" s="1"/>
  <c r="R43" i="8" s="1"/>
  <c r="E43" i="8"/>
  <c r="I43" i="8" s="1"/>
  <c r="M43" i="8" s="1"/>
  <c r="T42" i="8"/>
  <c r="V42" i="8" s="1"/>
  <c r="H42" i="8"/>
  <c r="K42" i="8" s="1"/>
  <c r="O42" i="8" s="1"/>
  <c r="P42" i="8" s="1"/>
  <c r="F42" i="8"/>
  <c r="J42" i="8" s="1"/>
  <c r="N42" i="8" s="1"/>
  <c r="Q42" i="8" s="1"/>
  <c r="R42" i="8" s="1"/>
  <c r="E42" i="8"/>
  <c r="I42" i="8" s="1"/>
  <c r="M42" i="8" s="1"/>
  <c r="Z36" i="8"/>
  <c r="Y36" i="8"/>
  <c r="X36" i="8"/>
  <c r="T36" i="8"/>
  <c r="V36" i="8" s="1"/>
  <c r="AB36" i="8" s="1"/>
  <c r="H36" i="8"/>
  <c r="K36" i="8" s="1"/>
  <c r="O36" i="8" s="1"/>
  <c r="P36" i="8" s="1"/>
  <c r="Z35" i="8"/>
  <c r="Y35" i="8"/>
  <c r="X35" i="8"/>
  <c r="T35" i="8"/>
  <c r="V35" i="8" s="1"/>
  <c r="AA35" i="8" s="1"/>
  <c r="H35" i="8"/>
  <c r="K35" i="8" s="1"/>
  <c r="O35" i="8" s="1"/>
  <c r="P35" i="8" s="1"/>
  <c r="I35" i="8"/>
  <c r="M35" i="8" s="1"/>
  <c r="Z34" i="8"/>
  <c r="Y34" i="8"/>
  <c r="X34" i="8"/>
  <c r="T34" i="8"/>
  <c r="V34" i="8" s="1"/>
  <c r="AB34" i="8" s="1"/>
  <c r="H34" i="8"/>
  <c r="K34" i="8" s="1"/>
  <c r="O34" i="8" s="1"/>
  <c r="P34" i="8" s="1"/>
  <c r="Z33" i="8"/>
  <c r="Y33" i="8"/>
  <c r="X33" i="8"/>
  <c r="T33" i="8"/>
  <c r="V33" i="8" s="1"/>
  <c r="AA33" i="8" s="1"/>
  <c r="H33" i="8"/>
  <c r="K33" i="8" s="1"/>
  <c r="O33" i="8" s="1"/>
  <c r="P33" i="8" s="1"/>
  <c r="I33" i="8"/>
  <c r="M33" i="8" s="1"/>
  <c r="Z32" i="8"/>
  <c r="Y32" i="8"/>
  <c r="X32" i="8"/>
  <c r="T32" i="8"/>
  <c r="V32" i="8" s="1"/>
  <c r="AA32" i="8" s="1"/>
  <c r="H32" i="8"/>
  <c r="K32" i="8" s="1"/>
  <c r="O32" i="8" s="1"/>
  <c r="P32" i="8" s="1"/>
  <c r="Z31" i="8"/>
  <c r="Y31" i="8"/>
  <c r="X31" i="8"/>
  <c r="W31" i="8"/>
  <c r="T31" i="8"/>
  <c r="V31" i="8" s="1"/>
  <c r="AB31" i="8" s="1"/>
  <c r="H31" i="8"/>
  <c r="K31" i="8" s="1"/>
  <c r="O31" i="8" s="1"/>
  <c r="P31" i="8" s="1"/>
  <c r="I31" i="8"/>
  <c r="M31" i="8" s="1"/>
  <c r="Z30" i="8"/>
  <c r="Y30" i="8"/>
  <c r="X30" i="8"/>
  <c r="W30" i="8"/>
  <c r="T30" i="8"/>
  <c r="V30" i="8" s="1"/>
  <c r="AB30" i="8" s="1"/>
  <c r="H30" i="8"/>
  <c r="K30" i="8" s="1"/>
  <c r="O30" i="8" s="1"/>
  <c r="P30" i="8" s="1"/>
  <c r="Z29" i="8"/>
  <c r="Y29" i="8"/>
  <c r="X29" i="8"/>
  <c r="W29" i="8"/>
  <c r="T29" i="8"/>
  <c r="V29" i="8" s="1"/>
  <c r="AB29" i="8" s="1"/>
  <c r="H29" i="8"/>
  <c r="K29" i="8" s="1"/>
  <c r="O29" i="8" s="1"/>
  <c r="P29" i="8" s="1"/>
  <c r="I29" i="8"/>
  <c r="M29" i="8" s="1"/>
  <c r="Z28" i="8"/>
  <c r="Y28" i="8"/>
  <c r="X28" i="8"/>
  <c r="T28" i="8"/>
  <c r="V28" i="8" s="1"/>
  <c r="AA28" i="8" s="1"/>
  <c r="H28" i="8"/>
  <c r="K28" i="8" s="1"/>
  <c r="O28" i="8" s="1"/>
  <c r="P28" i="8" s="1"/>
  <c r="I28" i="8"/>
  <c r="M28" i="8" s="1"/>
  <c r="Z23" i="8"/>
  <c r="Y23" i="8"/>
  <c r="X23" i="8"/>
  <c r="T23" i="8"/>
  <c r="V23" i="8" s="1"/>
  <c r="AB23" i="8" s="1"/>
  <c r="H23" i="8"/>
  <c r="K23" i="8" s="1"/>
  <c r="O23" i="8" s="1"/>
  <c r="P23" i="8" s="1"/>
  <c r="F23" i="8"/>
  <c r="J23" i="8" s="1"/>
  <c r="N23" i="8" s="1"/>
  <c r="Q23" i="8" s="1"/>
  <c r="R23" i="8" s="1"/>
  <c r="E23" i="8"/>
  <c r="I23" i="8" s="1"/>
  <c r="M23" i="8" s="1"/>
  <c r="Z22" i="8"/>
  <c r="Y22" i="8"/>
  <c r="X22" i="8"/>
  <c r="T22" i="8"/>
  <c r="V22" i="8" s="1"/>
  <c r="AA22" i="8" s="1"/>
  <c r="H22" i="8"/>
  <c r="K22" i="8" s="1"/>
  <c r="O22" i="8" s="1"/>
  <c r="P22" i="8" s="1"/>
  <c r="F22" i="8"/>
  <c r="J22" i="8" s="1"/>
  <c r="N22" i="8" s="1"/>
  <c r="Q22" i="8" s="1"/>
  <c r="R22" i="8" s="1"/>
  <c r="E22" i="8"/>
  <c r="I22" i="8" s="1"/>
  <c r="M22" i="8" s="1"/>
  <c r="Z21" i="8"/>
  <c r="Y21" i="8"/>
  <c r="X21" i="8"/>
  <c r="T21" i="8"/>
  <c r="V21" i="8" s="1"/>
  <c r="AB21" i="8" s="1"/>
  <c r="H21" i="8"/>
  <c r="K21" i="8" s="1"/>
  <c r="O21" i="8" s="1"/>
  <c r="P21" i="8" s="1"/>
  <c r="F21" i="8"/>
  <c r="J21" i="8" s="1"/>
  <c r="N21" i="8" s="1"/>
  <c r="Q21" i="8" s="1"/>
  <c r="R21" i="8" s="1"/>
  <c r="E21" i="8"/>
  <c r="I21" i="8" s="1"/>
  <c r="M21" i="8" s="1"/>
  <c r="Z20" i="8"/>
  <c r="Y20" i="8"/>
  <c r="X20" i="8"/>
  <c r="T20" i="8"/>
  <c r="V20" i="8" s="1"/>
  <c r="AA20" i="8" s="1"/>
  <c r="H20" i="8"/>
  <c r="K20" i="8" s="1"/>
  <c r="O20" i="8" s="1"/>
  <c r="P20" i="8" s="1"/>
  <c r="F20" i="8"/>
  <c r="J20" i="8" s="1"/>
  <c r="N20" i="8" s="1"/>
  <c r="Q20" i="8" s="1"/>
  <c r="R20" i="8" s="1"/>
  <c r="E20" i="8"/>
  <c r="I20" i="8" s="1"/>
  <c r="M20" i="8" s="1"/>
  <c r="Z19" i="8"/>
  <c r="Y19" i="8"/>
  <c r="X19" i="8"/>
  <c r="T19" i="8"/>
  <c r="V19" i="8" s="1"/>
  <c r="AA19" i="8" s="1"/>
  <c r="H19" i="8"/>
  <c r="K19" i="8" s="1"/>
  <c r="O19" i="8" s="1"/>
  <c r="P19" i="8" s="1"/>
  <c r="F19" i="8"/>
  <c r="J19" i="8" s="1"/>
  <c r="N19" i="8" s="1"/>
  <c r="Q19" i="8" s="1"/>
  <c r="R19" i="8" s="1"/>
  <c r="E19" i="8"/>
  <c r="I19" i="8" s="1"/>
  <c r="M19" i="8" s="1"/>
  <c r="Z18" i="8"/>
  <c r="Y18" i="8"/>
  <c r="X18" i="8"/>
  <c r="W18" i="8"/>
  <c r="T18" i="8"/>
  <c r="V18" i="8" s="1"/>
  <c r="AB18" i="8" s="1"/>
  <c r="H18" i="8"/>
  <c r="K18" i="8" s="1"/>
  <c r="O18" i="8" s="1"/>
  <c r="P18" i="8" s="1"/>
  <c r="F18" i="8"/>
  <c r="J18" i="8" s="1"/>
  <c r="N18" i="8" s="1"/>
  <c r="Q18" i="8" s="1"/>
  <c r="R18" i="8" s="1"/>
  <c r="E18" i="8"/>
  <c r="I18" i="8" s="1"/>
  <c r="M18" i="8" s="1"/>
  <c r="Z17" i="8"/>
  <c r="Y17" i="8"/>
  <c r="X17" i="8"/>
  <c r="W17" i="8"/>
  <c r="T17" i="8"/>
  <c r="V17" i="8" s="1"/>
  <c r="AB17" i="8" s="1"/>
  <c r="H17" i="8"/>
  <c r="K17" i="8" s="1"/>
  <c r="O17" i="8" s="1"/>
  <c r="P17" i="8" s="1"/>
  <c r="F17" i="8"/>
  <c r="J17" i="8" s="1"/>
  <c r="N17" i="8" s="1"/>
  <c r="Q17" i="8" s="1"/>
  <c r="R17" i="8" s="1"/>
  <c r="E17" i="8"/>
  <c r="I17" i="8" s="1"/>
  <c r="M17" i="8" s="1"/>
  <c r="Z16" i="8"/>
  <c r="Y16" i="8"/>
  <c r="X16" i="8"/>
  <c r="W16" i="8"/>
  <c r="T16" i="8"/>
  <c r="V16" i="8" s="1"/>
  <c r="AB16" i="8" s="1"/>
  <c r="H16" i="8"/>
  <c r="K16" i="8" s="1"/>
  <c r="O16" i="8" s="1"/>
  <c r="P16" i="8" s="1"/>
  <c r="F16" i="8"/>
  <c r="J16" i="8" s="1"/>
  <c r="N16" i="8" s="1"/>
  <c r="Q16" i="8" s="1"/>
  <c r="R16" i="8" s="1"/>
  <c r="E16" i="8"/>
  <c r="I16" i="8" s="1"/>
  <c r="M16" i="8" s="1"/>
  <c r="Z15" i="8"/>
  <c r="Y15" i="8"/>
  <c r="X15" i="8"/>
  <c r="T15" i="8"/>
  <c r="V15" i="8" s="1"/>
  <c r="AA15" i="8" s="1"/>
  <c r="H15" i="8"/>
  <c r="K15" i="8" s="1"/>
  <c r="O15" i="8" s="1"/>
  <c r="P15" i="8" s="1"/>
  <c r="F15" i="8"/>
  <c r="J15" i="8" s="1"/>
  <c r="N15" i="8" s="1"/>
  <c r="E15" i="8"/>
  <c r="I15" i="8" s="1"/>
  <c r="M15" i="8" s="1"/>
  <c r="Z9" i="8"/>
  <c r="Y9" i="8"/>
  <c r="X9" i="8"/>
  <c r="T9" i="8"/>
  <c r="V9" i="8" s="1"/>
  <c r="AA9" i="8" s="1"/>
  <c r="H9" i="8"/>
  <c r="K9" i="8" s="1"/>
  <c r="O9" i="8" s="1"/>
  <c r="P9" i="8" s="1"/>
  <c r="F9" i="8"/>
  <c r="J9" i="8" s="1"/>
  <c r="N9" i="8" s="1"/>
  <c r="Q9" i="8" s="1"/>
  <c r="R9" i="8" s="1"/>
  <c r="E9" i="8"/>
  <c r="I9" i="8" s="1"/>
  <c r="M9" i="8" s="1"/>
  <c r="Z8" i="8"/>
  <c r="Y8" i="8"/>
  <c r="X8" i="8"/>
  <c r="T8" i="8"/>
  <c r="V8" i="8" s="1"/>
  <c r="AA8" i="8" s="1"/>
  <c r="H8" i="8"/>
  <c r="K8" i="8" s="1"/>
  <c r="O8" i="8" s="1"/>
  <c r="P8" i="8" s="1"/>
  <c r="F8" i="8"/>
  <c r="J8" i="8" s="1"/>
  <c r="N8" i="8" s="1"/>
  <c r="Q8" i="8" s="1"/>
  <c r="R8" i="8" s="1"/>
  <c r="E8" i="8"/>
  <c r="I8" i="8" s="1"/>
  <c r="M8" i="8" s="1"/>
  <c r="Z6" i="8"/>
  <c r="Y6" i="8"/>
  <c r="T6" i="8"/>
  <c r="V6" i="8" s="1"/>
  <c r="AA6" i="8" s="1"/>
  <c r="H6" i="8"/>
  <c r="K6" i="8" s="1"/>
  <c r="O6" i="8" s="1"/>
  <c r="P6" i="8" s="1"/>
  <c r="F6" i="8"/>
  <c r="J6" i="8" s="1"/>
  <c r="N6" i="8" s="1"/>
  <c r="Q6" i="8" s="1"/>
  <c r="R6" i="8" s="1"/>
  <c r="E6" i="8"/>
  <c r="I6" i="8" s="1"/>
  <c r="M6" i="8" s="1"/>
  <c r="Z5" i="8"/>
  <c r="Y5" i="8"/>
  <c r="X5" i="8"/>
  <c r="W5" i="8"/>
  <c r="T5" i="8"/>
  <c r="V5" i="8" s="1"/>
  <c r="H5" i="8"/>
  <c r="K5" i="8" s="1"/>
  <c r="O5" i="8" s="1"/>
  <c r="P5" i="8" s="1"/>
  <c r="F5" i="8"/>
  <c r="J5" i="8" s="1"/>
  <c r="N5" i="8" s="1"/>
  <c r="Q5" i="8" s="1"/>
  <c r="R5" i="8" s="1"/>
  <c r="E5" i="8"/>
  <c r="I5" i="8" s="1"/>
  <c r="M5" i="8" s="1"/>
  <c r="Z3" i="8"/>
  <c r="Y3" i="8"/>
  <c r="X3" i="8"/>
  <c r="W3" i="8"/>
  <c r="T3" i="8"/>
  <c r="V3" i="8" s="1"/>
  <c r="H3" i="8"/>
  <c r="K3" i="8" s="1"/>
  <c r="O3" i="8" s="1"/>
  <c r="P3" i="8" s="1"/>
  <c r="F3" i="8"/>
  <c r="J3" i="8" s="1"/>
  <c r="N3" i="8" s="1"/>
  <c r="Q3" i="8" s="1"/>
  <c r="R3" i="8" s="1"/>
  <c r="E3" i="8"/>
  <c r="I3" i="8" s="1"/>
  <c r="M3" i="8" s="1"/>
  <c r="Z2" i="8"/>
  <c r="Y2" i="8"/>
  <c r="T2" i="8"/>
  <c r="V2" i="8" s="1"/>
  <c r="AA2" i="8" s="1"/>
  <c r="J2" i="8"/>
  <c r="N2" i="8" s="1"/>
  <c r="H2" i="8"/>
  <c r="K2" i="8" s="1"/>
  <c r="O2" i="8" s="1"/>
  <c r="P2" i="8" s="1"/>
  <c r="I2" i="8"/>
  <c r="M2" i="8" s="1"/>
  <c r="E52" i="5"/>
  <c r="I52" i="5" s="1"/>
  <c r="M52" i="5" s="1"/>
  <c r="F52" i="5"/>
  <c r="J52" i="5" s="1"/>
  <c r="N52" i="5" s="1"/>
  <c r="Q52" i="5" s="1"/>
  <c r="R52" i="5" s="1"/>
  <c r="H52" i="5"/>
  <c r="K52" i="5" s="1"/>
  <c r="O52" i="5" s="1"/>
  <c r="P52" i="5" s="1"/>
  <c r="E53" i="5"/>
  <c r="F53" i="5"/>
  <c r="J53" i="5" s="1"/>
  <c r="N53" i="5" s="1"/>
  <c r="Q53" i="5" s="1"/>
  <c r="R53" i="5" s="1"/>
  <c r="H53" i="5"/>
  <c r="K53" i="5" s="1"/>
  <c r="O53" i="5" s="1"/>
  <c r="P53" i="5" s="1"/>
  <c r="I53" i="5"/>
  <c r="M53" i="5" s="1"/>
  <c r="E54" i="5"/>
  <c r="I54" i="5" s="1"/>
  <c r="M54" i="5" s="1"/>
  <c r="F54" i="5"/>
  <c r="J54" i="5" s="1"/>
  <c r="N54" i="5" s="1"/>
  <c r="Q54" i="5" s="1"/>
  <c r="R54" i="5" s="1"/>
  <c r="H54" i="5"/>
  <c r="K54" i="5"/>
  <c r="O54" i="5" s="1"/>
  <c r="P54" i="5" s="1"/>
  <c r="E41" i="5"/>
  <c r="I41" i="5" s="1"/>
  <c r="M41" i="5" s="1"/>
  <c r="F41" i="5"/>
  <c r="H41" i="5"/>
  <c r="K41" i="5" s="1"/>
  <c r="O41" i="5" s="1"/>
  <c r="P41" i="5" s="1"/>
  <c r="J41" i="5"/>
  <c r="N41" i="5" s="1"/>
  <c r="Q41" i="5" s="1"/>
  <c r="R41" i="5" s="1"/>
  <c r="AC41" i="5"/>
  <c r="X41" i="5"/>
  <c r="Y41" i="5"/>
  <c r="Z41" i="5"/>
  <c r="AA41" i="5"/>
  <c r="E42" i="5"/>
  <c r="I42" i="5" s="1"/>
  <c r="M42" i="5" s="1"/>
  <c r="F42" i="5"/>
  <c r="J42" i="5" s="1"/>
  <c r="N42" i="5" s="1"/>
  <c r="Q42" i="5" s="1"/>
  <c r="R42" i="5" s="1"/>
  <c r="H42" i="5"/>
  <c r="K42" i="5" s="1"/>
  <c r="O42" i="5" s="1"/>
  <c r="P42" i="5" s="1"/>
  <c r="AB42" i="5"/>
  <c r="X42" i="5"/>
  <c r="Y42" i="5"/>
  <c r="Z42" i="5"/>
  <c r="E43" i="5"/>
  <c r="I43" i="5" s="1"/>
  <c r="M43" i="5" s="1"/>
  <c r="F43" i="5"/>
  <c r="J43" i="5" s="1"/>
  <c r="N43" i="5" s="1"/>
  <c r="Q43" i="5" s="1"/>
  <c r="R43" i="5" s="1"/>
  <c r="H43" i="5"/>
  <c r="K43" i="5" s="1"/>
  <c r="O43" i="5" s="1"/>
  <c r="P43" i="5" s="1"/>
  <c r="AB43" i="5"/>
  <c r="X43" i="5"/>
  <c r="Y43" i="5"/>
  <c r="Z43" i="5"/>
  <c r="AC54" i="5" l="1"/>
  <c r="AB54" i="5"/>
  <c r="AC53" i="5"/>
  <c r="AB53" i="5"/>
  <c r="Q2" i="8"/>
  <c r="R2" i="8" s="1"/>
  <c r="AC52" i="5"/>
  <c r="AB52" i="5"/>
  <c r="Q15" i="8"/>
  <c r="R15" i="8" s="1"/>
  <c r="AB41" i="5"/>
  <c r="AC42" i="5"/>
  <c r="AC43" i="5"/>
  <c r="AA44" i="8"/>
  <c r="AA43" i="8"/>
  <c r="AA29" i="8"/>
  <c r="AA16" i="8"/>
  <c r="AB8" i="8"/>
  <c r="AA5" i="8"/>
  <c r="AB5" i="8"/>
  <c r="AA3" i="8"/>
  <c r="AB3" i="8"/>
  <c r="AB33" i="8"/>
  <c r="AB35" i="8"/>
  <c r="AB48" i="8"/>
  <c r="AB9" i="8"/>
  <c r="AA17" i="8"/>
  <c r="AB20" i="8"/>
  <c r="AA23" i="8"/>
  <c r="AA30" i="8"/>
  <c r="AA34" i="8"/>
  <c r="AA36" i="8"/>
  <c r="AA47" i="8"/>
  <c r="AA18" i="8"/>
  <c r="AA31" i="8"/>
  <c r="AA21" i="8"/>
  <c r="AB22" i="8"/>
  <c r="AB45" i="8"/>
  <c r="AA45" i="8"/>
  <c r="AB63" i="8"/>
  <c r="AA63" i="8"/>
  <c r="AA49" i="8"/>
  <c r="AB50" i="8"/>
  <c r="AB61" i="8"/>
  <c r="AA57" i="8"/>
  <c r="AB58" i="8"/>
  <c r="AA59" i="8"/>
  <c r="AB62" i="8"/>
  <c r="AA62" i="8"/>
  <c r="AA64" i="8"/>
  <c r="Z48" i="7"/>
  <c r="Y48" i="7"/>
  <c r="X48" i="7"/>
  <c r="T48" i="7"/>
  <c r="V48" i="7" s="1"/>
  <c r="J48" i="7"/>
  <c r="N48" i="7" s="1"/>
  <c r="Q48" i="7" s="1"/>
  <c r="R48" i="7" s="1"/>
  <c r="H48" i="7"/>
  <c r="K48" i="7" s="1"/>
  <c r="O48" i="7" s="1"/>
  <c r="P48" i="7" s="1"/>
  <c r="F48" i="7"/>
  <c r="E48" i="7"/>
  <c r="I48" i="7" s="1"/>
  <c r="M48" i="7" s="1"/>
  <c r="Z49" i="7"/>
  <c r="Y49" i="7"/>
  <c r="X49" i="7"/>
  <c r="T49" i="7"/>
  <c r="V49" i="7" s="1"/>
  <c r="H49" i="7"/>
  <c r="K49" i="7" s="1"/>
  <c r="O49" i="7" s="1"/>
  <c r="P49" i="7" s="1"/>
  <c r="F49" i="7"/>
  <c r="J49" i="7" s="1"/>
  <c r="N49" i="7" s="1"/>
  <c r="Q49" i="7" s="1"/>
  <c r="R49" i="7" s="1"/>
  <c r="E49" i="7"/>
  <c r="I49" i="7" s="1"/>
  <c r="M49" i="7" s="1"/>
  <c r="Z50" i="7"/>
  <c r="Y50" i="7"/>
  <c r="X50" i="7"/>
  <c r="T50" i="7"/>
  <c r="V50" i="7" s="1"/>
  <c r="AB50" i="7" s="1"/>
  <c r="I50" i="7"/>
  <c r="M50" i="7" s="1"/>
  <c r="H50" i="7"/>
  <c r="K50" i="7" s="1"/>
  <c r="O50" i="7" s="1"/>
  <c r="P50" i="7" s="1"/>
  <c r="F50" i="7"/>
  <c r="J50" i="7" s="1"/>
  <c r="N50" i="7" s="1"/>
  <c r="Q50" i="7" s="1"/>
  <c r="R50" i="7" s="1"/>
  <c r="E50" i="7"/>
  <c r="Z34" i="7"/>
  <c r="Y34" i="7"/>
  <c r="X34" i="7"/>
  <c r="T34" i="7"/>
  <c r="V34" i="7" s="1"/>
  <c r="H34" i="7"/>
  <c r="K34" i="7" s="1"/>
  <c r="O34" i="7" s="1"/>
  <c r="P34" i="7" s="1"/>
  <c r="F34" i="7"/>
  <c r="J34" i="7" s="1"/>
  <c r="N34" i="7" s="1"/>
  <c r="Q34" i="7" s="1"/>
  <c r="R34" i="7" s="1"/>
  <c r="E34" i="7"/>
  <c r="I34" i="7" s="1"/>
  <c r="M34" i="7" s="1"/>
  <c r="Z35" i="7"/>
  <c r="Y35" i="7"/>
  <c r="X35" i="7"/>
  <c r="T35" i="7"/>
  <c r="V35" i="7" s="1"/>
  <c r="J35" i="7"/>
  <c r="N35" i="7" s="1"/>
  <c r="Q35" i="7" s="1"/>
  <c r="R35" i="7" s="1"/>
  <c r="H35" i="7"/>
  <c r="K35" i="7" s="1"/>
  <c r="O35" i="7" s="1"/>
  <c r="P35" i="7" s="1"/>
  <c r="F35" i="7"/>
  <c r="E35" i="7"/>
  <c r="I35" i="7" s="1"/>
  <c r="M35" i="7" s="1"/>
  <c r="Z23" i="7"/>
  <c r="Y23" i="7"/>
  <c r="X23" i="7"/>
  <c r="T23" i="7"/>
  <c r="V23" i="7" s="1"/>
  <c r="H23" i="7"/>
  <c r="K23" i="7" s="1"/>
  <c r="O23" i="7" s="1"/>
  <c r="P23" i="7" s="1"/>
  <c r="F23" i="7"/>
  <c r="J23" i="7" s="1"/>
  <c r="N23" i="7" s="1"/>
  <c r="Q23" i="7" s="1"/>
  <c r="R23" i="7" s="1"/>
  <c r="E23" i="7"/>
  <c r="I23" i="7" s="1"/>
  <c r="M23" i="7" s="1"/>
  <c r="E10" i="7"/>
  <c r="I10" i="7" s="1"/>
  <c r="M10" i="7" s="1"/>
  <c r="F10" i="7"/>
  <c r="J10" i="7" s="1"/>
  <c r="N10" i="7" s="1"/>
  <c r="Q10" i="7" s="1"/>
  <c r="R10" i="7" s="1"/>
  <c r="H10" i="7"/>
  <c r="K10" i="7" s="1"/>
  <c r="O10" i="7" s="1"/>
  <c r="P10" i="7" s="1"/>
  <c r="T10" i="7"/>
  <c r="V10" i="7" s="1"/>
  <c r="X10" i="7"/>
  <c r="Y10" i="7"/>
  <c r="Z10" i="7"/>
  <c r="E11" i="7"/>
  <c r="I11" i="7" s="1"/>
  <c r="M11" i="7" s="1"/>
  <c r="F11" i="7"/>
  <c r="J11" i="7" s="1"/>
  <c r="N11" i="7" s="1"/>
  <c r="Q11" i="7" s="1"/>
  <c r="R11" i="7" s="1"/>
  <c r="H11" i="7"/>
  <c r="K11" i="7" s="1"/>
  <c r="O11" i="7" s="1"/>
  <c r="P11" i="7" s="1"/>
  <c r="T11" i="7"/>
  <c r="V11" i="7" s="1"/>
  <c r="X11" i="7"/>
  <c r="Y11" i="7"/>
  <c r="Z11" i="7"/>
  <c r="X17" i="7"/>
  <c r="X18" i="7"/>
  <c r="X19" i="7"/>
  <c r="X20" i="7"/>
  <c r="X15" i="7"/>
  <c r="X27" i="7"/>
  <c r="Z55" i="7"/>
  <c r="Y55" i="7"/>
  <c r="X55" i="7"/>
  <c r="Z59" i="7"/>
  <c r="Z60" i="7"/>
  <c r="Z61" i="7"/>
  <c r="X59" i="7"/>
  <c r="X60" i="7"/>
  <c r="Y59" i="7"/>
  <c r="Y60" i="7"/>
  <c r="Z45" i="7"/>
  <c r="Z46" i="7"/>
  <c r="Y45" i="7"/>
  <c r="Y46" i="7"/>
  <c r="X45" i="7"/>
  <c r="X46" i="7"/>
  <c r="X31" i="7"/>
  <c r="X32" i="7"/>
  <c r="X33" i="7"/>
  <c r="Y31" i="7"/>
  <c r="Y32" i="7"/>
  <c r="Z31" i="7"/>
  <c r="Z32" i="7"/>
  <c r="Z27" i="7"/>
  <c r="Y27" i="7"/>
  <c r="Z17" i="7"/>
  <c r="Z18" i="7"/>
  <c r="Z19" i="7"/>
  <c r="Z20" i="7"/>
  <c r="Z15" i="7"/>
  <c r="Y17" i="7"/>
  <c r="Y18" i="7"/>
  <c r="Y19" i="7"/>
  <c r="Y20" i="7"/>
  <c r="Y15" i="7"/>
  <c r="Z4" i="7"/>
  <c r="Z5" i="7"/>
  <c r="Z6" i="7"/>
  <c r="Z7" i="7"/>
  <c r="Z2" i="7"/>
  <c r="Y4" i="7"/>
  <c r="Y5" i="7"/>
  <c r="Y6" i="7"/>
  <c r="Y7" i="7"/>
  <c r="Y8" i="7"/>
  <c r="Y9" i="7"/>
  <c r="Y2" i="7"/>
  <c r="Z51" i="4"/>
  <c r="Z52" i="4"/>
  <c r="Z53" i="4"/>
  <c r="Z54" i="4"/>
  <c r="Y48" i="4"/>
  <c r="Y49" i="4"/>
  <c r="Y50" i="4"/>
  <c r="Y51" i="4"/>
  <c r="Y52" i="4"/>
  <c r="Y53" i="4"/>
  <c r="Y54" i="4"/>
  <c r="Y47" i="4"/>
  <c r="Z42" i="4"/>
  <c r="Z43" i="4"/>
  <c r="Y42" i="4"/>
  <c r="Y43" i="4"/>
  <c r="Z30" i="4"/>
  <c r="Z31" i="4"/>
  <c r="Z19" i="4"/>
  <c r="Z20" i="4"/>
  <c r="Z3" i="4"/>
  <c r="Z4" i="4"/>
  <c r="Z5" i="4"/>
  <c r="Z6" i="4"/>
  <c r="Z7" i="4"/>
  <c r="Z8" i="4"/>
  <c r="Z9" i="4"/>
  <c r="Z2" i="4"/>
  <c r="AB48" i="7" l="1"/>
  <c r="AA48" i="7"/>
  <c r="AB49" i="7"/>
  <c r="AA49" i="7"/>
  <c r="AA50" i="7"/>
  <c r="AB34" i="7"/>
  <c r="AA34" i="7"/>
  <c r="AB35" i="7"/>
  <c r="AA35" i="7"/>
  <c r="AB11" i="7"/>
  <c r="AA11" i="7"/>
  <c r="AA23" i="7"/>
  <c r="AB23" i="7"/>
  <c r="AA10" i="7"/>
  <c r="AB10" i="7"/>
  <c r="S52" i="7"/>
  <c r="Z63" i="7"/>
  <c r="Y63" i="7"/>
  <c r="X63" i="7"/>
  <c r="T63" i="7"/>
  <c r="V63" i="7" s="1"/>
  <c r="H63" i="7"/>
  <c r="K63" i="7" s="1"/>
  <c r="O63" i="7" s="1"/>
  <c r="P63" i="7" s="1"/>
  <c r="F63" i="7"/>
  <c r="J63" i="7" s="1"/>
  <c r="N63" i="7" s="1"/>
  <c r="Q63" i="7" s="1"/>
  <c r="R63" i="7" s="1"/>
  <c r="E63" i="7"/>
  <c r="I63" i="7" s="1"/>
  <c r="M63" i="7" s="1"/>
  <c r="Z62" i="7"/>
  <c r="Y62" i="7"/>
  <c r="X62" i="7"/>
  <c r="T62" i="7"/>
  <c r="V62" i="7" s="1"/>
  <c r="H62" i="7"/>
  <c r="K62" i="7" s="1"/>
  <c r="O62" i="7" s="1"/>
  <c r="P62" i="7" s="1"/>
  <c r="F62" i="7"/>
  <c r="J62" i="7" s="1"/>
  <c r="N62" i="7" s="1"/>
  <c r="Q62" i="7" s="1"/>
  <c r="R62" i="7" s="1"/>
  <c r="E62" i="7"/>
  <c r="I62" i="7" s="1"/>
  <c r="M62" i="7" s="1"/>
  <c r="Y61" i="7"/>
  <c r="X61" i="7"/>
  <c r="T61" i="7"/>
  <c r="H61" i="7"/>
  <c r="K61" i="7" s="1"/>
  <c r="O61" i="7" s="1"/>
  <c r="P61" i="7" s="1"/>
  <c r="F61" i="7"/>
  <c r="J61" i="7" s="1"/>
  <c r="N61" i="7" s="1"/>
  <c r="Q61" i="7" s="1"/>
  <c r="R61" i="7" s="1"/>
  <c r="E61" i="7"/>
  <c r="I61" i="7" s="1"/>
  <c r="M61" i="7" s="1"/>
  <c r="T60" i="7"/>
  <c r="H60" i="7"/>
  <c r="K60" i="7" s="1"/>
  <c r="O60" i="7" s="1"/>
  <c r="P60" i="7" s="1"/>
  <c r="F60" i="7"/>
  <c r="J60" i="7" s="1"/>
  <c r="N60" i="7" s="1"/>
  <c r="Q60" i="7" s="1"/>
  <c r="R60" i="7" s="1"/>
  <c r="E60" i="7"/>
  <c r="I60" i="7" s="1"/>
  <c r="M60" i="7" s="1"/>
  <c r="T59" i="7"/>
  <c r="V59" i="7" s="1"/>
  <c r="AA59" i="7" s="1"/>
  <c r="H59" i="7"/>
  <c r="K59" i="7" s="1"/>
  <c r="O59" i="7" s="1"/>
  <c r="P59" i="7" s="1"/>
  <c r="F59" i="7"/>
  <c r="J59" i="7" s="1"/>
  <c r="N59" i="7" s="1"/>
  <c r="Q59" i="7" s="1"/>
  <c r="R59" i="7" s="1"/>
  <c r="E59" i="7"/>
  <c r="I59" i="7" s="1"/>
  <c r="M59" i="7" s="1"/>
  <c r="Z58" i="7"/>
  <c r="Y58" i="7"/>
  <c r="X58" i="7"/>
  <c r="T58" i="7"/>
  <c r="V58" i="7" s="1"/>
  <c r="H58" i="7"/>
  <c r="K58" i="7" s="1"/>
  <c r="O58" i="7" s="1"/>
  <c r="P58" i="7" s="1"/>
  <c r="F58" i="7"/>
  <c r="J58" i="7" s="1"/>
  <c r="N58" i="7" s="1"/>
  <c r="Q58" i="7" s="1"/>
  <c r="R58" i="7" s="1"/>
  <c r="E58" i="7"/>
  <c r="I58" i="7" s="1"/>
  <c r="M58" i="7" s="1"/>
  <c r="Z57" i="7"/>
  <c r="Y57" i="7"/>
  <c r="X57" i="7"/>
  <c r="T57" i="7"/>
  <c r="V57" i="7" s="1"/>
  <c r="AA57" i="7" s="1"/>
  <c r="H57" i="7"/>
  <c r="K57" i="7" s="1"/>
  <c r="O57" i="7" s="1"/>
  <c r="P57" i="7" s="1"/>
  <c r="F57" i="7"/>
  <c r="J57" i="7" s="1"/>
  <c r="N57" i="7" s="1"/>
  <c r="Q57" i="7" s="1"/>
  <c r="R57" i="7" s="1"/>
  <c r="E57" i="7"/>
  <c r="I57" i="7" s="1"/>
  <c r="M57" i="7" s="1"/>
  <c r="Z56" i="7"/>
  <c r="Y56" i="7"/>
  <c r="X56" i="7"/>
  <c r="T56" i="7"/>
  <c r="V56" i="7" s="1"/>
  <c r="AA56" i="7" s="1"/>
  <c r="H56" i="7"/>
  <c r="K56" i="7" s="1"/>
  <c r="O56" i="7" s="1"/>
  <c r="P56" i="7" s="1"/>
  <c r="F56" i="7"/>
  <c r="J56" i="7" s="1"/>
  <c r="N56" i="7" s="1"/>
  <c r="Q56" i="7" s="1"/>
  <c r="R56" i="7" s="1"/>
  <c r="E56" i="7"/>
  <c r="I56" i="7" s="1"/>
  <c r="M56" i="7" s="1"/>
  <c r="T55" i="7"/>
  <c r="V55" i="7" s="1"/>
  <c r="AA55" i="7" s="1"/>
  <c r="H55" i="7"/>
  <c r="K55" i="7" s="1"/>
  <c r="O55" i="7" s="1"/>
  <c r="P55" i="7" s="1"/>
  <c r="F55" i="7"/>
  <c r="J55" i="7" s="1"/>
  <c r="N55" i="7" s="1"/>
  <c r="Q55" i="7" s="1"/>
  <c r="R55" i="7" s="1"/>
  <c r="E55" i="7"/>
  <c r="I55" i="7" s="1"/>
  <c r="M55" i="7" s="1"/>
  <c r="Z47" i="7"/>
  <c r="Y47" i="7"/>
  <c r="X47" i="7"/>
  <c r="T47" i="7"/>
  <c r="V47" i="7" s="1"/>
  <c r="H47" i="7"/>
  <c r="K47" i="7" s="1"/>
  <c r="O47" i="7" s="1"/>
  <c r="P47" i="7" s="1"/>
  <c r="F47" i="7"/>
  <c r="J47" i="7" s="1"/>
  <c r="N47" i="7" s="1"/>
  <c r="Q47" i="7" s="1"/>
  <c r="R47" i="7" s="1"/>
  <c r="E47" i="7"/>
  <c r="I47" i="7" s="1"/>
  <c r="M47" i="7" s="1"/>
  <c r="T46" i="7"/>
  <c r="V46" i="7" s="1"/>
  <c r="AA46" i="7" s="1"/>
  <c r="H46" i="7"/>
  <c r="K46" i="7" s="1"/>
  <c r="O46" i="7" s="1"/>
  <c r="P46" i="7" s="1"/>
  <c r="F46" i="7"/>
  <c r="J46" i="7" s="1"/>
  <c r="N46" i="7" s="1"/>
  <c r="Q46" i="7" s="1"/>
  <c r="R46" i="7" s="1"/>
  <c r="E46" i="7"/>
  <c r="I46" i="7" s="1"/>
  <c r="M46" i="7" s="1"/>
  <c r="T45" i="7"/>
  <c r="V45" i="7" s="1"/>
  <c r="AA45" i="7" s="1"/>
  <c r="H45" i="7"/>
  <c r="K45" i="7" s="1"/>
  <c r="O45" i="7" s="1"/>
  <c r="P45" i="7" s="1"/>
  <c r="F45" i="7"/>
  <c r="J45" i="7" s="1"/>
  <c r="N45" i="7" s="1"/>
  <c r="Q45" i="7" s="1"/>
  <c r="R45" i="7" s="1"/>
  <c r="E45" i="7"/>
  <c r="I45" i="7" s="1"/>
  <c r="M45" i="7" s="1"/>
  <c r="Z44" i="7"/>
  <c r="Y44" i="7"/>
  <c r="X44" i="7"/>
  <c r="W44" i="7"/>
  <c r="T44" i="7"/>
  <c r="V44" i="7" s="1"/>
  <c r="H44" i="7"/>
  <c r="K44" i="7" s="1"/>
  <c r="O44" i="7" s="1"/>
  <c r="P44" i="7" s="1"/>
  <c r="F44" i="7"/>
  <c r="J44" i="7" s="1"/>
  <c r="N44" i="7" s="1"/>
  <c r="Q44" i="7" s="1"/>
  <c r="R44" i="7" s="1"/>
  <c r="E44" i="7"/>
  <c r="I44" i="7" s="1"/>
  <c r="M44" i="7" s="1"/>
  <c r="Z43" i="7"/>
  <c r="Y43" i="7"/>
  <c r="X43" i="7"/>
  <c r="W43" i="7"/>
  <c r="T43" i="7"/>
  <c r="V43" i="7" s="1"/>
  <c r="H43" i="7"/>
  <c r="K43" i="7" s="1"/>
  <c r="O43" i="7" s="1"/>
  <c r="P43" i="7" s="1"/>
  <c r="F43" i="7"/>
  <c r="J43" i="7" s="1"/>
  <c r="N43" i="7" s="1"/>
  <c r="Q43" i="7" s="1"/>
  <c r="R43" i="7" s="1"/>
  <c r="E43" i="7"/>
  <c r="I43" i="7" s="1"/>
  <c r="M43" i="7" s="1"/>
  <c r="Z42" i="7"/>
  <c r="Y42" i="7"/>
  <c r="X42" i="7"/>
  <c r="W42" i="7"/>
  <c r="T42" i="7"/>
  <c r="V42" i="7" s="1"/>
  <c r="H42" i="7"/>
  <c r="K42" i="7" s="1"/>
  <c r="O42" i="7" s="1"/>
  <c r="P42" i="7" s="1"/>
  <c r="F42" i="7"/>
  <c r="J42" i="7" s="1"/>
  <c r="N42" i="7" s="1"/>
  <c r="Q42" i="7" s="1"/>
  <c r="R42" i="7" s="1"/>
  <c r="E42" i="7"/>
  <c r="I42" i="7" s="1"/>
  <c r="M42" i="7" s="1"/>
  <c r="T41" i="7"/>
  <c r="V41" i="7" s="1"/>
  <c r="H41" i="7"/>
  <c r="K41" i="7" s="1"/>
  <c r="O41" i="7" s="1"/>
  <c r="P41" i="7" s="1"/>
  <c r="F41" i="7"/>
  <c r="J41" i="7" s="1"/>
  <c r="N41" i="7" s="1"/>
  <c r="Q41" i="7" s="1"/>
  <c r="R41" i="7" s="1"/>
  <c r="E41" i="7"/>
  <c r="I41" i="7" s="1"/>
  <c r="M41" i="7" s="1"/>
  <c r="Z33" i="7"/>
  <c r="Y33" i="7"/>
  <c r="T33" i="7"/>
  <c r="H33" i="7"/>
  <c r="K33" i="7" s="1"/>
  <c r="O33" i="7" s="1"/>
  <c r="P33" i="7" s="1"/>
  <c r="F33" i="7"/>
  <c r="J33" i="7" s="1"/>
  <c r="N33" i="7" s="1"/>
  <c r="Q33" i="7" s="1"/>
  <c r="R33" i="7" s="1"/>
  <c r="E33" i="7"/>
  <c r="I33" i="7" s="1"/>
  <c r="M33" i="7" s="1"/>
  <c r="T32" i="7"/>
  <c r="V32" i="7" s="1"/>
  <c r="AA32" i="7" s="1"/>
  <c r="H32" i="7"/>
  <c r="K32" i="7" s="1"/>
  <c r="O32" i="7" s="1"/>
  <c r="P32" i="7" s="1"/>
  <c r="F32" i="7"/>
  <c r="J32" i="7" s="1"/>
  <c r="N32" i="7" s="1"/>
  <c r="Q32" i="7" s="1"/>
  <c r="R32" i="7" s="1"/>
  <c r="E32" i="7"/>
  <c r="I32" i="7" s="1"/>
  <c r="M32" i="7" s="1"/>
  <c r="T31" i="7"/>
  <c r="V31" i="7" s="1"/>
  <c r="AA31" i="7" s="1"/>
  <c r="H31" i="7"/>
  <c r="K31" i="7" s="1"/>
  <c r="O31" i="7" s="1"/>
  <c r="P31" i="7" s="1"/>
  <c r="F31" i="7"/>
  <c r="J31" i="7" s="1"/>
  <c r="N31" i="7" s="1"/>
  <c r="Q31" i="7" s="1"/>
  <c r="R31" i="7" s="1"/>
  <c r="E31" i="7"/>
  <c r="I31" i="7" s="1"/>
  <c r="M31" i="7" s="1"/>
  <c r="Z30" i="7"/>
  <c r="Y30" i="7"/>
  <c r="X30" i="7"/>
  <c r="W30" i="7"/>
  <c r="T30" i="7"/>
  <c r="V30" i="7" s="1"/>
  <c r="AA30" i="7" s="1"/>
  <c r="H30" i="7"/>
  <c r="K30" i="7" s="1"/>
  <c r="O30" i="7" s="1"/>
  <c r="P30" i="7" s="1"/>
  <c r="F30" i="7"/>
  <c r="J30" i="7" s="1"/>
  <c r="N30" i="7" s="1"/>
  <c r="Q30" i="7" s="1"/>
  <c r="R30" i="7" s="1"/>
  <c r="E30" i="7"/>
  <c r="I30" i="7" s="1"/>
  <c r="M30" i="7" s="1"/>
  <c r="Z29" i="7"/>
  <c r="Y29" i="7"/>
  <c r="X29" i="7"/>
  <c r="W29" i="7"/>
  <c r="T29" i="7"/>
  <c r="V29" i="7" s="1"/>
  <c r="AB29" i="7" s="1"/>
  <c r="H29" i="7"/>
  <c r="K29" i="7" s="1"/>
  <c r="O29" i="7" s="1"/>
  <c r="P29" i="7" s="1"/>
  <c r="F29" i="7"/>
  <c r="J29" i="7" s="1"/>
  <c r="N29" i="7" s="1"/>
  <c r="Q29" i="7" s="1"/>
  <c r="R29" i="7" s="1"/>
  <c r="E29" i="7"/>
  <c r="I29" i="7" s="1"/>
  <c r="M29" i="7" s="1"/>
  <c r="Z28" i="7"/>
  <c r="Y28" i="7"/>
  <c r="X28" i="7"/>
  <c r="W28" i="7"/>
  <c r="T28" i="7"/>
  <c r="V28" i="7" s="1"/>
  <c r="AA28" i="7" s="1"/>
  <c r="H28" i="7"/>
  <c r="K28" i="7" s="1"/>
  <c r="O28" i="7" s="1"/>
  <c r="P28" i="7" s="1"/>
  <c r="F28" i="7"/>
  <c r="J28" i="7" s="1"/>
  <c r="N28" i="7" s="1"/>
  <c r="Q28" i="7" s="1"/>
  <c r="R28" i="7" s="1"/>
  <c r="E28" i="7"/>
  <c r="I28" i="7" s="1"/>
  <c r="M28" i="7" s="1"/>
  <c r="T27" i="7"/>
  <c r="V27" i="7" s="1"/>
  <c r="AA27" i="7" s="1"/>
  <c r="H27" i="7"/>
  <c r="K27" i="7" s="1"/>
  <c r="O27" i="7" s="1"/>
  <c r="P27" i="7" s="1"/>
  <c r="F27" i="7"/>
  <c r="J27" i="7" s="1"/>
  <c r="N27" i="7" s="1"/>
  <c r="Q27" i="7" s="1"/>
  <c r="R27" i="7" s="1"/>
  <c r="E27" i="7"/>
  <c r="I27" i="7" s="1"/>
  <c r="M27" i="7" s="1"/>
  <c r="Z21" i="7"/>
  <c r="Y21" i="7"/>
  <c r="X21" i="7"/>
  <c r="T21" i="7"/>
  <c r="V21" i="7" s="1"/>
  <c r="H21" i="7"/>
  <c r="K21" i="7" s="1"/>
  <c r="O21" i="7" s="1"/>
  <c r="P21" i="7" s="1"/>
  <c r="F21" i="7"/>
  <c r="J21" i="7" s="1"/>
  <c r="N21" i="7" s="1"/>
  <c r="Q21" i="7" s="1"/>
  <c r="R21" i="7" s="1"/>
  <c r="E21" i="7"/>
  <c r="I21" i="7" s="1"/>
  <c r="M21" i="7" s="1"/>
  <c r="Z22" i="7"/>
  <c r="Y22" i="7"/>
  <c r="X22" i="7"/>
  <c r="T22" i="7"/>
  <c r="V22" i="7" s="1"/>
  <c r="AA22" i="7" s="1"/>
  <c r="H22" i="7"/>
  <c r="K22" i="7" s="1"/>
  <c r="O22" i="7" s="1"/>
  <c r="P22" i="7" s="1"/>
  <c r="F22" i="7"/>
  <c r="J22" i="7" s="1"/>
  <c r="N22" i="7" s="1"/>
  <c r="Q22" i="7" s="1"/>
  <c r="R22" i="7" s="1"/>
  <c r="E22" i="7"/>
  <c r="I22" i="7" s="1"/>
  <c r="M22" i="7" s="1"/>
  <c r="T20" i="7"/>
  <c r="V20" i="7" s="1"/>
  <c r="AA20" i="7" s="1"/>
  <c r="H20" i="7"/>
  <c r="K20" i="7" s="1"/>
  <c r="O20" i="7" s="1"/>
  <c r="P20" i="7" s="1"/>
  <c r="F20" i="7"/>
  <c r="J20" i="7" s="1"/>
  <c r="N20" i="7" s="1"/>
  <c r="Q20" i="7" s="1"/>
  <c r="R20" i="7" s="1"/>
  <c r="E20" i="7"/>
  <c r="I20" i="7" s="1"/>
  <c r="M20" i="7" s="1"/>
  <c r="T19" i="7"/>
  <c r="V19" i="7" s="1"/>
  <c r="AA19" i="7" s="1"/>
  <c r="H19" i="7"/>
  <c r="K19" i="7" s="1"/>
  <c r="O19" i="7" s="1"/>
  <c r="P19" i="7" s="1"/>
  <c r="F19" i="7"/>
  <c r="J19" i="7" s="1"/>
  <c r="N19" i="7" s="1"/>
  <c r="Q19" i="7" s="1"/>
  <c r="R19" i="7" s="1"/>
  <c r="E19" i="7"/>
  <c r="I19" i="7" s="1"/>
  <c r="M19" i="7" s="1"/>
  <c r="W18" i="7"/>
  <c r="T18" i="7"/>
  <c r="V18" i="7" s="1"/>
  <c r="AA18" i="7" s="1"/>
  <c r="H18" i="7"/>
  <c r="K18" i="7" s="1"/>
  <c r="O18" i="7" s="1"/>
  <c r="P18" i="7" s="1"/>
  <c r="F18" i="7"/>
  <c r="J18" i="7" s="1"/>
  <c r="N18" i="7" s="1"/>
  <c r="Q18" i="7" s="1"/>
  <c r="R18" i="7" s="1"/>
  <c r="E18" i="7"/>
  <c r="I18" i="7" s="1"/>
  <c r="M18" i="7" s="1"/>
  <c r="W17" i="7"/>
  <c r="T17" i="7"/>
  <c r="V17" i="7" s="1"/>
  <c r="AA17" i="7" s="1"/>
  <c r="H17" i="7"/>
  <c r="K17" i="7" s="1"/>
  <c r="O17" i="7" s="1"/>
  <c r="P17" i="7" s="1"/>
  <c r="F17" i="7"/>
  <c r="J17" i="7" s="1"/>
  <c r="N17" i="7" s="1"/>
  <c r="Q17" i="7" s="1"/>
  <c r="R17" i="7" s="1"/>
  <c r="E17" i="7"/>
  <c r="I17" i="7" s="1"/>
  <c r="M17" i="7" s="1"/>
  <c r="Z16" i="7"/>
  <c r="Y16" i="7"/>
  <c r="X16" i="7"/>
  <c r="T16" i="7"/>
  <c r="V16" i="7" s="1"/>
  <c r="AA16" i="7" s="1"/>
  <c r="H16" i="7"/>
  <c r="K16" i="7" s="1"/>
  <c r="O16" i="7" s="1"/>
  <c r="P16" i="7" s="1"/>
  <c r="F16" i="7"/>
  <c r="J16" i="7" s="1"/>
  <c r="N16" i="7" s="1"/>
  <c r="Q16" i="7" s="1"/>
  <c r="R16" i="7" s="1"/>
  <c r="E16" i="7"/>
  <c r="I16" i="7" s="1"/>
  <c r="M16" i="7" s="1"/>
  <c r="T15" i="7"/>
  <c r="V15" i="7" s="1"/>
  <c r="AA15" i="7" s="1"/>
  <c r="H15" i="7"/>
  <c r="K15" i="7" s="1"/>
  <c r="O15" i="7" s="1"/>
  <c r="P15" i="7" s="1"/>
  <c r="F15" i="7"/>
  <c r="J15" i="7" s="1"/>
  <c r="N15" i="7" s="1"/>
  <c r="Q15" i="7" s="1"/>
  <c r="R15" i="7" s="1"/>
  <c r="E15" i="7"/>
  <c r="I15" i="7" s="1"/>
  <c r="M15" i="7" s="1"/>
  <c r="T2" i="7"/>
  <c r="V2" i="7" s="1"/>
  <c r="AA2" i="7" s="1"/>
  <c r="H2" i="7"/>
  <c r="K2" i="7" s="1"/>
  <c r="O2" i="7" s="1"/>
  <c r="P2" i="7" s="1"/>
  <c r="F2" i="7"/>
  <c r="J2" i="7" s="1"/>
  <c r="N2" i="7" s="1"/>
  <c r="Q2" i="7" s="1"/>
  <c r="R2" i="7" s="1"/>
  <c r="E2" i="7"/>
  <c r="I2" i="7" s="1"/>
  <c r="M2" i="7" s="1"/>
  <c r="T6" i="7"/>
  <c r="V6" i="7" s="1"/>
  <c r="AA6" i="7" s="1"/>
  <c r="T7" i="7"/>
  <c r="T8" i="7"/>
  <c r="H6" i="7"/>
  <c r="K6" i="7" s="1"/>
  <c r="O6" i="7" s="1"/>
  <c r="P6" i="7" s="1"/>
  <c r="H7" i="7"/>
  <c r="K7" i="7" s="1"/>
  <c r="F6" i="7"/>
  <c r="J6" i="7" s="1"/>
  <c r="N6" i="7" s="1"/>
  <c r="Q6" i="7" s="1"/>
  <c r="R6" i="7" s="1"/>
  <c r="F7" i="7"/>
  <c r="J7" i="7" s="1"/>
  <c r="E6" i="7"/>
  <c r="I6" i="7" s="1"/>
  <c r="M6" i="7" s="1"/>
  <c r="F4" i="7"/>
  <c r="F3" i="7"/>
  <c r="P14" i="5"/>
  <c r="P13" i="5"/>
  <c r="R21" i="5"/>
  <c r="R39" i="5"/>
  <c r="R35" i="5"/>
  <c r="P48" i="5"/>
  <c r="P47" i="5"/>
  <c r="P37" i="5"/>
  <c r="P30" i="5"/>
  <c r="Z32" i="5"/>
  <c r="Y32" i="5"/>
  <c r="H32" i="5"/>
  <c r="F32" i="5"/>
  <c r="J32" i="5" s="1"/>
  <c r="N32" i="5" s="1"/>
  <c r="Q32" i="5" s="1"/>
  <c r="R32" i="5" s="1"/>
  <c r="E32" i="5"/>
  <c r="I32" i="5" s="1"/>
  <c r="M32" i="5" s="1"/>
  <c r="E21" i="5"/>
  <c r="I21" i="5"/>
  <c r="M21" i="5" s="1"/>
  <c r="H21" i="5"/>
  <c r="K21" i="5" s="1"/>
  <c r="O21" i="5" s="1"/>
  <c r="P21" i="5" s="1"/>
  <c r="F21" i="5"/>
  <c r="J21" i="5" s="1"/>
  <c r="N21" i="5" s="1"/>
  <c r="Q21" i="5" s="1"/>
  <c r="H51" i="5"/>
  <c r="K51" i="5" s="1"/>
  <c r="O51" i="5" s="1"/>
  <c r="P51" i="5" s="1"/>
  <c r="F51" i="5"/>
  <c r="J51" i="5" s="1"/>
  <c r="N51" i="5" s="1"/>
  <c r="Q51" i="5" s="1"/>
  <c r="R51" i="5" s="1"/>
  <c r="E51" i="5"/>
  <c r="I51" i="5" s="1"/>
  <c r="M51" i="5" s="1"/>
  <c r="H50" i="5"/>
  <c r="K50" i="5" s="1"/>
  <c r="O50" i="5" s="1"/>
  <c r="P50" i="5" s="1"/>
  <c r="F50" i="5"/>
  <c r="J50" i="5" s="1"/>
  <c r="N50" i="5" s="1"/>
  <c r="Q50" i="5" s="1"/>
  <c r="R50" i="5" s="1"/>
  <c r="E50" i="5"/>
  <c r="I50" i="5" s="1"/>
  <c r="M50" i="5" s="1"/>
  <c r="K49" i="5"/>
  <c r="O49" i="5" s="1"/>
  <c r="P49" i="5" s="1"/>
  <c r="I49" i="5"/>
  <c r="M49" i="5" s="1"/>
  <c r="H49" i="5"/>
  <c r="F49" i="5"/>
  <c r="J49" i="5" s="1"/>
  <c r="N49" i="5" s="1"/>
  <c r="Q49" i="5" s="1"/>
  <c r="R49" i="5" s="1"/>
  <c r="E49" i="5"/>
  <c r="H48" i="5"/>
  <c r="K48" i="5" s="1"/>
  <c r="O48" i="5" s="1"/>
  <c r="F48" i="5"/>
  <c r="J48" i="5" s="1"/>
  <c r="N48" i="5" s="1"/>
  <c r="Q48" i="5" s="1"/>
  <c r="R48" i="5" s="1"/>
  <c r="E48" i="5"/>
  <c r="I48" i="5" s="1"/>
  <c r="M48" i="5" s="1"/>
  <c r="H47" i="5"/>
  <c r="K47" i="5" s="1"/>
  <c r="O47" i="5" s="1"/>
  <c r="F47" i="5"/>
  <c r="J47" i="5" s="1"/>
  <c r="N47" i="5" s="1"/>
  <c r="Q47" i="5" s="1"/>
  <c r="R47" i="5" s="1"/>
  <c r="E47" i="5"/>
  <c r="I47" i="5" s="1"/>
  <c r="M47" i="5" s="1"/>
  <c r="H46" i="5"/>
  <c r="K46" i="5" s="1"/>
  <c r="O46" i="5" s="1"/>
  <c r="P46" i="5" s="1"/>
  <c r="F46" i="5"/>
  <c r="J46" i="5" s="1"/>
  <c r="N46" i="5" s="1"/>
  <c r="Q46" i="5" s="1"/>
  <c r="R46" i="5" s="1"/>
  <c r="E46" i="5"/>
  <c r="I46" i="5" s="1"/>
  <c r="M46" i="5" s="1"/>
  <c r="AA40" i="5"/>
  <c r="Z40" i="5"/>
  <c r="Y40" i="5"/>
  <c r="X40" i="5"/>
  <c r="I40" i="5"/>
  <c r="M40" i="5" s="1"/>
  <c r="H40" i="5"/>
  <c r="K40" i="5" s="1"/>
  <c r="O40" i="5" s="1"/>
  <c r="P40" i="5" s="1"/>
  <c r="F40" i="5"/>
  <c r="J40" i="5" s="1"/>
  <c r="N40" i="5" s="1"/>
  <c r="Q40" i="5" s="1"/>
  <c r="R40" i="5" s="1"/>
  <c r="E40" i="5"/>
  <c r="AA39" i="5"/>
  <c r="Z39" i="5"/>
  <c r="Y39" i="5"/>
  <c r="X39" i="5"/>
  <c r="H39" i="5"/>
  <c r="K39" i="5" s="1"/>
  <c r="O39" i="5" s="1"/>
  <c r="P39" i="5" s="1"/>
  <c r="F39" i="5"/>
  <c r="J39" i="5" s="1"/>
  <c r="N39" i="5" s="1"/>
  <c r="Q39" i="5" s="1"/>
  <c r="E39" i="5"/>
  <c r="I39" i="5" s="1"/>
  <c r="M39" i="5" s="1"/>
  <c r="AA38" i="5"/>
  <c r="Z38" i="5"/>
  <c r="Y38" i="5"/>
  <c r="X38" i="5"/>
  <c r="H38" i="5"/>
  <c r="K38" i="5" s="1"/>
  <c r="O38" i="5" s="1"/>
  <c r="P38" i="5" s="1"/>
  <c r="F38" i="5"/>
  <c r="J38" i="5" s="1"/>
  <c r="N38" i="5" s="1"/>
  <c r="Q38" i="5" s="1"/>
  <c r="R38" i="5" s="1"/>
  <c r="E38" i="5"/>
  <c r="I38" i="5" s="1"/>
  <c r="M38" i="5" s="1"/>
  <c r="AA37" i="5"/>
  <c r="Z37" i="5"/>
  <c r="Y37" i="5"/>
  <c r="X37" i="5"/>
  <c r="J37" i="5"/>
  <c r="N37" i="5" s="1"/>
  <c r="Q37" i="5" s="1"/>
  <c r="R37" i="5" s="1"/>
  <c r="H37" i="5"/>
  <c r="K37" i="5" s="1"/>
  <c r="O37" i="5" s="1"/>
  <c r="F37" i="5"/>
  <c r="E37" i="5"/>
  <c r="I37" i="5" s="1"/>
  <c r="M37" i="5" s="1"/>
  <c r="AA36" i="5"/>
  <c r="Z36" i="5"/>
  <c r="Y36" i="5"/>
  <c r="X36" i="5"/>
  <c r="H36" i="5"/>
  <c r="K36" i="5" s="1"/>
  <c r="O36" i="5" s="1"/>
  <c r="P36" i="5" s="1"/>
  <c r="F36" i="5"/>
  <c r="J36" i="5" s="1"/>
  <c r="N36" i="5" s="1"/>
  <c r="Q36" i="5" s="1"/>
  <c r="R36" i="5" s="1"/>
  <c r="E36" i="5"/>
  <c r="I36" i="5" s="1"/>
  <c r="M36" i="5" s="1"/>
  <c r="AA35" i="5"/>
  <c r="Z35" i="5"/>
  <c r="Y35" i="5"/>
  <c r="X35" i="5"/>
  <c r="H35" i="5"/>
  <c r="K35" i="5" s="1"/>
  <c r="O35" i="5" s="1"/>
  <c r="P35" i="5" s="1"/>
  <c r="F35" i="5"/>
  <c r="J35" i="5" s="1"/>
  <c r="N35" i="5" s="1"/>
  <c r="Q35" i="5" s="1"/>
  <c r="E35" i="5"/>
  <c r="I35" i="5" s="1"/>
  <c r="M35" i="5" s="1"/>
  <c r="Z31" i="5"/>
  <c r="Y31" i="5"/>
  <c r="X31" i="5"/>
  <c r="H31" i="5"/>
  <c r="K31" i="5" s="1"/>
  <c r="O31" i="5" s="1"/>
  <c r="P31" i="5" s="1"/>
  <c r="F31" i="5"/>
  <c r="J31" i="5" s="1"/>
  <c r="N31" i="5" s="1"/>
  <c r="Q31" i="5" s="1"/>
  <c r="R31" i="5" s="1"/>
  <c r="E31" i="5"/>
  <c r="I31" i="5" s="1"/>
  <c r="M31" i="5" s="1"/>
  <c r="Z30" i="5"/>
  <c r="Y30" i="5"/>
  <c r="X30" i="5"/>
  <c r="AC30" i="5"/>
  <c r="H30" i="5"/>
  <c r="K30" i="5" s="1"/>
  <c r="O30" i="5" s="1"/>
  <c r="F30" i="5"/>
  <c r="J30" i="5" s="1"/>
  <c r="N30" i="5" s="1"/>
  <c r="Q30" i="5" s="1"/>
  <c r="R30" i="5" s="1"/>
  <c r="E30" i="5"/>
  <c r="I30" i="5" s="1"/>
  <c r="M30" i="5" s="1"/>
  <c r="AA29" i="5"/>
  <c r="Z29" i="5"/>
  <c r="Y29" i="5"/>
  <c r="X29" i="5"/>
  <c r="AC29" i="5"/>
  <c r="H29" i="5"/>
  <c r="K29" i="5" s="1"/>
  <c r="O29" i="5" s="1"/>
  <c r="P29" i="5" s="1"/>
  <c r="F29" i="5"/>
  <c r="J29" i="5" s="1"/>
  <c r="N29" i="5" s="1"/>
  <c r="Q29" i="5" s="1"/>
  <c r="R29" i="5" s="1"/>
  <c r="E29" i="5"/>
  <c r="I29" i="5" s="1"/>
  <c r="M29" i="5" s="1"/>
  <c r="AA28" i="5"/>
  <c r="Z28" i="5"/>
  <c r="Y28" i="5"/>
  <c r="X28" i="5"/>
  <c r="AC28" i="5"/>
  <c r="I28" i="5"/>
  <c r="M28" i="5" s="1"/>
  <c r="H28" i="5"/>
  <c r="K28" i="5" s="1"/>
  <c r="O28" i="5" s="1"/>
  <c r="P28" i="5" s="1"/>
  <c r="F28" i="5"/>
  <c r="J28" i="5" s="1"/>
  <c r="N28" i="5" s="1"/>
  <c r="Q28" i="5" s="1"/>
  <c r="R28" i="5" s="1"/>
  <c r="E28" i="5"/>
  <c r="AA27" i="5"/>
  <c r="Z27" i="5"/>
  <c r="Y27" i="5"/>
  <c r="X27" i="5"/>
  <c r="AC27" i="5"/>
  <c r="I27" i="5"/>
  <c r="M27" i="5" s="1"/>
  <c r="H27" i="5"/>
  <c r="K27" i="5" s="1"/>
  <c r="O27" i="5" s="1"/>
  <c r="P27" i="5" s="1"/>
  <c r="F27" i="5"/>
  <c r="J27" i="5" s="1"/>
  <c r="N27" i="5" s="1"/>
  <c r="Q27" i="5" s="1"/>
  <c r="R27" i="5" s="1"/>
  <c r="E27" i="5"/>
  <c r="AA26" i="5"/>
  <c r="Z26" i="5"/>
  <c r="Y26" i="5"/>
  <c r="X26" i="5"/>
  <c r="AC26" i="5"/>
  <c r="H26" i="5"/>
  <c r="K26" i="5" s="1"/>
  <c r="O26" i="5" s="1"/>
  <c r="P26" i="5" s="1"/>
  <c r="F26" i="5"/>
  <c r="J26" i="5" s="1"/>
  <c r="N26" i="5" s="1"/>
  <c r="Q26" i="5" s="1"/>
  <c r="R26" i="5" s="1"/>
  <c r="E26" i="5"/>
  <c r="I26" i="5" s="1"/>
  <c r="M26" i="5" s="1"/>
  <c r="AA25" i="5"/>
  <c r="Z25" i="5"/>
  <c r="Y25" i="5"/>
  <c r="X25" i="5"/>
  <c r="AC25" i="5"/>
  <c r="H25" i="5"/>
  <c r="K25" i="5" s="1"/>
  <c r="O25" i="5" s="1"/>
  <c r="P25" i="5" s="1"/>
  <c r="F25" i="5"/>
  <c r="J25" i="5" s="1"/>
  <c r="N25" i="5" s="1"/>
  <c r="Q25" i="5" s="1"/>
  <c r="R25" i="5" s="1"/>
  <c r="E25" i="5"/>
  <c r="I25" i="5" s="1"/>
  <c r="M25" i="5" s="1"/>
  <c r="AA24" i="5"/>
  <c r="Z24" i="5"/>
  <c r="Y24" i="5"/>
  <c r="X24" i="5"/>
  <c r="AC24" i="5"/>
  <c r="K24" i="5"/>
  <c r="O24" i="5" s="1"/>
  <c r="P24" i="5" s="1"/>
  <c r="H24" i="5"/>
  <c r="F24" i="5"/>
  <c r="J24" i="5" s="1"/>
  <c r="N24" i="5" s="1"/>
  <c r="Q24" i="5" s="1"/>
  <c r="R24" i="5" s="1"/>
  <c r="E24" i="5"/>
  <c r="I24" i="5" s="1"/>
  <c r="M24" i="5" s="1"/>
  <c r="R14" i="5"/>
  <c r="F13" i="5"/>
  <c r="J13" i="5" s="1"/>
  <c r="N13" i="5" s="1"/>
  <c r="Q13" i="5" s="1"/>
  <c r="R13" i="5" s="1"/>
  <c r="F2" i="5"/>
  <c r="Z20" i="5"/>
  <c r="Y20" i="5"/>
  <c r="X20" i="5"/>
  <c r="AC20" i="5"/>
  <c r="H20" i="5"/>
  <c r="K20" i="5" s="1"/>
  <c r="O20" i="5" s="1"/>
  <c r="P20" i="5" s="1"/>
  <c r="F20" i="5"/>
  <c r="J20" i="5" s="1"/>
  <c r="N20" i="5" s="1"/>
  <c r="Q20" i="5" s="1"/>
  <c r="R20" i="5" s="1"/>
  <c r="E20" i="5"/>
  <c r="I20" i="5" s="1"/>
  <c r="M20" i="5" s="1"/>
  <c r="Z19" i="5"/>
  <c r="Y19" i="5"/>
  <c r="X19" i="5"/>
  <c r="H19" i="5"/>
  <c r="K19" i="5" s="1"/>
  <c r="O19" i="5" s="1"/>
  <c r="P19" i="5" s="1"/>
  <c r="F19" i="5"/>
  <c r="J19" i="5" s="1"/>
  <c r="N19" i="5" s="1"/>
  <c r="Q19" i="5" s="1"/>
  <c r="R19" i="5" s="1"/>
  <c r="E19" i="5"/>
  <c r="I19" i="5" s="1"/>
  <c r="M19" i="5" s="1"/>
  <c r="AA18" i="5"/>
  <c r="Z18" i="5"/>
  <c r="Y18" i="5"/>
  <c r="X18" i="5"/>
  <c r="AC18" i="5"/>
  <c r="H18" i="5"/>
  <c r="K18" i="5" s="1"/>
  <c r="O18" i="5" s="1"/>
  <c r="P18" i="5" s="1"/>
  <c r="F18" i="5"/>
  <c r="J18" i="5" s="1"/>
  <c r="N18" i="5" s="1"/>
  <c r="Q18" i="5" s="1"/>
  <c r="R18" i="5" s="1"/>
  <c r="E18" i="5"/>
  <c r="I18" i="5" s="1"/>
  <c r="M18" i="5" s="1"/>
  <c r="AA17" i="5"/>
  <c r="Z17" i="5"/>
  <c r="Y17" i="5"/>
  <c r="X17" i="5"/>
  <c r="H17" i="5"/>
  <c r="K17" i="5" s="1"/>
  <c r="O17" i="5" s="1"/>
  <c r="P17" i="5" s="1"/>
  <c r="F17" i="5"/>
  <c r="J17" i="5" s="1"/>
  <c r="N17" i="5" s="1"/>
  <c r="Q17" i="5" s="1"/>
  <c r="R17" i="5" s="1"/>
  <c r="E17" i="5"/>
  <c r="I17" i="5" s="1"/>
  <c r="M17" i="5" s="1"/>
  <c r="AA16" i="5"/>
  <c r="Z16" i="5"/>
  <c r="Y16" i="5"/>
  <c r="X16" i="5"/>
  <c r="J16" i="5"/>
  <c r="N16" i="5" s="1"/>
  <c r="Q16" i="5" s="1"/>
  <c r="R16" i="5" s="1"/>
  <c r="H16" i="5"/>
  <c r="K16" i="5" s="1"/>
  <c r="O16" i="5" s="1"/>
  <c r="P16" i="5" s="1"/>
  <c r="F16" i="5"/>
  <c r="E16" i="5"/>
  <c r="I16" i="5" s="1"/>
  <c r="M16" i="5" s="1"/>
  <c r="AA15" i="5"/>
  <c r="Z15" i="5"/>
  <c r="Y15" i="5"/>
  <c r="X15" i="5"/>
  <c r="H15" i="5"/>
  <c r="K15" i="5" s="1"/>
  <c r="O15" i="5" s="1"/>
  <c r="P15" i="5" s="1"/>
  <c r="F15" i="5"/>
  <c r="J15" i="5" s="1"/>
  <c r="N15" i="5" s="1"/>
  <c r="Q15" i="5" s="1"/>
  <c r="R15" i="5" s="1"/>
  <c r="E15" i="5"/>
  <c r="I15" i="5" s="1"/>
  <c r="M15" i="5" s="1"/>
  <c r="AA14" i="5"/>
  <c r="Z14" i="5"/>
  <c r="Y14" i="5"/>
  <c r="X14" i="5"/>
  <c r="AC14" i="5"/>
  <c r="H14" i="5"/>
  <c r="K14" i="5" s="1"/>
  <c r="O14" i="5" s="1"/>
  <c r="F14" i="5"/>
  <c r="J14" i="5" s="1"/>
  <c r="N14" i="5" s="1"/>
  <c r="Q14" i="5" s="1"/>
  <c r="E14" i="5"/>
  <c r="I14" i="5" s="1"/>
  <c r="M14" i="5" s="1"/>
  <c r="AA13" i="5"/>
  <c r="Z13" i="5"/>
  <c r="Y13" i="5"/>
  <c r="X13" i="5"/>
  <c r="H13" i="5"/>
  <c r="K13" i="5" s="1"/>
  <c r="O13" i="5" s="1"/>
  <c r="E13" i="5"/>
  <c r="I13" i="5" s="1"/>
  <c r="M13" i="5" s="1"/>
  <c r="AB49" i="5" l="1"/>
  <c r="AC49" i="5"/>
  <c r="AB50" i="5"/>
  <c r="AC50" i="5"/>
  <c r="AB51" i="5"/>
  <c r="AC51" i="5"/>
  <c r="K32" i="5"/>
  <c r="O32" i="5" s="1"/>
  <c r="P32" i="5" s="1"/>
  <c r="AB47" i="5"/>
  <c r="AC47" i="5"/>
  <c r="AC48" i="5"/>
  <c r="AB48" i="5"/>
  <c r="AB46" i="5"/>
  <c r="AC46" i="5"/>
  <c r="V33" i="7"/>
  <c r="AA33" i="7" s="1"/>
  <c r="V60" i="7"/>
  <c r="V61" i="7"/>
  <c r="AB61" i="7" s="1"/>
  <c r="AB28" i="7"/>
  <c r="AA29" i="7"/>
  <c r="AB58" i="7"/>
  <c r="AA58" i="7"/>
  <c r="AB62" i="7"/>
  <c r="AA62" i="7"/>
  <c r="AB63" i="7"/>
  <c r="AA63" i="7"/>
  <c r="AB56" i="7"/>
  <c r="AB57" i="7"/>
  <c r="AA42" i="7"/>
  <c r="AB42" i="7"/>
  <c r="AB47" i="7"/>
  <c r="AA47" i="7"/>
  <c r="AA43" i="7"/>
  <c r="AB43" i="7"/>
  <c r="AB46" i="7"/>
  <c r="AA44" i="7"/>
  <c r="AB44" i="7"/>
  <c r="AB32" i="7"/>
  <c r="AB30" i="7"/>
  <c r="AB20" i="7"/>
  <c r="AB21" i="7"/>
  <c r="AA21" i="7"/>
  <c r="AB22" i="7"/>
  <c r="AB18" i="7"/>
  <c r="AB16" i="7"/>
  <c r="AB17" i="7"/>
  <c r="AC40" i="5"/>
  <c r="AB40" i="5"/>
  <c r="AC38" i="5"/>
  <c r="AB38" i="5"/>
  <c r="AC39" i="5"/>
  <c r="AB39" i="5"/>
  <c r="AC32" i="5"/>
  <c r="AB32" i="5"/>
  <c r="AC21" i="5"/>
  <c r="AB35" i="5"/>
  <c r="AC35" i="5"/>
  <c r="AB36" i="5"/>
  <c r="AC36" i="5"/>
  <c r="AB37" i="5"/>
  <c r="AC37" i="5"/>
  <c r="AC31" i="5"/>
  <c r="AB31" i="5"/>
  <c r="AB29" i="5"/>
  <c r="AB30" i="5"/>
  <c r="AB25" i="5"/>
  <c r="AB28" i="5"/>
  <c r="AB24" i="5"/>
  <c r="AB26" i="5"/>
  <c r="AB27" i="5"/>
  <c r="AC15" i="5"/>
  <c r="AB15" i="5"/>
  <c r="AB17" i="5"/>
  <c r="AC17" i="5"/>
  <c r="AC13" i="5"/>
  <c r="AB13" i="5"/>
  <c r="AB16" i="5"/>
  <c r="AC16" i="5"/>
  <c r="AB19" i="5"/>
  <c r="AC19" i="5"/>
  <c r="AB20" i="5"/>
  <c r="AB14" i="5"/>
  <c r="AB18" i="5"/>
  <c r="T45" i="2"/>
  <c r="V45" i="2" s="1"/>
  <c r="G45" i="2"/>
  <c r="E45" i="2"/>
  <c r="I45" i="2" s="1"/>
  <c r="M45" i="2" s="1"/>
  <c r="Y44" i="2"/>
  <c r="V44" i="2"/>
  <c r="G44" i="2"/>
  <c r="T44" i="2" s="1"/>
  <c r="E44" i="2"/>
  <c r="I44" i="2" s="1"/>
  <c r="M44" i="2" s="1"/>
  <c r="Y43" i="2"/>
  <c r="G43" i="2"/>
  <c r="E43" i="2"/>
  <c r="I43" i="2" s="1"/>
  <c r="M43" i="2" s="1"/>
  <c r="Y42" i="2"/>
  <c r="T42" i="2"/>
  <c r="V42" i="2" s="1"/>
  <c r="G42" i="2"/>
  <c r="E42" i="2"/>
  <c r="I42" i="2" s="1"/>
  <c r="M42" i="2" s="1"/>
  <c r="Y41" i="2"/>
  <c r="T41" i="2"/>
  <c r="M41" i="2"/>
  <c r="G41" i="2"/>
  <c r="E41" i="2"/>
  <c r="I41" i="2" s="1"/>
  <c r="Y40" i="2"/>
  <c r="G40" i="2"/>
  <c r="E40" i="2"/>
  <c r="AB39" i="2"/>
  <c r="Y39" i="2"/>
  <c r="W39" i="2"/>
  <c r="T39" i="2"/>
  <c r="V39" i="2" s="1"/>
  <c r="AA39" i="2" s="1"/>
  <c r="J39" i="2"/>
  <c r="N39" i="2" s="1"/>
  <c r="G39" i="2"/>
  <c r="F39" i="2"/>
  <c r="E39" i="2"/>
  <c r="I39" i="2" s="1"/>
  <c r="M39" i="2" s="1"/>
  <c r="B39" i="2"/>
  <c r="Z39" i="2" s="1"/>
  <c r="AA38" i="2"/>
  <c r="Y38" i="2"/>
  <c r="V38" i="2"/>
  <c r="AB38" i="2" s="1"/>
  <c r="I38" i="2"/>
  <c r="M38" i="2" s="1"/>
  <c r="G38" i="2"/>
  <c r="T38" i="2" s="1"/>
  <c r="E38" i="2"/>
  <c r="B38" i="2"/>
  <c r="Z38" i="2" s="1"/>
  <c r="Z37" i="2"/>
  <c r="Y37" i="2"/>
  <c r="W37" i="2"/>
  <c r="T37" i="2"/>
  <c r="V37" i="2" s="1"/>
  <c r="H37" i="2"/>
  <c r="K37" i="2" s="1"/>
  <c r="O37" i="2" s="1"/>
  <c r="P37" i="2" s="1"/>
  <c r="G37" i="2"/>
  <c r="F37" i="2"/>
  <c r="J37" i="2" s="1"/>
  <c r="N37" i="2" s="1"/>
  <c r="E37" i="2"/>
  <c r="I37" i="2" s="1"/>
  <c r="M37" i="2" s="1"/>
  <c r="Y31" i="2"/>
  <c r="G31" i="2"/>
  <c r="E31" i="2"/>
  <c r="I31" i="2" s="1"/>
  <c r="M31" i="2" s="1"/>
  <c r="Y30" i="2"/>
  <c r="G30" i="2"/>
  <c r="E30" i="2"/>
  <c r="I30" i="2" s="1"/>
  <c r="M30" i="2" s="1"/>
  <c r="Y29" i="2"/>
  <c r="G29" i="2"/>
  <c r="E29" i="2"/>
  <c r="Y28" i="2"/>
  <c r="G28" i="2"/>
  <c r="E28" i="2"/>
  <c r="I28" i="2" s="1"/>
  <c r="M28" i="2" s="1"/>
  <c r="Y27" i="2"/>
  <c r="W27" i="2"/>
  <c r="G27" i="2"/>
  <c r="E27" i="2"/>
  <c r="I27" i="2" s="1"/>
  <c r="M27" i="2" s="1"/>
  <c r="B27" i="2"/>
  <c r="F27" i="2" s="1"/>
  <c r="J27" i="2" s="1"/>
  <c r="N27" i="2" s="1"/>
  <c r="Q27" i="2" s="1"/>
  <c r="Z26" i="2"/>
  <c r="Y26" i="2"/>
  <c r="W26" i="2"/>
  <c r="G26" i="2"/>
  <c r="F26" i="2"/>
  <c r="J26" i="2" s="1"/>
  <c r="N26" i="2" s="1"/>
  <c r="Q26" i="2" s="1"/>
  <c r="E26" i="2"/>
  <c r="Y20" i="2"/>
  <c r="G20" i="2"/>
  <c r="T20" i="2" s="1"/>
  <c r="V20" i="2" s="1"/>
  <c r="E20" i="2"/>
  <c r="I20" i="2" s="1"/>
  <c r="M20" i="2" s="1"/>
  <c r="Y19" i="2"/>
  <c r="G19" i="2"/>
  <c r="T19" i="2" s="1"/>
  <c r="V19" i="2" s="1"/>
  <c r="E19" i="2"/>
  <c r="I19" i="2" s="1"/>
  <c r="M19" i="2" s="1"/>
  <c r="Y18" i="2"/>
  <c r="V18" i="2"/>
  <c r="G18" i="2"/>
  <c r="T18" i="2" s="1"/>
  <c r="E18" i="2"/>
  <c r="I18" i="2" s="1"/>
  <c r="M18" i="2" s="1"/>
  <c r="Y17" i="2"/>
  <c r="G17" i="2"/>
  <c r="T17" i="2" s="1"/>
  <c r="V17" i="2" s="1"/>
  <c r="E17" i="2"/>
  <c r="I17" i="2" s="1"/>
  <c r="M17" i="2" s="1"/>
  <c r="Y16" i="2"/>
  <c r="G16" i="2"/>
  <c r="T16" i="2" s="1"/>
  <c r="V16" i="2" s="1"/>
  <c r="F16" i="2"/>
  <c r="J16" i="2" s="1"/>
  <c r="N16" i="2" s="1"/>
  <c r="Q16" i="2" s="1"/>
  <c r="E16" i="2"/>
  <c r="I16" i="2" s="1"/>
  <c r="M16" i="2" s="1"/>
  <c r="B16" i="2"/>
  <c r="Z16" i="2" s="1"/>
  <c r="Z15" i="2"/>
  <c r="Y15" i="2"/>
  <c r="W15" i="2"/>
  <c r="V15" i="2"/>
  <c r="AB15" i="2" s="1"/>
  <c r="O15" i="2"/>
  <c r="P15" i="2" s="1"/>
  <c r="H15" i="2"/>
  <c r="K15" i="2" s="1"/>
  <c r="G15" i="2"/>
  <c r="T15" i="2" s="1"/>
  <c r="F15" i="2"/>
  <c r="J15" i="2" s="1"/>
  <c r="N15" i="2" s="1"/>
  <c r="Q15" i="2" s="1"/>
  <c r="E15" i="2"/>
  <c r="I15" i="2" s="1"/>
  <c r="M15" i="2" s="1"/>
  <c r="G11" i="2"/>
  <c r="T11" i="2" s="1"/>
  <c r="V11" i="2" s="1"/>
  <c r="E11" i="2"/>
  <c r="I11" i="2" s="1"/>
  <c r="M11" i="2" s="1"/>
  <c r="T10" i="2"/>
  <c r="V10" i="2" s="1"/>
  <c r="AA10" i="2" s="1"/>
  <c r="I10" i="2"/>
  <c r="M10" i="2" s="1"/>
  <c r="G10" i="2"/>
  <c r="E10" i="2"/>
  <c r="T9" i="2"/>
  <c r="V9" i="2" s="1"/>
  <c r="I9" i="2"/>
  <c r="M9" i="2" s="1"/>
  <c r="G9" i="2"/>
  <c r="E9" i="2"/>
  <c r="G8" i="2"/>
  <c r="E8" i="2"/>
  <c r="I8" i="2" s="1"/>
  <c r="M8" i="2" s="1"/>
  <c r="Y7" i="2"/>
  <c r="G7" i="2"/>
  <c r="Y6" i="2"/>
  <c r="T6" i="2"/>
  <c r="V6" i="2" s="1"/>
  <c r="AB6" i="2" s="1"/>
  <c r="I6" i="2"/>
  <c r="M6" i="2" s="1"/>
  <c r="G6" i="2"/>
  <c r="E6" i="2"/>
  <c r="AA5" i="2"/>
  <c r="Y5" i="2"/>
  <c r="T5" i="2"/>
  <c r="V5" i="2" s="1"/>
  <c r="AB5" i="2" s="1"/>
  <c r="I5" i="2"/>
  <c r="M5" i="2" s="1"/>
  <c r="G5" i="2"/>
  <c r="E5" i="2"/>
  <c r="Y4" i="2"/>
  <c r="T4" i="2"/>
  <c r="V4" i="2" s="1"/>
  <c r="AB4" i="2" s="1"/>
  <c r="I4" i="2"/>
  <c r="M4" i="2" s="1"/>
  <c r="G4" i="2"/>
  <c r="E4" i="2"/>
  <c r="AA3" i="2"/>
  <c r="Z3" i="2"/>
  <c r="Y3" i="2"/>
  <c r="T3" i="2"/>
  <c r="V3" i="2" s="1"/>
  <c r="AB3" i="2" s="1"/>
  <c r="J3" i="2"/>
  <c r="N3" i="2" s="1"/>
  <c r="Q3" i="2" s="1"/>
  <c r="I3" i="2"/>
  <c r="M3" i="2" s="1"/>
  <c r="G3" i="2"/>
  <c r="F3" i="2"/>
  <c r="E3" i="2"/>
  <c r="B3" i="2"/>
  <c r="B4" i="2" s="1"/>
  <c r="Z2" i="2"/>
  <c r="Y2" i="2"/>
  <c r="W2" i="2"/>
  <c r="T2" i="2"/>
  <c r="V2" i="2" s="1"/>
  <c r="H2" i="2"/>
  <c r="K2" i="2" s="1"/>
  <c r="O2" i="2" s="1"/>
  <c r="P2" i="2" s="1"/>
  <c r="G2" i="2"/>
  <c r="F2" i="2"/>
  <c r="J2" i="2" s="1"/>
  <c r="N2" i="2" s="1"/>
  <c r="Q2" i="2" s="1"/>
  <c r="E2" i="2"/>
  <c r="I2" i="2" s="1"/>
  <c r="M2" i="2" s="1"/>
  <c r="X54" i="4"/>
  <c r="T54" i="4"/>
  <c r="V54" i="4" s="1"/>
  <c r="AA54" i="4" s="1"/>
  <c r="I54" i="4"/>
  <c r="M54" i="4" s="1"/>
  <c r="H54" i="4"/>
  <c r="K54" i="4" s="1"/>
  <c r="O54" i="4" s="1"/>
  <c r="P54" i="4" s="1"/>
  <c r="F54" i="4"/>
  <c r="J54" i="4" s="1"/>
  <c r="N54" i="4" s="1"/>
  <c r="Q54" i="4" s="1"/>
  <c r="E54" i="4"/>
  <c r="X53" i="4"/>
  <c r="T53" i="4"/>
  <c r="V53" i="4" s="1"/>
  <c r="AA53" i="4" s="1"/>
  <c r="H53" i="4"/>
  <c r="K53" i="4" s="1"/>
  <c r="O53" i="4" s="1"/>
  <c r="P53" i="4" s="1"/>
  <c r="F53" i="4"/>
  <c r="J53" i="4" s="1"/>
  <c r="N53" i="4" s="1"/>
  <c r="Q53" i="4" s="1"/>
  <c r="E53" i="4"/>
  <c r="I53" i="4" s="1"/>
  <c r="M53" i="4" s="1"/>
  <c r="X52" i="4"/>
  <c r="W52" i="4"/>
  <c r="T52" i="4"/>
  <c r="V52" i="4" s="1"/>
  <c r="AA52" i="4" s="1"/>
  <c r="H52" i="4"/>
  <c r="K52" i="4" s="1"/>
  <c r="O52" i="4" s="1"/>
  <c r="P52" i="4" s="1"/>
  <c r="F52" i="4"/>
  <c r="J52" i="4" s="1"/>
  <c r="N52" i="4" s="1"/>
  <c r="Q52" i="4" s="1"/>
  <c r="E52" i="4"/>
  <c r="I52" i="4" s="1"/>
  <c r="M52" i="4" s="1"/>
  <c r="X51" i="4"/>
  <c r="T51" i="4"/>
  <c r="V51" i="4" s="1"/>
  <c r="AA51" i="4" s="1"/>
  <c r="H51" i="4"/>
  <c r="K51" i="4" s="1"/>
  <c r="O51" i="4" s="1"/>
  <c r="P51" i="4" s="1"/>
  <c r="F51" i="4"/>
  <c r="J51" i="4" s="1"/>
  <c r="N51" i="4" s="1"/>
  <c r="Q51" i="4" s="1"/>
  <c r="E51" i="4"/>
  <c r="I51" i="4" s="1"/>
  <c r="M51" i="4" s="1"/>
  <c r="Z50" i="4"/>
  <c r="X50" i="4"/>
  <c r="W50" i="4"/>
  <c r="T50" i="4"/>
  <c r="V50" i="4" s="1"/>
  <c r="AA50" i="4" s="1"/>
  <c r="H50" i="4"/>
  <c r="K50" i="4" s="1"/>
  <c r="O50" i="4" s="1"/>
  <c r="P50" i="4" s="1"/>
  <c r="F50" i="4"/>
  <c r="J50" i="4" s="1"/>
  <c r="N50" i="4" s="1"/>
  <c r="Q50" i="4" s="1"/>
  <c r="E50" i="4"/>
  <c r="I50" i="4" s="1"/>
  <c r="M50" i="4" s="1"/>
  <c r="Z49" i="4"/>
  <c r="X49" i="4"/>
  <c r="W49" i="4"/>
  <c r="T49" i="4"/>
  <c r="V49" i="4" s="1"/>
  <c r="AA49" i="4" s="1"/>
  <c r="I49" i="4"/>
  <c r="M49" i="4" s="1"/>
  <c r="H49" i="4"/>
  <c r="K49" i="4" s="1"/>
  <c r="O49" i="4" s="1"/>
  <c r="P49" i="4" s="1"/>
  <c r="F49" i="4"/>
  <c r="J49" i="4" s="1"/>
  <c r="N49" i="4" s="1"/>
  <c r="Q49" i="4" s="1"/>
  <c r="E49" i="4"/>
  <c r="Z48" i="4"/>
  <c r="X48" i="4"/>
  <c r="W48" i="4"/>
  <c r="T48" i="4"/>
  <c r="V48" i="4" s="1"/>
  <c r="AA48" i="4" s="1"/>
  <c r="H48" i="4"/>
  <c r="K48" i="4" s="1"/>
  <c r="O48" i="4" s="1"/>
  <c r="P48" i="4" s="1"/>
  <c r="F48" i="4"/>
  <c r="J48" i="4" s="1"/>
  <c r="N48" i="4" s="1"/>
  <c r="Q48" i="4" s="1"/>
  <c r="E48" i="4"/>
  <c r="I48" i="4" s="1"/>
  <c r="M48" i="4" s="1"/>
  <c r="Z47" i="4"/>
  <c r="X47" i="4"/>
  <c r="W47" i="4"/>
  <c r="T47" i="4"/>
  <c r="V47" i="4" s="1"/>
  <c r="AB47" i="4" s="1"/>
  <c r="H47" i="4"/>
  <c r="K47" i="4" s="1"/>
  <c r="O47" i="4" s="1"/>
  <c r="P47" i="4" s="1"/>
  <c r="F47" i="4"/>
  <c r="J47" i="4" s="1"/>
  <c r="N47" i="4" s="1"/>
  <c r="Q47" i="4" s="1"/>
  <c r="E47" i="4"/>
  <c r="I47" i="4" s="1"/>
  <c r="M47" i="4" s="1"/>
  <c r="X43" i="4"/>
  <c r="V43" i="4"/>
  <c r="T43" i="4"/>
  <c r="K43" i="4"/>
  <c r="O43" i="4" s="1"/>
  <c r="P43" i="4" s="1"/>
  <c r="H43" i="4"/>
  <c r="F43" i="4"/>
  <c r="J43" i="4" s="1"/>
  <c r="N43" i="4" s="1"/>
  <c r="Q43" i="4" s="1"/>
  <c r="E43" i="4"/>
  <c r="I43" i="4" s="1"/>
  <c r="M43" i="4" s="1"/>
  <c r="X42" i="4"/>
  <c r="V42" i="4"/>
  <c r="T42" i="4"/>
  <c r="K42" i="4"/>
  <c r="O42" i="4" s="1"/>
  <c r="P42" i="4" s="1"/>
  <c r="J42" i="4"/>
  <c r="N42" i="4" s="1"/>
  <c r="Q42" i="4" s="1"/>
  <c r="H42" i="4"/>
  <c r="F42" i="4"/>
  <c r="E42" i="4"/>
  <c r="I42" i="4" s="1"/>
  <c r="M42" i="4" s="1"/>
  <c r="Z41" i="4"/>
  <c r="Y41" i="4"/>
  <c r="X41" i="4"/>
  <c r="W41" i="4"/>
  <c r="T41" i="4"/>
  <c r="V41" i="4" s="1"/>
  <c r="O41" i="4"/>
  <c r="P41" i="4" s="1"/>
  <c r="K41" i="4"/>
  <c r="J41" i="4"/>
  <c r="N41" i="4" s="1"/>
  <c r="Q41" i="4" s="1"/>
  <c r="H41" i="4"/>
  <c r="F41" i="4"/>
  <c r="E41" i="4"/>
  <c r="I41" i="4" s="1"/>
  <c r="M41" i="4" s="1"/>
  <c r="Z40" i="4"/>
  <c r="Y40" i="4"/>
  <c r="X40" i="4"/>
  <c r="W40" i="4"/>
  <c r="T40" i="4"/>
  <c r="V40" i="4" s="1"/>
  <c r="AA40" i="4" s="1"/>
  <c r="N40" i="4"/>
  <c r="Q40" i="4" s="1"/>
  <c r="J40" i="4"/>
  <c r="I40" i="4"/>
  <c r="M40" i="4" s="1"/>
  <c r="H40" i="4"/>
  <c r="K40" i="4" s="1"/>
  <c r="O40" i="4" s="1"/>
  <c r="P40" i="4" s="1"/>
  <c r="F40" i="4"/>
  <c r="E40" i="4"/>
  <c r="Z39" i="4"/>
  <c r="Y39" i="4"/>
  <c r="X39" i="4"/>
  <c r="W39" i="4"/>
  <c r="T39" i="4"/>
  <c r="V39" i="4" s="1"/>
  <c r="AB39" i="4" s="1"/>
  <c r="M39" i="4"/>
  <c r="I39" i="4"/>
  <c r="H39" i="4"/>
  <c r="K39" i="4" s="1"/>
  <c r="O39" i="4" s="1"/>
  <c r="P39" i="4" s="1"/>
  <c r="F39" i="4"/>
  <c r="J39" i="4" s="1"/>
  <c r="N39" i="4" s="1"/>
  <c r="Q39" i="4" s="1"/>
  <c r="E39" i="4"/>
  <c r="Z38" i="4"/>
  <c r="Y38" i="4"/>
  <c r="X38" i="4"/>
  <c r="W38" i="4"/>
  <c r="V38" i="4"/>
  <c r="AB38" i="4" s="1"/>
  <c r="T38" i="4"/>
  <c r="K38" i="4"/>
  <c r="O38" i="4" s="1"/>
  <c r="P38" i="4" s="1"/>
  <c r="J38" i="4"/>
  <c r="N38" i="4" s="1"/>
  <c r="Q38" i="4" s="1"/>
  <c r="H38" i="4"/>
  <c r="F38" i="4"/>
  <c r="E38" i="4"/>
  <c r="I38" i="4" s="1"/>
  <c r="M38" i="4" s="1"/>
  <c r="Z37" i="4"/>
  <c r="Y37" i="4"/>
  <c r="X37" i="4"/>
  <c r="W37" i="4"/>
  <c r="T37" i="4"/>
  <c r="V37" i="4" s="1"/>
  <c r="AB37" i="4" s="1"/>
  <c r="M37" i="4"/>
  <c r="K37" i="4"/>
  <c r="O37" i="4" s="1"/>
  <c r="P37" i="4" s="1"/>
  <c r="I37" i="4"/>
  <c r="H37" i="4"/>
  <c r="F37" i="4"/>
  <c r="J37" i="4" s="1"/>
  <c r="N37" i="4" s="1"/>
  <c r="Q37" i="4" s="1"/>
  <c r="E37" i="4"/>
  <c r="Z36" i="4"/>
  <c r="Y36" i="4"/>
  <c r="X36" i="4"/>
  <c r="W36" i="4"/>
  <c r="T36" i="4"/>
  <c r="V36" i="4" s="1"/>
  <c r="AB36" i="4" s="1"/>
  <c r="N36" i="4"/>
  <c r="Q36" i="4" s="1"/>
  <c r="M36" i="4"/>
  <c r="J36" i="4"/>
  <c r="I36" i="4"/>
  <c r="H36" i="4"/>
  <c r="K36" i="4" s="1"/>
  <c r="O36" i="4" s="1"/>
  <c r="P36" i="4" s="1"/>
  <c r="F36" i="4"/>
  <c r="E36" i="4"/>
  <c r="Y31" i="4"/>
  <c r="X31" i="4"/>
  <c r="W31" i="4"/>
  <c r="T31" i="4"/>
  <c r="V31" i="4" s="1"/>
  <c r="AB31" i="4" s="1"/>
  <c r="N31" i="4"/>
  <c r="Q31" i="4" s="1"/>
  <c r="M31" i="4"/>
  <c r="J31" i="4"/>
  <c r="I31" i="4"/>
  <c r="H31" i="4"/>
  <c r="K31" i="4" s="1"/>
  <c r="O31" i="4" s="1"/>
  <c r="P31" i="4" s="1"/>
  <c r="F31" i="4"/>
  <c r="E31" i="4"/>
  <c r="Y30" i="4"/>
  <c r="X30" i="4"/>
  <c r="W30" i="4"/>
  <c r="T30" i="4"/>
  <c r="V30" i="4" s="1"/>
  <c r="AB30" i="4" s="1"/>
  <c r="N30" i="4"/>
  <c r="Q30" i="4" s="1"/>
  <c r="M30" i="4"/>
  <c r="J30" i="4"/>
  <c r="I30" i="4"/>
  <c r="H30" i="4"/>
  <c r="K30" i="4" s="1"/>
  <c r="O30" i="4" s="1"/>
  <c r="P30" i="4" s="1"/>
  <c r="F30" i="4"/>
  <c r="E30" i="4"/>
  <c r="Z29" i="4"/>
  <c r="Y29" i="4"/>
  <c r="X29" i="4"/>
  <c r="W29" i="4"/>
  <c r="V29" i="4"/>
  <c r="AA29" i="4" s="1"/>
  <c r="T29" i="4"/>
  <c r="M29" i="4"/>
  <c r="H29" i="4"/>
  <c r="K29" i="4" s="1"/>
  <c r="O29" i="4" s="1"/>
  <c r="P29" i="4" s="1"/>
  <c r="F29" i="4"/>
  <c r="J29" i="4" s="1"/>
  <c r="N29" i="4" s="1"/>
  <c r="Q29" i="4" s="1"/>
  <c r="E29" i="4"/>
  <c r="I29" i="4" s="1"/>
  <c r="Z28" i="4"/>
  <c r="Y28" i="4"/>
  <c r="X28" i="4"/>
  <c r="W28" i="4"/>
  <c r="T28" i="4"/>
  <c r="V28" i="4" s="1"/>
  <c r="AA28" i="4" s="1"/>
  <c r="P28" i="4"/>
  <c r="K28" i="4"/>
  <c r="O28" i="4" s="1"/>
  <c r="I28" i="4"/>
  <c r="M28" i="4" s="1"/>
  <c r="H28" i="4"/>
  <c r="F28" i="4"/>
  <c r="J28" i="4" s="1"/>
  <c r="N28" i="4" s="1"/>
  <c r="Q28" i="4" s="1"/>
  <c r="E28" i="4"/>
  <c r="Z27" i="4"/>
  <c r="Y27" i="4"/>
  <c r="X27" i="4"/>
  <c r="W27" i="4"/>
  <c r="V27" i="4"/>
  <c r="AA27" i="4" s="1"/>
  <c r="T27" i="4"/>
  <c r="N27" i="4"/>
  <c r="Q27" i="4" s="1"/>
  <c r="J27" i="4"/>
  <c r="I27" i="4"/>
  <c r="M27" i="4" s="1"/>
  <c r="H27" i="4"/>
  <c r="K27" i="4" s="1"/>
  <c r="O27" i="4" s="1"/>
  <c r="P27" i="4" s="1"/>
  <c r="F27" i="4"/>
  <c r="E27" i="4"/>
  <c r="Z26" i="4"/>
  <c r="Y26" i="4"/>
  <c r="X26" i="4"/>
  <c r="W26" i="4"/>
  <c r="T26" i="4"/>
  <c r="V26" i="4" s="1"/>
  <c r="AB26" i="4" s="1"/>
  <c r="K26" i="4"/>
  <c r="O26" i="4" s="1"/>
  <c r="P26" i="4" s="1"/>
  <c r="I26" i="4"/>
  <c r="M26" i="4" s="1"/>
  <c r="H26" i="4"/>
  <c r="F26" i="4"/>
  <c r="J26" i="4" s="1"/>
  <c r="N26" i="4" s="1"/>
  <c r="Q26" i="4" s="1"/>
  <c r="E26" i="4"/>
  <c r="Z25" i="4"/>
  <c r="Y25" i="4"/>
  <c r="X25" i="4"/>
  <c r="W25" i="4"/>
  <c r="V25" i="4"/>
  <c r="AB25" i="4" s="1"/>
  <c r="T25" i="4"/>
  <c r="Q25" i="4"/>
  <c r="K25" i="4"/>
  <c r="O25" i="4" s="1"/>
  <c r="P25" i="4" s="1"/>
  <c r="H25" i="4"/>
  <c r="F25" i="4"/>
  <c r="J25" i="4" s="1"/>
  <c r="N25" i="4" s="1"/>
  <c r="E25" i="4"/>
  <c r="I25" i="4" s="1"/>
  <c r="M25" i="4" s="1"/>
  <c r="Z24" i="4"/>
  <c r="Y24" i="4"/>
  <c r="X24" i="4"/>
  <c r="W24" i="4"/>
  <c r="T24" i="4"/>
  <c r="V24" i="4" s="1"/>
  <c r="AA24" i="4" s="1"/>
  <c r="N24" i="4"/>
  <c r="Q24" i="4" s="1"/>
  <c r="I24" i="4"/>
  <c r="M24" i="4" s="1"/>
  <c r="H24" i="4"/>
  <c r="K24" i="4" s="1"/>
  <c r="O24" i="4" s="1"/>
  <c r="P24" i="4" s="1"/>
  <c r="F24" i="4"/>
  <c r="J24" i="4" s="1"/>
  <c r="E24" i="4"/>
  <c r="Y20" i="4"/>
  <c r="X20" i="4"/>
  <c r="W20" i="4"/>
  <c r="V20" i="4"/>
  <c r="AB20" i="4" s="1"/>
  <c r="T20" i="4"/>
  <c r="O20" i="4"/>
  <c r="P20" i="4" s="1"/>
  <c r="N20" i="4"/>
  <c r="Q20" i="4" s="1"/>
  <c r="K20" i="4"/>
  <c r="J20" i="4"/>
  <c r="I20" i="4"/>
  <c r="M20" i="4" s="1"/>
  <c r="H20" i="4"/>
  <c r="F20" i="4"/>
  <c r="E20" i="4"/>
  <c r="Y19" i="4"/>
  <c r="X19" i="4"/>
  <c r="W19" i="4"/>
  <c r="T19" i="4"/>
  <c r="V19" i="4" s="1"/>
  <c r="AA19" i="4" s="1"/>
  <c r="M19" i="4"/>
  <c r="K19" i="4"/>
  <c r="O19" i="4" s="1"/>
  <c r="P19" i="4" s="1"/>
  <c r="I19" i="4"/>
  <c r="H19" i="4"/>
  <c r="F19" i="4"/>
  <c r="J19" i="4" s="1"/>
  <c r="N19" i="4" s="1"/>
  <c r="Q19" i="4" s="1"/>
  <c r="E19" i="4"/>
  <c r="Z18" i="4"/>
  <c r="Y18" i="4"/>
  <c r="X18" i="4"/>
  <c r="W18" i="4"/>
  <c r="V18" i="4"/>
  <c r="AB18" i="4" s="1"/>
  <c r="T18" i="4"/>
  <c r="M18" i="4"/>
  <c r="H18" i="4"/>
  <c r="K18" i="4" s="1"/>
  <c r="O18" i="4" s="1"/>
  <c r="P18" i="4" s="1"/>
  <c r="F18" i="4"/>
  <c r="J18" i="4" s="1"/>
  <c r="N18" i="4" s="1"/>
  <c r="Q18" i="4" s="1"/>
  <c r="E18" i="4"/>
  <c r="I18" i="4" s="1"/>
  <c r="Z17" i="4"/>
  <c r="Y17" i="4"/>
  <c r="X17" i="4"/>
  <c r="W17" i="4"/>
  <c r="T17" i="4"/>
  <c r="V17" i="4" s="1"/>
  <c r="AB17" i="4" s="1"/>
  <c r="P17" i="4"/>
  <c r="K17" i="4"/>
  <c r="O17" i="4" s="1"/>
  <c r="I17" i="4"/>
  <c r="M17" i="4" s="1"/>
  <c r="H17" i="4"/>
  <c r="F17" i="4"/>
  <c r="J17" i="4" s="1"/>
  <c r="N17" i="4" s="1"/>
  <c r="Q17" i="4" s="1"/>
  <c r="E17" i="4"/>
  <c r="Z16" i="4"/>
  <c r="Y16" i="4"/>
  <c r="X16" i="4"/>
  <c r="W16" i="4"/>
  <c r="V16" i="4"/>
  <c r="AA16" i="4" s="1"/>
  <c r="T16" i="4"/>
  <c r="N16" i="4"/>
  <c r="Q16" i="4" s="1"/>
  <c r="J16" i="4"/>
  <c r="I16" i="4"/>
  <c r="M16" i="4" s="1"/>
  <c r="H16" i="4"/>
  <c r="K16" i="4" s="1"/>
  <c r="O16" i="4" s="1"/>
  <c r="P16" i="4" s="1"/>
  <c r="F16" i="4"/>
  <c r="E16" i="4"/>
  <c r="Z15" i="4"/>
  <c r="Y15" i="4"/>
  <c r="X15" i="4"/>
  <c r="W15" i="4"/>
  <c r="V15" i="4"/>
  <c r="AA15" i="4" s="1"/>
  <c r="T15" i="4"/>
  <c r="O15" i="4"/>
  <c r="P15" i="4" s="1"/>
  <c r="J15" i="4"/>
  <c r="N15" i="4" s="1"/>
  <c r="Q15" i="4" s="1"/>
  <c r="H15" i="4"/>
  <c r="K15" i="4" s="1"/>
  <c r="F15" i="4"/>
  <c r="E15" i="4"/>
  <c r="I15" i="4" s="1"/>
  <c r="M15" i="4" s="1"/>
  <c r="Z14" i="4"/>
  <c r="Y14" i="4"/>
  <c r="X14" i="4"/>
  <c r="W14" i="4"/>
  <c r="V14" i="4"/>
  <c r="AB14" i="4" s="1"/>
  <c r="T14" i="4"/>
  <c r="O14" i="4"/>
  <c r="P14" i="4" s="1"/>
  <c r="N14" i="4"/>
  <c r="Q14" i="4" s="1"/>
  <c r="K14" i="4"/>
  <c r="J14" i="4"/>
  <c r="I14" i="4"/>
  <c r="M14" i="4" s="1"/>
  <c r="H14" i="4"/>
  <c r="F14" i="4"/>
  <c r="E14" i="4"/>
  <c r="Z13" i="4"/>
  <c r="Y13" i="4"/>
  <c r="X13" i="4"/>
  <c r="W13" i="4"/>
  <c r="V13" i="4"/>
  <c r="AA13" i="4" s="1"/>
  <c r="T13" i="4"/>
  <c r="M13" i="4"/>
  <c r="H13" i="4"/>
  <c r="K13" i="4" s="1"/>
  <c r="O13" i="4" s="1"/>
  <c r="P13" i="4" s="1"/>
  <c r="F13" i="4"/>
  <c r="J13" i="4" s="1"/>
  <c r="N13" i="4" s="1"/>
  <c r="Q13" i="4" s="1"/>
  <c r="E13" i="4"/>
  <c r="I13" i="4" s="1"/>
  <c r="AA9" i="4"/>
  <c r="Y9" i="4"/>
  <c r="X9" i="4"/>
  <c r="T9" i="4"/>
  <c r="V9" i="4" s="1"/>
  <c r="AB9" i="4" s="1"/>
  <c r="P9" i="4"/>
  <c r="N9" i="4"/>
  <c r="Q9" i="4" s="1"/>
  <c r="I9" i="4"/>
  <c r="M9" i="4" s="1"/>
  <c r="H9" i="4"/>
  <c r="K9" i="4" s="1"/>
  <c r="O9" i="4" s="1"/>
  <c r="F9" i="4"/>
  <c r="J9" i="4" s="1"/>
  <c r="E9" i="4"/>
  <c r="Y8" i="4"/>
  <c r="X8" i="4"/>
  <c r="V8" i="4"/>
  <c r="AB8" i="4" s="1"/>
  <c r="T8" i="4"/>
  <c r="Q8" i="4"/>
  <c r="K8" i="4"/>
  <c r="O8" i="4" s="1"/>
  <c r="P8" i="4" s="1"/>
  <c r="J8" i="4"/>
  <c r="N8" i="4" s="1"/>
  <c r="H8" i="4"/>
  <c r="F8" i="4"/>
  <c r="E8" i="4"/>
  <c r="I8" i="4" s="1"/>
  <c r="M8" i="4" s="1"/>
  <c r="Y7" i="4"/>
  <c r="X7" i="4"/>
  <c r="T7" i="4"/>
  <c r="V7" i="4" s="1"/>
  <c r="AA7" i="4" s="1"/>
  <c r="K7" i="4"/>
  <c r="O7" i="4" s="1"/>
  <c r="P7" i="4" s="1"/>
  <c r="J7" i="4"/>
  <c r="N7" i="4" s="1"/>
  <c r="Q7" i="4" s="1"/>
  <c r="H7" i="4"/>
  <c r="F7" i="4"/>
  <c r="E7" i="4"/>
  <c r="I7" i="4" s="1"/>
  <c r="M7" i="4" s="1"/>
  <c r="Y6" i="4"/>
  <c r="X6" i="4"/>
  <c r="T6" i="4"/>
  <c r="V6" i="4" s="1"/>
  <c r="AB6" i="4" s="1"/>
  <c r="N6" i="4"/>
  <c r="Q6" i="4" s="1"/>
  <c r="J6" i="4"/>
  <c r="H6" i="4"/>
  <c r="K6" i="4" s="1"/>
  <c r="O6" i="4" s="1"/>
  <c r="P6" i="4" s="1"/>
  <c r="F6" i="4"/>
  <c r="E6" i="4"/>
  <c r="I6" i="4" s="1"/>
  <c r="M6" i="4" s="1"/>
  <c r="Y5" i="4"/>
  <c r="X5" i="4"/>
  <c r="T5" i="4"/>
  <c r="V5" i="4" s="1"/>
  <c r="AB5" i="4" s="1"/>
  <c r="M5" i="4"/>
  <c r="I5" i="4"/>
  <c r="H5" i="4"/>
  <c r="K5" i="4" s="1"/>
  <c r="O5" i="4" s="1"/>
  <c r="P5" i="4" s="1"/>
  <c r="F5" i="4"/>
  <c r="J5" i="4" s="1"/>
  <c r="N5" i="4" s="1"/>
  <c r="Q5" i="4" s="1"/>
  <c r="E5" i="4"/>
  <c r="Y4" i="4"/>
  <c r="X4" i="4"/>
  <c r="W4" i="4"/>
  <c r="T4" i="4"/>
  <c r="V4" i="4" s="1"/>
  <c r="AB4" i="4" s="1"/>
  <c r="P4" i="4"/>
  <c r="N4" i="4"/>
  <c r="Q4" i="4" s="1"/>
  <c r="I4" i="4"/>
  <c r="M4" i="4" s="1"/>
  <c r="H4" i="4"/>
  <c r="K4" i="4" s="1"/>
  <c r="O4" i="4" s="1"/>
  <c r="F4" i="4"/>
  <c r="J4" i="4" s="1"/>
  <c r="E4" i="4"/>
  <c r="Y3" i="4"/>
  <c r="X3" i="4"/>
  <c r="W3" i="4"/>
  <c r="T3" i="4"/>
  <c r="V3" i="4" s="1"/>
  <c r="AB3" i="4" s="1"/>
  <c r="K3" i="4"/>
  <c r="O3" i="4" s="1"/>
  <c r="P3" i="4" s="1"/>
  <c r="I3" i="4"/>
  <c r="M3" i="4" s="1"/>
  <c r="H3" i="4"/>
  <c r="F3" i="4"/>
  <c r="J3" i="4" s="1"/>
  <c r="N3" i="4" s="1"/>
  <c r="Q3" i="4" s="1"/>
  <c r="E3" i="4"/>
  <c r="Y2" i="4"/>
  <c r="X2" i="4"/>
  <c r="W2" i="4"/>
  <c r="T2" i="4"/>
  <c r="V2" i="4" s="1"/>
  <c r="AB2" i="4" s="1"/>
  <c r="Q2" i="4"/>
  <c r="M2" i="4"/>
  <c r="K2" i="4"/>
  <c r="O2" i="4" s="1"/>
  <c r="P2" i="4" s="1"/>
  <c r="I2" i="4"/>
  <c r="H2" i="4"/>
  <c r="F2" i="4"/>
  <c r="J2" i="4" s="1"/>
  <c r="N2" i="4" s="1"/>
  <c r="E2" i="4"/>
  <c r="AA9" i="5"/>
  <c r="Z9" i="5"/>
  <c r="Y9" i="5"/>
  <c r="AB9" i="5"/>
  <c r="J9" i="5"/>
  <c r="N9" i="5" s="1"/>
  <c r="Q9" i="5" s="1"/>
  <c r="H9" i="5"/>
  <c r="K9" i="5" s="1"/>
  <c r="O9" i="5" s="1"/>
  <c r="P9" i="5" s="1"/>
  <c r="F9" i="5"/>
  <c r="E9" i="5"/>
  <c r="I9" i="5" s="1"/>
  <c r="M9" i="5" s="1"/>
  <c r="AA8" i="5"/>
  <c r="Z8" i="5"/>
  <c r="Y8" i="5"/>
  <c r="J8" i="5"/>
  <c r="N8" i="5" s="1"/>
  <c r="Q8" i="5" s="1"/>
  <c r="H8" i="5"/>
  <c r="K8" i="5" s="1"/>
  <c r="O8" i="5" s="1"/>
  <c r="P8" i="5" s="1"/>
  <c r="F8" i="5"/>
  <c r="E8" i="5"/>
  <c r="I8" i="5" s="1"/>
  <c r="M8" i="5" s="1"/>
  <c r="AA7" i="5"/>
  <c r="Z7" i="5"/>
  <c r="Y7" i="5"/>
  <c r="AC7" i="5"/>
  <c r="H7" i="5"/>
  <c r="K7" i="5" s="1"/>
  <c r="O7" i="5" s="1"/>
  <c r="P7" i="5" s="1"/>
  <c r="F7" i="5"/>
  <c r="J7" i="5" s="1"/>
  <c r="N7" i="5" s="1"/>
  <c r="Q7" i="5" s="1"/>
  <c r="E7" i="5"/>
  <c r="I7" i="5" s="1"/>
  <c r="M7" i="5" s="1"/>
  <c r="AA6" i="5"/>
  <c r="Z6" i="5"/>
  <c r="Y6" i="5"/>
  <c r="AB6" i="5"/>
  <c r="H6" i="5"/>
  <c r="K6" i="5" s="1"/>
  <c r="O6" i="5" s="1"/>
  <c r="P6" i="5" s="1"/>
  <c r="F6" i="5"/>
  <c r="J6" i="5" s="1"/>
  <c r="N6" i="5" s="1"/>
  <c r="Q6" i="5" s="1"/>
  <c r="E6" i="5"/>
  <c r="I6" i="5" s="1"/>
  <c r="M6" i="5" s="1"/>
  <c r="AA5" i="5"/>
  <c r="Z5" i="5"/>
  <c r="Y5" i="5"/>
  <c r="AC5" i="5"/>
  <c r="J5" i="5"/>
  <c r="N5" i="5" s="1"/>
  <c r="Q5" i="5" s="1"/>
  <c r="H5" i="5"/>
  <c r="K5" i="5" s="1"/>
  <c r="O5" i="5" s="1"/>
  <c r="P5" i="5" s="1"/>
  <c r="F5" i="5"/>
  <c r="E5" i="5"/>
  <c r="I5" i="5" s="1"/>
  <c r="M5" i="5" s="1"/>
  <c r="AA4" i="5"/>
  <c r="Z4" i="5"/>
  <c r="Y4" i="5"/>
  <c r="X4" i="5"/>
  <c r="AC4" i="5"/>
  <c r="K4" i="5"/>
  <c r="O4" i="5" s="1"/>
  <c r="P4" i="5" s="1"/>
  <c r="H4" i="5"/>
  <c r="F4" i="5"/>
  <c r="J4" i="5" s="1"/>
  <c r="N4" i="5" s="1"/>
  <c r="Q4" i="5" s="1"/>
  <c r="E4" i="5"/>
  <c r="I4" i="5" s="1"/>
  <c r="M4" i="5" s="1"/>
  <c r="AA3" i="5"/>
  <c r="Z3" i="5"/>
  <c r="Y3" i="5"/>
  <c r="X3" i="5"/>
  <c r="AC3" i="5"/>
  <c r="J3" i="5"/>
  <c r="N3" i="5" s="1"/>
  <c r="Q3" i="5" s="1"/>
  <c r="H3" i="5"/>
  <c r="K3" i="5" s="1"/>
  <c r="O3" i="5" s="1"/>
  <c r="P3" i="5" s="1"/>
  <c r="F3" i="5"/>
  <c r="E3" i="5"/>
  <c r="I3" i="5" s="1"/>
  <c r="M3" i="5" s="1"/>
  <c r="AA2" i="5"/>
  <c r="Z2" i="5"/>
  <c r="Y2" i="5"/>
  <c r="X2" i="5"/>
  <c r="AC2" i="5"/>
  <c r="M2" i="5"/>
  <c r="J2" i="5"/>
  <c r="N2" i="5" s="1"/>
  <c r="Q2" i="5" s="1"/>
  <c r="H2" i="5"/>
  <c r="K2" i="5" s="1"/>
  <c r="O2" i="5" s="1"/>
  <c r="P2" i="5" s="1"/>
  <c r="E2" i="5"/>
  <c r="I2" i="5" s="1"/>
  <c r="Z9" i="7"/>
  <c r="X9" i="7"/>
  <c r="T9" i="7"/>
  <c r="V9" i="7" s="1"/>
  <c r="AA9" i="7" s="1"/>
  <c r="H9" i="7"/>
  <c r="K9" i="7" s="1"/>
  <c r="O9" i="7" s="1"/>
  <c r="P9" i="7" s="1"/>
  <c r="F9" i="7"/>
  <c r="J9" i="7" s="1"/>
  <c r="N9" i="7" s="1"/>
  <c r="E9" i="7"/>
  <c r="I9" i="7" s="1"/>
  <c r="M9" i="7" s="1"/>
  <c r="Z8" i="7"/>
  <c r="X8" i="7"/>
  <c r="V8" i="7"/>
  <c r="AB8" i="7" s="1"/>
  <c r="H8" i="7"/>
  <c r="K8" i="7" s="1"/>
  <c r="O8" i="7" s="1"/>
  <c r="P8" i="7" s="1"/>
  <c r="F8" i="7"/>
  <c r="J8" i="7" s="1"/>
  <c r="N8" i="7" s="1"/>
  <c r="Q8" i="7" s="1"/>
  <c r="R8" i="7" s="1"/>
  <c r="E8" i="7"/>
  <c r="X7" i="7"/>
  <c r="V7" i="7"/>
  <c r="AA7" i="7" s="1"/>
  <c r="N7" i="7"/>
  <c r="Q7" i="7" s="1"/>
  <c r="R7" i="7" s="1"/>
  <c r="O7" i="7"/>
  <c r="P7" i="7" s="1"/>
  <c r="E7" i="7"/>
  <c r="I7" i="7" s="1"/>
  <c r="M7" i="7" s="1"/>
  <c r="X5" i="7"/>
  <c r="W5" i="7"/>
  <c r="T5" i="7"/>
  <c r="V5" i="7" s="1"/>
  <c r="AA5" i="7" s="1"/>
  <c r="H5" i="7"/>
  <c r="K5" i="7" s="1"/>
  <c r="O5" i="7" s="1"/>
  <c r="P5" i="7" s="1"/>
  <c r="F5" i="7"/>
  <c r="J5" i="7" s="1"/>
  <c r="N5" i="7" s="1"/>
  <c r="Q5" i="7" s="1"/>
  <c r="R5" i="7" s="1"/>
  <c r="E5" i="7"/>
  <c r="I5" i="7" s="1"/>
  <c r="M5" i="7" s="1"/>
  <c r="X4" i="7"/>
  <c r="W4" i="7"/>
  <c r="T4" i="7"/>
  <c r="V4" i="7" s="1"/>
  <c r="AA4" i="7" s="1"/>
  <c r="J4" i="7"/>
  <c r="N4" i="7" s="1"/>
  <c r="Q4" i="7" s="1"/>
  <c r="R4" i="7" s="1"/>
  <c r="H4" i="7"/>
  <c r="K4" i="7" s="1"/>
  <c r="O4" i="7" s="1"/>
  <c r="P4" i="7" s="1"/>
  <c r="E4" i="7"/>
  <c r="I4" i="7" s="1"/>
  <c r="M4" i="7" s="1"/>
  <c r="Z3" i="7"/>
  <c r="Y3" i="7"/>
  <c r="X3" i="7"/>
  <c r="W3" i="7"/>
  <c r="T3" i="7"/>
  <c r="V3" i="7" s="1"/>
  <c r="AB3" i="7" s="1"/>
  <c r="J3" i="7"/>
  <c r="N3" i="7" s="1"/>
  <c r="Q3" i="7" s="1"/>
  <c r="R3" i="7" s="1"/>
  <c r="H3" i="7"/>
  <c r="K3" i="7" s="1"/>
  <c r="O3" i="7" s="1"/>
  <c r="P3" i="7" s="1"/>
  <c r="E3" i="7"/>
  <c r="I3" i="7" s="1"/>
  <c r="M3" i="7" s="1"/>
  <c r="AA39" i="4" l="1"/>
  <c r="AA14" i="4"/>
  <c r="AB2" i="2"/>
  <c r="AA2" i="2"/>
  <c r="AB18" i="2"/>
  <c r="AA18" i="2"/>
  <c r="AA20" i="4"/>
  <c r="AB16" i="2"/>
  <c r="AA16" i="2"/>
  <c r="AB43" i="4"/>
  <c r="AA43" i="4"/>
  <c r="AB44" i="2"/>
  <c r="AA44" i="2"/>
  <c r="B5" i="2"/>
  <c r="H4" i="2"/>
  <c r="K4" i="2" s="1"/>
  <c r="O4" i="2" s="1"/>
  <c r="P4" i="2" s="1"/>
  <c r="W4" i="2"/>
  <c r="Z4" i="2"/>
  <c r="F4" i="2"/>
  <c r="J4" i="2" s="1"/>
  <c r="N4" i="2" s="1"/>
  <c r="Q4" i="2" s="1"/>
  <c r="AB17" i="2"/>
  <c r="AA17" i="2"/>
  <c r="AB15" i="4"/>
  <c r="AB41" i="4"/>
  <c r="AA41" i="4"/>
  <c r="AA4" i="2"/>
  <c r="AA6" i="2"/>
  <c r="AB9" i="2"/>
  <c r="AA9" i="2"/>
  <c r="AA11" i="2"/>
  <c r="AB11" i="2"/>
  <c r="AB19" i="2"/>
  <c r="AA19" i="2"/>
  <c r="AB20" i="2"/>
  <c r="AA20" i="2"/>
  <c r="AA15" i="2"/>
  <c r="T29" i="2"/>
  <c r="V29" i="2" s="1"/>
  <c r="AB37" i="2"/>
  <c r="AA37" i="2"/>
  <c r="AA18" i="4"/>
  <c r="AB29" i="4"/>
  <c r="AA38" i="4"/>
  <c r="AB42" i="4"/>
  <c r="AA42" i="4"/>
  <c r="T7" i="2"/>
  <c r="V7" i="2" s="1"/>
  <c r="I7" i="2"/>
  <c r="M7" i="2" s="1"/>
  <c r="T8" i="2"/>
  <c r="V8" i="2" s="1"/>
  <c r="T26" i="2"/>
  <c r="V26" i="2" s="1"/>
  <c r="H26" i="2"/>
  <c r="K26" i="2" s="1"/>
  <c r="O26" i="2" s="1"/>
  <c r="P26" i="2" s="1"/>
  <c r="AB45" i="2"/>
  <c r="AA45" i="2"/>
  <c r="AB19" i="4"/>
  <c r="T28" i="2"/>
  <c r="V28" i="2" s="1"/>
  <c r="AB40" i="4"/>
  <c r="AB10" i="2"/>
  <c r="T40" i="2"/>
  <c r="V40" i="2" s="1"/>
  <c r="AA42" i="2"/>
  <c r="AB42" i="2"/>
  <c r="T43" i="2"/>
  <c r="W3" i="2"/>
  <c r="T27" i="2"/>
  <c r="V27" i="2" s="1"/>
  <c r="H27" i="2"/>
  <c r="K27" i="2" s="1"/>
  <c r="O27" i="2" s="1"/>
  <c r="P27" i="2" s="1"/>
  <c r="T31" i="2"/>
  <c r="V31" i="2" s="1"/>
  <c r="H3" i="2"/>
  <c r="K3" i="2" s="1"/>
  <c r="O3" i="2" s="1"/>
  <c r="P3" i="2" s="1"/>
  <c r="I26" i="2"/>
  <c r="M26" i="2" s="1"/>
  <c r="I29" i="2"/>
  <c r="M29" i="2" s="1"/>
  <c r="T30" i="2"/>
  <c r="V30" i="2" s="1"/>
  <c r="I40" i="2"/>
  <c r="M40" i="2" s="1"/>
  <c r="W16" i="2"/>
  <c r="B28" i="2"/>
  <c r="F38" i="2"/>
  <c r="J38" i="2" s="1"/>
  <c r="N38" i="2" s="1"/>
  <c r="W38" i="2"/>
  <c r="B40" i="2"/>
  <c r="H16" i="2"/>
  <c r="K16" i="2" s="1"/>
  <c r="O16" i="2" s="1"/>
  <c r="P16" i="2" s="1"/>
  <c r="B17" i="2"/>
  <c r="Z27" i="2"/>
  <c r="H39" i="2"/>
  <c r="K39" i="2" s="1"/>
  <c r="O39" i="2" s="1"/>
  <c r="P39" i="2" s="1"/>
  <c r="H38" i="2"/>
  <c r="K38" i="2" s="1"/>
  <c r="O38" i="2" s="1"/>
  <c r="P38" i="2" s="1"/>
  <c r="AB49" i="4"/>
  <c r="AB50" i="4"/>
  <c r="AB48" i="4"/>
  <c r="AB52" i="4"/>
  <c r="AA47" i="4"/>
  <c r="AB27" i="4"/>
  <c r="AA36" i="4"/>
  <c r="AB16" i="4"/>
  <c r="AB13" i="4"/>
  <c r="AA8" i="4"/>
  <c r="AB7" i="4"/>
  <c r="AA6" i="4"/>
  <c r="AA4" i="4"/>
  <c r="AA5" i="4"/>
  <c r="AA3" i="4"/>
  <c r="Q9" i="7"/>
  <c r="R9" i="7" s="1"/>
  <c r="AB60" i="7"/>
  <c r="AA60" i="7"/>
  <c r="AB33" i="7"/>
  <c r="AA61" i="7"/>
  <c r="I8" i="7"/>
  <c r="M8" i="7" s="1"/>
  <c r="AB5" i="7"/>
  <c r="AB4" i="7"/>
  <c r="AB7" i="7"/>
  <c r="AA8" i="7"/>
  <c r="AB9" i="7"/>
  <c r="AA3" i="7"/>
  <c r="AB8" i="5"/>
  <c r="AC8" i="5"/>
  <c r="AC9" i="5"/>
  <c r="AB7" i="5"/>
  <c r="AC6" i="5"/>
  <c r="AB5" i="5"/>
  <c r="AB4" i="5"/>
  <c r="AB3" i="5"/>
  <c r="AB2" i="5"/>
  <c r="AA37" i="4"/>
  <c r="AA17" i="4"/>
  <c r="AA2" i="4"/>
  <c r="AA31" i="4"/>
  <c r="AB28" i="4"/>
  <c r="AA26" i="4"/>
  <c r="AA25" i="4"/>
  <c r="AB24" i="4"/>
  <c r="AA30" i="4"/>
  <c r="Z17" i="2" l="1"/>
  <c r="B18" i="2"/>
  <c r="H17" i="2"/>
  <c r="K17" i="2" s="1"/>
  <c r="O17" i="2" s="1"/>
  <c r="P17" i="2" s="1"/>
  <c r="W17" i="2"/>
  <c r="F17" i="2"/>
  <c r="J17" i="2" s="1"/>
  <c r="N17" i="2" s="1"/>
  <c r="Q17" i="2" s="1"/>
  <c r="B6" i="2"/>
  <c r="H5" i="2"/>
  <c r="K5" i="2" s="1"/>
  <c r="O5" i="2" s="1"/>
  <c r="P5" i="2" s="1"/>
  <c r="W5" i="2"/>
  <c r="Z5" i="2"/>
  <c r="F5" i="2"/>
  <c r="J5" i="2" s="1"/>
  <c r="N5" i="2" s="1"/>
  <c r="Q5" i="2" s="1"/>
  <c r="F28" i="2"/>
  <c r="J28" i="2" s="1"/>
  <c r="N28" i="2" s="1"/>
  <c r="Q28" i="2" s="1"/>
  <c r="Z28" i="2"/>
  <c r="B29" i="2"/>
  <c r="W28" i="2"/>
  <c r="AA26" i="2"/>
  <c r="AB26" i="2"/>
  <c r="W40" i="2"/>
  <c r="F40" i="2"/>
  <c r="J40" i="2" s="1"/>
  <c r="N40" i="2" s="1"/>
  <c r="B42" i="2"/>
  <c r="Z40" i="2"/>
  <c r="B41" i="2"/>
  <c r="AA31" i="2"/>
  <c r="AB31" i="2"/>
  <c r="H40" i="2"/>
  <c r="K40" i="2" s="1"/>
  <c r="O40" i="2" s="1"/>
  <c r="P40" i="2" s="1"/>
  <c r="AB7" i="2"/>
  <c r="AA7" i="2"/>
  <c r="AA27" i="2"/>
  <c r="AB27" i="2"/>
  <c r="AA28" i="2"/>
  <c r="AB28" i="2"/>
  <c r="AA30" i="2"/>
  <c r="AB30" i="2"/>
  <c r="AB40" i="2"/>
  <c r="AA40" i="2"/>
  <c r="H28" i="2"/>
  <c r="K28" i="2" s="1"/>
  <c r="O28" i="2" s="1"/>
  <c r="P28" i="2" s="1"/>
  <c r="AB8" i="2"/>
  <c r="AA8" i="2"/>
  <c r="AA29" i="2"/>
  <c r="AB29" i="2"/>
  <c r="B44" i="2" l="1"/>
  <c r="Z42" i="2"/>
  <c r="H42" i="2"/>
  <c r="K42" i="2" s="1"/>
  <c r="O42" i="2" s="1"/>
  <c r="P42" i="2" s="1"/>
  <c r="F42" i="2"/>
  <c r="J42" i="2" s="1"/>
  <c r="N42" i="2" s="1"/>
  <c r="W42" i="2"/>
  <c r="B7" i="2"/>
  <c r="H6" i="2"/>
  <c r="K6" i="2" s="1"/>
  <c r="O6" i="2" s="1"/>
  <c r="P6" i="2" s="1"/>
  <c r="W6" i="2"/>
  <c r="Z6" i="2"/>
  <c r="F6" i="2"/>
  <c r="J6" i="2" s="1"/>
  <c r="N6" i="2" s="1"/>
  <c r="Q6" i="2" s="1"/>
  <c r="Z18" i="2"/>
  <c r="B19" i="2"/>
  <c r="H18" i="2"/>
  <c r="K18" i="2" s="1"/>
  <c r="O18" i="2" s="1"/>
  <c r="P18" i="2" s="1"/>
  <c r="W18" i="2"/>
  <c r="F18" i="2"/>
  <c r="J18" i="2" s="1"/>
  <c r="N18" i="2" s="1"/>
  <c r="Q18" i="2" s="1"/>
  <c r="F41" i="2"/>
  <c r="J41" i="2" s="1"/>
  <c r="N41" i="2" s="1"/>
  <c r="B43" i="2"/>
  <c r="H41" i="2"/>
  <c r="K41" i="2" s="1"/>
  <c r="O41" i="2" s="1"/>
  <c r="P41" i="2" s="1"/>
  <c r="F29" i="2"/>
  <c r="J29" i="2" s="1"/>
  <c r="N29" i="2" s="1"/>
  <c r="Q29" i="2" s="1"/>
  <c r="Z29" i="2"/>
  <c r="B30" i="2"/>
  <c r="W29" i="2"/>
  <c r="H29" i="2"/>
  <c r="K29" i="2" s="1"/>
  <c r="O29" i="2" s="1"/>
  <c r="P29" i="2" s="1"/>
  <c r="Z19" i="2" l="1"/>
  <c r="B20" i="2"/>
  <c r="H19" i="2"/>
  <c r="K19" i="2" s="1"/>
  <c r="O19" i="2" s="1"/>
  <c r="P19" i="2" s="1"/>
  <c r="W19" i="2"/>
  <c r="F19" i="2"/>
  <c r="J19" i="2" s="1"/>
  <c r="N19" i="2" s="1"/>
  <c r="Q19" i="2" s="1"/>
  <c r="Z7" i="2"/>
  <c r="B8" i="2"/>
  <c r="F7" i="2"/>
  <c r="J7" i="2" s="1"/>
  <c r="N7" i="2" s="1"/>
  <c r="Q7" i="2" s="1"/>
  <c r="W7" i="2"/>
  <c r="H7" i="2"/>
  <c r="K7" i="2" s="1"/>
  <c r="O7" i="2" s="1"/>
  <c r="P7" i="2" s="1"/>
  <c r="F30" i="2"/>
  <c r="J30" i="2" s="1"/>
  <c r="N30" i="2" s="1"/>
  <c r="Q30" i="2" s="1"/>
  <c r="Z30" i="2"/>
  <c r="B31" i="2"/>
  <c r="W30" i="2"/>
  <c r="H30" i="2"/>
  <c r="K30" i="2" s="1"/>
  <c r="O30" i="2" s="1"/>
  <c r="P30" i="2" s="1"/>
  <c r="F43" i="2"/>
  <c r="J43" i="2" s="1"/>
  <c r="N43" i="2" s="1"/>
  <c r="H43" i="2"/>
  <c r="K43" i="2" s="1"/>
  <c r="O43" i="2" s="1"/>
  <c r="P43" i="2" s="1"/>
  <c r="Z44" i="2"/>
  <c r="B45" i="2"/>
  <c r="W44" i="2"/>
  <c r="F44" i="2"/>
  <c r="J44" i="2" s="1"/>
  <c r="N44" i="2" s="1"/>
  <c r="H44" i="2"/>
  <c r="K44" i="2" s="1"/>
  <c r="O44" i="2" s="1"/>
  <c r="P44" i="2" s="1"/>
  <c r="H45" i="2" l="1"/>
  <c r="K45" i="2" s="1"/>
  <c r="O45" i="2" s="1"/>
  <c r="P45" i="2" s="1"/>
  <c r="F45" i="2"/>
  <c r="J45" i="2" s="1"/>
  <c r="N45" i="2" s="1"/>
  <c r="B9" i="2"/>
  <c r="F8" i="2"/>
  <c r="J8" i="2" s="1"/>
  <c r="N8" i="2" s="1"/>
  <c r="Q8" i="2" s="1"/>
  <c r="B10" i="2"/>
  <c r="H8" i="2"/>
  <c r="K8" i="2" s="1"/>
  <c r="O8" i="2" s="1"/>
  <c r="P8" i="2" s="1"/>
  <c r="Z20" i="2"/>
  <c r="H20" i="2"/>
  <c r="K20" i="2" s="1"/>
  <c r="O20" i="2" s="1"/>
  <c r="P20" i="2" s="1"/>
  <c r="W20" i="2"/>
  <c r="F20" i="2"/>
  <c r="J20" i="2" s="1"/>
  <c r="N20" i="2" s="1"/>
  <c r="Q20" i="2" s="1"/>
  <c r="F31" i="2"/>
  <c r="J31" i="2" s="1"/>
  <c r="N31" i="2" s="1"/>
  <c r="Q31" i="2" s="1"/>
  <c r="Z31" i="2"/>
  <c r="W31" i="2"/>
  <c r="H31" i="2"/>
  <c r="K31" i="2" s="1"/>
  <c r="O31" i="2" s="1"/>
  <c r="P31" i="2" s="1"/>
  <c r="H9" i="2" l="1"/>
  <c r="K9" i="2" s="1"/>
  <c r="O9" i="2" s="1"/>
  <c r="P9" i="2" s="1"/>
  <c r="F9" i="2"/>
  <c r="J9" i="2" s="1"/>
  <c r="N9" i="2" s="1"/>
  <c r="Q9" i="2" s="1"/>
  <c r="F10" i="2"/>
  <c r="J10" i="2" s="1"/>
  <c r="N10" i="2" s="1"/>
  <c r="Q10" i="2" s="1"/>
  <c r="H10" i="2"/>
  <c r="K10" i="2" s="1"/>
  <c r="O10" i="2" s="1"/>
  <c r="P10" i="2" s="1"/>
  <c r="B11" i="2"/>
  <c r="F11" i="2" l="1"/>
  <c r="J11" i="2" s="1"/>
  <c r="N11" i="2" s="1"/>
  <c r="Q11" i="2" s="1"/>
  <c r="H11" i="2"/>
  <c r="K11" i="2" s="1"/>
  <c r="O11" i="2" s="1"/>
  <c r="P11" i="2" s="1"/>
</calcChain>
</file>

<file path=xl/sharedStrings.xml><?xml version="1.0" encoding="utf-8"?>
<sst xmlns="http://schemas.openxmlformats.org/spreadsheetml/2006/main" count="620" uniqueCount="41">
  <si>
    <t>V</t>
  </si>
  <si>
    <t>G</t>
  </si>
  <si>
    <t>dt0</t>
  </si>
  <si>
    <t>Dl</t>
  </si>
  <si>
    <t>lD</t>
  </si>
  <si>
    <t>lT</t>
  </si>
  <si>
    <t>d0</t>
  </si>
  <si>
    <t>PDAS</t>
  </si>
  <si>
    <t>lD/dx(ep=1)</t>
  </si>
  <si>
    <t>lT/dx(ep=1)</t>
  </si>
  <si>
    <t>PDAS/dx(ep=1)</t>
  </si>
  <si>
    <t>ep</t>
  </si>
  <si>
    <t>lD/dx(ep)</t>
  </si>
  <si>
    <t>lT/dx(ep)</t>
  </si>
  <si>
    <t>PDAS/dx(ep)</t>
  </si>
  <si>
    <t>Nx</t>
  </si>
  <si>
    <t>Ny</t>
  </si>
  <si>
    <t>Nx_simulation</t>
  </si>
  <si>
    <t>lx(micron)</t>
  </si>
  <si>
    <t>N</t>
  </si>
  <si>
    <t>PDAS(micron)</t>
  </si>
  <si>
    <t>equation</t>
  </si>
  <si>
    <t>Ln(V)</t>
  </si>
  <si>
    <t>ln(G)</t>
  </si>
  <si>
    <t>ln(PDAS)</t>
  </si>
  <si>
    <t>weight</t>
  </si>
  <si>
    <t>7\8</t>
  </si>
  <si>
    <t>7\9</t>
  </si>
  <si>
    <t>11\12</t>
  </si>
  <si>
    <t>8\9</t>
  </si>
  <si>
    <t>9\10</t>
  </si>
  <si>
    <t>9\11</t>
  </si>
  <si>
    <t>6\7</t>
  </si>
  <si>
    <t>10\14</t>
  </si>
  <si>
    <t>14\16</t>
  </si>
  <si>
    <t>18\20</t>
  </si>
  <si>
    <t>19\20</t>
  </si>
  <si>
    <t>16\18</t>
  </si>
  <si>
    <t>17\18</t>
  </si>
  <si>
    <t>13\14</t>
  </si>
  <si>
    <t>6\8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</si>
</sst>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1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1" fillId="12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7" borderId="0" xfId="0" applyFont="1" applyFill="1"/>
    <xf numFmtId="0" fontId="4" fillId="4" borderId="0" xfId="0" applyFont="1" applyFill="1"/>
    <xf numFmtId="0" fontId="4" fillId="9" borderId="0" xfId="0" applyFont="1" applyFill="1"/>
    <xf numFmtId="0" fontId="2" fillId="0" borderId="0" xfId="0" applyFont="1"/>
    <xf numFmtId="0" fontId="4" fillId="0" borderId="0" xfId="0" applyFont="1"/>
    <xf numFmtId="11" fontId="0" fillId="2" borderId="0" xfId="0" applyNumberFormat="1" applyFill="1"/>
    <xf numFmtId="0" fontId="0" fillId="13" borderId="0" xfId="0" applyFill="1"/>
    <xf numFmtId="11" fontId="0" fillId="13" borderId="0" xfId="0" applyNumberFormat="1" applyFill="1"/>
    <xf numFmtId="0" fontId="4" fillId="13" borderId="0" xfId="0" applyFont="1" applyFill="1"/>
    <xf numFmtId="11" fontId="1" fillId="0" borderId="0" xfId="0" applyNumberFormat="1" applyFont="1"/>
    <xf numFmtId="11" fontId="0" fillId="3" borderId="0" xfId="0" applyNumberFormat="1" applyFill="1"/>
    <xf numFmtId="0" fontId="0" fillId="14" borderId="0" xfId="0" applyFill="1"/>
    <xf numFmtId="11" fontId="0" fillId="14" borderId="0" xfId="0" applyNumberFormat="1" applyFill="1"/>
    <xf numFmtId="0" fontId="1" fillId="14" borderId="0" xfId="0" applyFont="1" applyFill="1"/>
    <xf numFmtId="0" fontId="1" fillId="13" borderId="0" xfId="0" applyFont="1" applyFill="1"/>
    <xf numFmtId="0" fontId="2" fillId="14" borderId="0" xfId="0" applyFont="1" applyFill="1"/>
    <xf numFmtId="11" fontId="2" fillId="14" borderId="0" xfId="0" applyNumberFormat="1" applyFont="1" applyFill="1"/>
    <xf numFmtId="0" fontId="2" fillId="13" borderId="0" xfId="0" applyFont="1" applyFill="1"/>
    <xf numFmtId="11" fontId="2" fillId="13" borderId="0" xfId="0" applyNumberFormat="1" applyFont="1" applyFill="1"/>
    <xf numFmtId="0" fontId="2" fillId="2" borderId="0" xfId="0" applyFont="1" applyFill="1"/>
    <xf numFmtId="0" fontId="2" fillId="12" borderId="0" xfId="0" applyFont="1" applyFill="1"/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10" borderId="0" xfId="0" applyFont="1" applyFill="1"/>
    <xf numFmtId="0" fontId="5" fillId="0" borderId="0" xfId="0" applyFont="1"/>
    <xf numFmtId="0" fontId="5" fillId="11" borderId="0" xfId="0" applyFont="1" applyFill="1"/>
    <xf numFmtId="0" fontId="5" fillId="8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'Al-6Cu'!$B$2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'Al-6Cu'!$A$2:$A$11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0.06</c:v>
                </c:pt>
              </c:numCache>
            </c:numRef>
          </c:xVal>
          <c:yVal>
            <c:numRef>
              <c:f>'Al-6Cu'!$V$2:$V$11</c:f>
              <c:numCache>
                <c:formatCode>General</c:formatCode>
                <c:ptCount val="10"/>
                <c:pt idx="0">
                  <c:v>1.9135999999999997</c:v>
                </c:pt>
                <c:pt idx="1">
                  <c:v>1.0764</c:v>
                </c:pt>
                <c:pt idx="2">
                  <c:v>0.79733333333333334</c:v>
                </c:pt>
                <c:pt idx="3">
                  <c:v>0.62192000000000003</c:v>
                </c:pt>
                <c:pt idx="4">
                  <c:v>0.43490909090909091</c:v>
                </c:pt>
                <c:pt idx="5">
                  <c:v>0.42524444444444437</c:v>
                </c:pt>
                <c:pt idx="6">
                  <c:v>0.31574399999999997</c:v>
                </c:pt>
                <c:pt idx="7">
                  <c:v>0.27507999999999999</c:v>
                </c:pt>
                <c:pt idx="8">
                  <c:v>0.25514666666666669</c:v>
                </c:pt>
                <c:pt idx="9">
                  <c:v>0.17939999999999998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D-483A-A18E-B113D97625DF}"/>
            </c:ext>
          </c:extLst>
        </c:ser>
        <c:ser>
          <c:idx val="1"/>
          <c:order val="1"/>
          <c:tx>
            <c:strRef>
              <c:f>'Al-6Cu'!$B$15</c:f>
              <c:strCache>
                <c:ptCount val="1"/>
                <c:pt idx="0">
                  <c:v>8000000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'Al-6Cu'!$A$15:$A$23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</c:numCache>
            </c:numRef>
          </c:xVal>
          <c:yVal>
            <c:numRef>
              <c:f>'Al-6Cu'!$V$15:$V$23</c:f>
              <c:numCache>
                <c:formatCode>General</c:formatCode>
                <c:ptCount val="9"/>
                <c:pt idx="0">
                  <c:v>2.604622222222222</c:v>
                </c:pt>
                <c:pt idx="1">
                  <c:v>1.2916799999999999</c:v>
                </c:pt>
                <c:pt idx="2">
                  <c:v>0.86981818181818182</c:v>
                </c:pt>
                <c:pt idx="3">
                  <c:v>0.62192000000000003</c:v>
                </c:pt>
                <c:pt idx="4">
                  <c:v>0.47839999999999999</c:v>
                </c:pt>
                <c:pt idx="5">
                  <c:v>0.3479272727272727</c:v>
                </c:pt>
                <c:pt idx="6">
                  <c:v>0.33488000000000001</c:v>
                </c:pt>
                <c:pt idx="7">
                  <c:v>0.31574399999999997</c:v>
                </c:pt>
                <c:pt idx="8">
                  <c:v>0.31893333333333329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D-483A-A18E-B113D97625DF}"/>
            </c:ext>
          </c:extLst>
        </c:ser>
        <c:ser>
          <c:idx val="2"/>
          <c:order val="2"/>
          <c:tx>
            <c:strRef>
              <c:f>'Al-6Cu'!$B$27</c:f>
              <c:strCache>
                <c:ptCount val="1"/>
                <c:pt idx="0">
                  <c:v>7000000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'Al-6Cu'!$A$27:$A$35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</c:numCache>
            </c:numRef>
          </c:xVal>
          <c:yVal>
            <c:numRef>
              <c:f>'Al-6Cu'!$V$27:$V$35</c:f>
              <c:numCache>
                <c:formatCode>General</c:formatCode>
                <c:ptCount val="9"/>
                <c:pt idx="0">
                  <c:v>2.9899999999999998</c:v>
                </c:pt>
                <c:pt idx="1">
                  <c:v>1.6743999999999999</c:v>
                </c:pt>
                <c:pt idx="2">
                  <c:v>1.0631111111111111</c:v>
                </c:pt>
                <c:pt idx="3">
                  <c:v>0.6910222222222222</c:v>
                </c:pt>
                <c:pt idx="4">
                  <c:v>0.53155555555555556</c:v>
                </c:pt>
                <c:pt idx="5">
                  <c:v>0.42524444444444437</c:v>
                </c:pt>
                <c:pt idx="6">
                  <c:v>0.40929777777777776</c:v>
                </c:pt>
                <c:pt idx="7">
                  <c:v>0.35082666666666662</c:v>
                </c:pt>
                <c:pt idx="8">
                  <c:v>0.31893333333333329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D-483A-A18E-B113D97625DF}"/>
            </c:ext>
          </c:extLst>
        </c:ser>
        <c:ser>
          <c:idx val="3"/>
          <c:order val="3"/>
          <c:tx>
            <c:strRef>
              <c:f>'Al-6Cu'!$B$41</c:f>
              <c:strCache>
                <c:ptCount val="1"/>
                <c:pt idx="0">
                  <c:v>6000000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'Al-6Cu'!$A$41:$A$50</c:f>
              <c:numCache>
                <c:formatCode>General</c:formatCode>
                <c:ptCount val="10"/>
                <c:pt idx="0">
                  <c:v>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</c:numCache>
            </c:numRef>
          </c:xVal>
          <c:yVal>
            <c:numRef>
              <c:f>'Al-6Cu'!$V$41:$V$50</c:f>
              <c:numCache>
                <c:formatCode>General</c:formatCode>
                <c:ptCount val="10"/>
                <c:pt idx="0">
                  <c:v>3.5538285714285713</c:v>
                </c:pt>
                <c:pt idx="1">
                  <c:v>1.9819428571428568</c:v>
                </c:pt>
                <c:pt idx="2">
                  <c:v>1.196</c:v>
                </c:pt>
                <c:pt idx="3">
                  <c:v>0.77739999999999998</c:v>
                </c:pt>
                <c:pt idx="4">
                  <c:v>0.59799999999999998</c:v>
                </c:pt>
                <c:pt idx="5">
                  <c:v>0.47839999999999994</c:v>
                </c:pt>
                <c:pt idx="6">
                  <c:v>0.36836799999999997</c:v>
                </c:pt>
                <c:pt idx="7">
                  <c:v>0.39467999999999998</c:v>
                </c:pt>
                <c:pt idx="8">
                  <c:v>0.30564444444444444</c:v>
                </c:pt>
                <c:pt idx="9">
                  <c:v>0.25514666666666669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D-483A-A18E-B113D97625DF}"/>
            </c:ext>
          </c:extLst>
        </c:ser>
        <c:ser>
          <c:idx val="4"/>
          <c:order val="4"/>
          <c:tx>
            <c:strRef>
              <c:f>'Al-6Cu'!$B$55</c:f>
              <c:strCache>
                <c:ptCount val="1"/>
                <c:pt idx="0">
                  <c:v>5000000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'Al-6Cu'!$A$55:$A$63</c:f>
              <c:numCache>
                <c:formatCode>General</c:formatCode>
                <c:ptCount val="9"/>
                <c:pt idx="0">
                  <c:v>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</c:numCache>
            </c:numRef>
          </c:xVal>
          <c:yVal>
            <c:numRef>
              <c:f>'Al-6Cu'!$V$55:$V$63</c:f>
              <c:numCache>
                <c:formatCode>General</c:formatCode>
                <c:ptCount val="9"/>
                <c:pt idx="0">
                  <c:v>4.3853333333333326</c:v>
                </c:pt>
                <c:pt idx="1">
                  <c:v>2.1186285714285713</c:v>
                </c:pt>
                <c:pt idx="2">
                  <c:v>1.3668571428571428</c:v>
                </c:pt>
                <c:pt idx="3">
                  <c:v>0.88845714285714283</c:v>
                </c:pt>
                <c:pt idx="4">
                  <c:v>0.68342857142857139</c:v>
                </c:pt>
                <c:pt idx="5">
                  <c:v>0.38271999999999995</c:v>
                </c:pt>
                <c:pt idx="6">
                  <c:v>0.35082666666666662</c:v>
                </c:pt>
                <c:pt idx="7">
                  <c:v>0.229632</c:v>
                </c:pt>
                <c:pt idx="8">
                  <c:v>0.17939999999999998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FD-483A-A18E-B113D976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99248"/>
        <c:axId val="667695968"/>
      </c:scatterChart>
      <c:valAx>
        <c:axId val="6676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5968"/>
        <c:crosses val="autoZero"/>
        <c:crossBetween val="midCat"/>
      </c:valAx>
      <c:valAx>
        <c:axId val="667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881452318460192E-3"/>
                  <c:y val="-0.10793234179060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'Al-8.2Cu'!$A$2:$A$9</c:f>
              <c:numCache>
                <c:formatCode>General</c:formatCode>
                <c:ptCount val="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'Al-8.2Cu'!$V$2:$V$9</c:f>
              <c:numCache>
                <c:formatCode>General</c:formatCode>
                <c:ptCount val="8"/>
                <c:pt idx="0">
                  <c:v>1.1248</c:v>
                </c:pt>
                <c:pt idx="1">
                  <c:v>0.88800000000000001</c:v>
                </c:pt>
                <c:pt idx="2">
                  <c:v>0.7311200000000001</c:v>
                </c:pt>
                <c:pt idx="3">
                  <c:v>0.53280000000000005</c:v>
                </c:pt>
                <c:pt idx="4">
                  <c:v>0.42624000000000006</c:v>
                </c:pt>
                <c:pt idx="5">
                  <c:v>0.364672</c:v>
                </c:pt>
                <c:pt idx="6">
                  <c:v>0.39960000000000007</c:v>
                </c:pt>
                <c:pt idx="7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5-4C22-90B6-4EB7B31C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98912"/>
        <c:axId val="426499896"/>
      </c:scatterChart>
      <c:valAx>
        <c:axId val="4264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9896"/>
        <c:crosses val="autoZero"/>
        <c:crossBetween val="midCat"/>
      </c:valAx>
      <c:valAx>
        <c:axId val="4264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1227034120735"/>
          <c:y val="0.14393518518518519"/>
          <c:w val="0.50737707786526687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'Al-8.2Cu'!$B$2</c:f>
              <c:strCache>
                <c:ptCount val="1"/>
                <c:pt idx="0">
                  <c:v>10000000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236507493578659"/>
                  <c:y val="-0.51514414730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'Al-8.2Cu'!$A$2:$A$8</c:f>
              <c:numCache>
                <c:formatCode>General</c:formatCode>
                <c:ptCount val="7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xVal>
          <c:yVal>
            <c:numRef>
              <c:f>'Al-8.2Cu'!$V$2:$V$9</c:f>
              <c:numCache>
                <c:formatCode>General</c:formatCode>
                <c:ptCount val="8"/>
                <c:pt idx="0">
                  <c:v>1.1248</c:v>
                </c:pt>
                <c:pt idx="1">
                  <c:v>0.88800000000000001</c:v>
                </c:pt>
                <c:pt idx="2">
                  <c:v>0.7311200000000001</c:v>
                </c:pt>
                <c:pt idx="3">
                  <c:v>0.53280000000000005</c:v>
                </c:pt>
                <c:pt idx="4">
                  <c:v>0.42624000000000006</c:v>
                </c:pt>
                <c:pt idx="5">
                  <c:v>0.364672</c:v>
                </c:pt>
                <c:pt idx="6">
                  <c:v>0.39960000000000007</c:v>
                </c:pt>
                <c:pt idx="7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8-4493-BD9D-40BBB95F2977}"/>
            </c:ext>
          </c:extLst>
        </c:ser>
        <c:ser>
          <c:idx val="0"/>
          <c:order val="1"/>
          <c:tx>
            <c:strRef>
              <c:f>'Al-8.2Cu'!$B$13</c:f>
              <c:strCache>
                <c:ptCount val="1"/>
                <c:pt idx="0">
                  <c:v>8000000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9908048993875765"/>
                  <c:y val="-0.44149897929425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'Al-8.2Cu'!$A$13:$A$20</c:f>
              <c:numCache>
                <c:formatCode>General</c:formatCode>
                <c:ptCount val="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xVal>
          <c:yVal>
            <c:numRef>
              <c:f>'Al-8.2Cu'!$V$13:$V$20</c:f>
              <c:numCache>
                <c:formatCode>General</c:formatCode>
                <c:ptCount val="8"/>
                <c:pt idx="0">
                  <c:v>1.2747733333333333</c:v>
                </c:pt>
                <c:pt idx="1">
                  <c:v>1.1346666666666669</c:v>
                </c:pt>
                <c:pt idx="2">
                  <c:v>0.79397647058823528</c:v>
                </c:pt>
                <c:pt idx="3">
                  <c:v>0.71040000000000003</c:v>
                </c:pt>
                <c:pt idx="4">
                  <c:v>0.61652571428571434</c:v>
                </c:pt>
                <c:pt idx="5">
                  <c:v>0.49728000000000006</c:v>
                </c:pt>
                <c:pt idx="6">
                  <c:v>0.46620000000000006</c:v>
                </c:pt>
                <c:pt idx="7">
                  <c:v>0.42180000000000001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8-4493-BD9D-40BBB95F2977}"/>
            </c:ext>
          </c:extLst>
        </c:ser>
        <c:ser>
          <c:idx val="2"/>
          <c:order val="2"/>
          <c:tx>
            <c:strRef>
              <c:f>'Al-8.2Cu'!$B$24</c:f>
              <c:strCache>
                <c:ptCount val="1"/>
                <c:pt idx="0">
                  <c:v>7000000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'Al-8.2Cu'!$A$24:$A$32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</c:numCache>
            </c:numRef>
          </c:xVal>
          <c:yVal>
            <c:numRef>
              <c:f>'Al-8.2Cu'!$V$24:$V$32</c:f>
              <c:numCache>
                <c:formatCode>General</c:formatCode>
                <c:ptCount val="9"/>
                <c:pt idx="0">
                  <c:v>1.5184800000000001</c:v>
                </c:pt>
                <c:pt idx="1">
                  <c:v>1.2333333333333334</c:v>
                </c:pt>
                <c:pt idx="2">
                  <c:v>0.86234666666666682</c:v>
                </c:pt>
                <c:pt idx="3">
                  <c:v>0.81696000000000024</c:v>
                </c:pt>
                <c:pt idx="4">
                  <c:v>0.74592000000000003</c:v>
                </c:pt>
                <c:pt idx="5">
                  <c:v>0.53280000000000005</c:v>
                </c:pt>
                <c:pt idx="6">
                  <c:v>0.49728000000000006</c:v>
                </c:pt>
                <c:pt idx="7">
                  <c:v>0.44400000000000006</c:v>
                </c:pt>
                <c:pt idx="8">
                  <c:v>0.39960000000000007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C-4625-B944-8B783555C6D3}"/>
            </c:ext>
          </c:extLst>
        </c:ser>
        <c:ser>
          <c:idx val="3"/>
          <c:order val="3"/>
          <c:tx>
            <c:strRef>
              <c:f>'Al-8.2Cu'!$B$35</c:f>
              <c:strCache>
                <c:ptCount val="1"/>
                <c:pt idx="0">
                  <c:v>6000000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'Al-8.2Cu'!$A$35:$A$43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</c:numCache>
            </c:numRef>
          </c:xVal>
          <c:yVal>
            <c:numRef>
              <c:f>'Al-8.2Cu'!$V$35:$V$43</c:f>
              <c:numCache>
                <c:formatCode>General</c:formatCode>
                <c:ptCount val="9"/>
                <c:pt idx="0">
                  <c:v>1.6872</c:v>
                </c:pt>
                <c:pt idx="1">
                  <c:v>1.3320000000000001</c:v>
                </c:pt>
                <c:pt idx="2">
                  <c:v>0.93733333333333335</c:v>
                </c:pt>
                <c:pt idx="3">
                  <c:v>0.88800000000000001</c:v>
                </c:pt>
                <c:pt idx="4">
                  <c:v>0.79920000000000002</c:v>
                </c:pt>
                <c:pt idx="5">
                  <c:v>0.64950857142857144</c:v>
                </c:pt>
                <c:pt idx="6">
                  <c:v>0.58016000000000001</c:v>
                </c:pt>
                <c:pt idx="7">
                  <c:v>0.50616000000000005</c:v>
                </c:pt>
                <c:pt idx="8">
                  <c:v>0.47360000000000008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C-4625-B944-8B783555C6D3}"/>
            </c:ext>
          </c:extLst>
        </c:ser>
        <c:ser>
          <c:idx val="4"/>
          <c:order val="4"/>
          <c:tx>
            <c:strRef>
              <c:f>'Al-8.2Cu'!$B$46</c:f>
              <c:strCache>
                <c:ptCount val="1"/>
                <c:pt idx="0">
                  <c:v>5000000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'Al-8.2Cu'!$A$46:$A$54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</c:numCache>
            </c:numRef>
          </c:xVal>
          <c:yVal>
            <c:numRef>
              <c:f>'Al-8.2Cu'!$V$46:$V$54</c:f>
              <c:numCache>
                <c:formatCode>General</c:formatCode>
                <c:ptCount val="9"/>
                <c:pt idx="0">
                  <c:v>2.121051428571429</c:v>
                </c:pt>
                <c:pt idx="1">
                  <c:v>1.4800000000000002</c:v>
                </c:pt>
                <c:pt idx="2">
                  <c:v>1.0498133333333335</c:v>
                </c:pt>
                <c:pt idx="3">
                  <c:v>0.99456</c:v>
                </c:pt>
                <c:pt idx="4">
                  <c:v>0.85248000000000002</c:v>
                </c:pt>
                <c:pt idx="5">
                  <c:v>0.71040000000000003</c:v>
                </c:pt>
                <c:pt idx="6">
                  <c:v>0.66304000000000007</c:v>
                </c:pt>
                <c:pt idx="7">
                  <c:v>0.55944000000000005</c:v>
                </c:pt>
                <c:pt idx="8">
                  <c:v>0.53280000000000005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C-4625-B944-8B783555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68152"/>
        <c:axId val="595569136"/>
      </c:scatterChart>
      <c:valAx>
        <c:axId val="595568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9136"/>
        <c:crosses val="autoZero"/>
        <c:crossBetween val="midCat"/>
      </c:valAx>
      <c:valAx>
        <c:axId val="5955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953740157480316"/>
          <c:y val="0.10726778944298625"/>
          <c:w val="9.1750124783646261E-2"/>
          <c:h val="0.23443247965230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293912948381452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'Al-10.6Cu'!$B$2</c:f>
              <c:strCache>
                <c:ptCount val="1"/>
                <c:pt idx="0">
                  <c:v>10000000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'Al-10.6Cu'!$A$2:$A$9</c:f>
              <c:numCache>
                <c:formatCode>General</c:formatCode>
                <c:ptCount val="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'Al-10.6Cu'!$V$2:$V$9</c:f>
              <c:numCache>
                <c:formatCode>General</c:formatCode>
                <c:ptCount val="8"/>
                <c:pt idx="0">
                  <c:v>0.49103999999999992</c:v>
                </c:pt>
                <c:pt idx="1">
                  <c:v>0.4058181818181818</c:v>
                </c:pt>
                <c:pt idx="2">
                  <c:v>0</c:v>
                </c:pt>
                <c:pt idx="3">
                  <c:v>0.25181538461538461</c:v>
                </c:pt>
                <c:pt idx="4">
                  <c:v>0.18381176470588234</c:v>
                </c:pt>
                <c:pt idx="5">
                  <c:v>0.15872</c:v>
                </c:pt>
                <c:pt idx="6">
                  <c:v>0.14466666666666667</c:v>
                </c:pt>
                <c:pt idx="7">
                  <c:v>0.13226666666666667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C-44F4-B982-8D90AEAA6E45}"/>
            </c:ext>
          </c:extLst>
        </c:ser>
        <c:ser>
          <c:idx val="1"/>
          <c:order val="1"/>
          <c:tx>
            <c:strRef>
              <c:f>'Al-10.6Cu'!$B$13</c:f>
              <c:strCache>
                <c:ptCount val="1"/>
                <c:pt idx="0">
                  <c:v>8000000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'Al-10.6Cu'!$A$13:$A$20</c:f>
              <c:numCache>
                <c:formatCode>General</c:formatCode>
                <c:ptCount val="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xVal>
          <c:yVal>
            <c:numRef>
              <c:f>'Al-10.6Cu'!$V$13:$V$20</c:f>
              <c:numCache>
                <c:formatCode>General</c:formatCode>
                <c:ptCount val="8"/>
                <c:pt idx="0">
                  <c:v>0.5150769230769231</c:v>
                </c:pt>
                <c:pt idx="1">
                  <c:v>0.44639999999999996</c:v>
                </c:pt>
                <c:pt idx="2">
                  <c:v>0.4058181818181818</c:v>
                </c:pt>
                <c:pt idx="3">
                  <c:v>0.32964923076923081</c:v>
                </c:pt>
                <c:pt idx="4">
                  <c:v>0.27775999999999995</c:v>
                </c:pt>
                <c:pt idx="5">
                  <c:v>0.20832000000000001</c:v>
                </c:pt>
                <c:pt idx="6">
                  <c:v>0.15623999999999999</c:v>
                </c:pt>
                <c:pt idx="7">
                  <c:v>0.14135999999999999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1-41CA-9379-FE878A6DCFC8}"/>
            </c:ext>
          </c:extLst>
        </c:ser>
        <c:ser>
          <c:idx val="2"/>
          <c:order val="3"/>
          <c:tx>
            <c:strRef>
              <c:f>'Al-10.6Cu'!$B$24</c:f>
              <c:strCache>
                <c:ptCount val="1"/>
                <c:pt idx="0">
                  <c:v>7000000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'Al-10.6Cu'!$A$24:$A$31</c:f>
              <c:numCache>
                <c:formatCode>General</c:formatCode>
                <c:ptCount val="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</c:numCache>
            </c:numRef>
          </c:xVal>
          <c:yVal>
            <c:numRef>
              <c:f>'Al-10.6Cu'!$V$24:$V$31</c:f>
              <c:numCache>
                <c:formatCode>General</c:formatCode>
                <c:ptCount val="8"/>
                <c:pt idx="0">
                  <c:v>0.58031999999999995</c:v>
                </c:pt>
                <c:pt idx="1">
                  <c:v>0.48698181818181818</c:v>
                </c:pt>
                <c:pt idx="2">
                  <c:v>0.40919999999999995</c:v>
                </c:pt>
                <c:pt idx="3">
                  <c:v>0.34283520000000001</c:v>
                </c:pt>
                <c:pt idx="4">
                  <c:v>0.28615384615384615</c:v>
                </c:pt>
                <c:pt idx="5">
                  <c:v>0</c:v>
                </c:pt>
                <c:pt idx="6">
                  <c:v>0.16864000000000001</c:v>
                </c:pt>
                <c:pt idx="7">
                  <c:v>0.14879999999999999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1-41CA-9379-FE878A6DCFC8}"/>
            </c:ext>
          </c:extLst>
        </c:ser>
        <c:ser>
          <c:idx val="3"/>
          <c:order val="4"/>
          <c:tx>
            <c:strRef>
              <c:f>'Al-10.6Cu'!$B$36</c:f>
              <c:strCache>
                <c:ptCount val="1"/>
                <c:pt idx="0">
                  <c:v>6000000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'Al-10.6Cu'!$A$36:$A$43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'Al-10.6Cu'!$V$36:$V$43</c:f>
              <c:numCache>
                <c:formatCode>General</c:formatCode>
                <c:ptCount val="8"/>
                <c:pt idx="0">
                  <c:v>0.67852800000000002</c:v>
                </c:pt>
                <c:pt idx="1">
                  <c:v>0.60872727272727267</c:v>
                </c:pt>
                <c:pt idx="2">
                  <c:v>0.54109090909090907</c:v>
                </c:pt>
                <c:pt idx="3">
                  <c:v>0.44639999999999996</c:v>
                </c:pt>
                <c:pt idx="4">
                  <c:v>0.38958545454545457</c:v>
                </c:pt>
                <c:pt idx="5">
                  <c:v>0.32049230769230763</c:v>
                </c:pt>
                <c:pt idx="6">
                  <c:v>0.22320000000000001</c:v>
                </c:pt>
                <c:pt idx="7">
                  <c:v>0.1736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1-41CA-9379-FE878A6D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02168"/>
        <c:axId val="6634044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'Al-10.6Cu'!$B$47</c15:sqref>
                        </c15:formulaRef>
                      </c:ext>
                    </c:extLst>
                    <c:strCache>
                      <c:ptCount val="1"/>
                      <c:pt idx="0">
                        <c:v>4.00E+06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'Al-10.6Cu'!$A$47:$A$55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8.0000000000000002E-3</c:v>
                      </c:pt>
                      <c:pt idx="1">
                        <c:v>0.1</c:v>
                      </c:pt>
                      <c:pt idx="2">
                        <c:v>1.4999999999999999E-2</c:v>
                      </c:pt>
                      <c:pt idx="3">
                        <c:v>0.02</c:v>
                      </c:pt>
                      <c:pt idx="4">
                        <c:v>2.5000000000000001E-2</c:v>
                      </c:pt>
                      <c:pt idx="5">
                        <c:v>0.03</c:v>
                      </c:pt>
                      <c:pt idx="6">
                        <c:v>3.5000000000000003E-2</c:v>
                      </c:pt>
                      <c:pt idx="7">
                        <c:v>0.04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'Al-10.6Cu'!$V$47:$V$55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0.56544000000000005</c:v>
                      </c:pt>
                      <c:pt idx="1">
                        <c:v>0.5739428571428572</c:v>
                      </c:pt>
                      <c:pt idx="2">
                        <c:v>0.42780000000000001</c:v>
                      </c:pt>
                      <c:pt idx="3">
                        <c:v>0.36762352941176468</c:v>
                      </c:pt>
                      <c:pt idx="4">
                        <c:v>0.28193684210526315</c:v>
                      </c:pt>
                      <c:pt idx="5">
                        <c:v>0.23672727272727273</c:v>
                      </c:pt>
                      <c:pt idx="6">
                        <c:v>0.23808000000000001</c:v>
                      </c:pt>
                      <c:pt idx="7">
                        <c:v>0.20379130434782608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B4B-4A85-BC0C-B1692B27EB15}"/>
                  </c:ext>
                </c:extLst>
              </c15:ser>
            </c15:filteredScatterSeries>
          </c:ext>
        </c:extLst>
      </c:scatterChart>
      <c:valAx>
        <c:axId val="66340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4464"/>
        <c:crosses val="autoZero"/>
        <c:crossBetween val="midCat"/>
      </c:valAx>
      <c:valAx>
        <c:axId val="66340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75962379702552"/>
          <c:y val="3.9640930300379122E-2"/>
          <c:w val="0.14546259842519685"/>
          <c:h val="0.27316483745491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diffusivity!$A$4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713692038495185E-2"/>
                  <c:y val="0.13676582093904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diffusivity!$A$6:$A$505</c:f>
              <c:numCache>
                <c:formatCode>General</c:formatCode>
                <c:ptCount val="500"/>
                <c:pt idx="0">
                  <c:v>100.1</c:v>
                </c:pt>
                <c:pt idx="1">
                  <c:v>100.2</c:v>
                </c:pt>
                <c:pt idx="2">
                  <c:v>100.3</c:v>
                </c:pt>
                <c:pt idx="3">
                  <c:v>100.4</c:v>
                </c:pt>
                <c:pt idx="4">
                  <c:v>100.5</c:v>
                </c:pt>
                <c:pt idx="5">
                  <c:v>100.6</c:v>
                </c:pt>
                <c:pt idx="6">
                  <c:v>100.7</c:v>
                </c:pt>
                <c:pt idx="7">
                  <c:v>100.8</c:v>
                </c:pt>
                <c:pt idx="8">
                  <c:v>100.9</c:v>
                </c:pt>
                <c:pt idx="9">
                  <c:v>101</c:v>
                </c:pt>
                <c:pt idx="10">
                  <c:v>101.1</c:v>
                </c:pt>
                <c:pt idx="11">
                  <c:v>101.2</c:v>
                </c:pt>
                <c:pt idx="12">
                  <c:v>101.3</c:v>
                </c:pt>
                <c:pt idx="13">
                  <c:v>101.4</c:v>
                </c:pt>
                <c:pt idx="14">
                  <c:v>101.5</c:v>
                </c:pt>
                <c:pt idx="15">
                  <c:v>101.6</c:v>
                </c:pt>
                <c:pt idx="16">
                  <c:v>101.7</c:v>
                </c:pt>
                <c:pt idx="17">
                  <c:v>101.8</c:v>
                </c:pt>
                <c:pt idx="18">
                  <c:v>101.9</c:v>
                </c:pt>
                <c:pt idx="19">
                  <c:v>102</c:v>
                </c:pt>
                <c:pt idx="20">
                  <c:v>102.1</c:v>
                </c:pt>
                <c:pt idx="21">
                  <c:v>102.2</c:v>
                </c:pt>
                <c:pt idx="22">
                  <c:v>102.3</c:v>
                </c:pt>
                <c:pt idx="23">
                  <c:v>102.4</c:v>
                </c:pt>
                <c:pt idx="24">
                  <c:v>102.5</c:v>
                </c:pt>
                <c:pt idx="25">
                  <c:v>102.6</c:v>
                </c:pt>
                <c:pt idx="26">
                  <c:v>102.7</c:v>
                </c:pt>
                <c:pt idx="27">
                  <c:v>102.8</c:v>
                </c:pt>
                <c:pt idx="28">
                  <c:v>102.9</c:v>
                </c:pt>
                <c:pt idx="29">
                  <c:v>103</c:v>
                </c:pt>
                <c:pt idx="30">
                  <c:v>103.1</c:v>
                </c:pt>
                <c:pt idx="31">
                  <c:v>103.2</c:v>
                </c:pt>
                <c:pt idx="32">
                  <c:v>103.3</c:v>
                </c:pt>
                <c:pt idx="33">
                  <c:v>103.4</c:v>
                </c:pt>
                <c:pt idx="34">
                  <c:v>103.5</c:v>
                </c:pt>
                <c:pt idx="35">
                  <c:v>103.6</c:v>
                </c:pt>
                <c:pt idx="36">
                  <c:v>103.7</c:v>
                </c:pt>
                <c:pt idx="37">
                  <c:v>103.8</c:v>
                </c:pt>
                <c:pt idx="38">
                  <c:v>103.9</c:v>
                </c:pt>
                <c:pt idx="39">
                  <c:v>104</c:v>
                </c:pt>
                <c:pt idx="40">
                  <c:v>104.1</c:v>
                </c:pt>
                <c:pt idx="41">
                  <c:v>104.2</c:v>
                </c:pt>
                <c:pt idx="42">
                  <c:v>104.3</c:v>
                </c:pt>
                <c:pt idx="43">
                  <c:v>104.4</c:v>
                </c:pt>
                <c:pt idx="44">
                  <c:v>104.5</c:v>
                </c:pt>
                <c:pt idx="45">
                  <c:v>104.6</c:v>
                </c:pt>
                <c:pt idx="46">
                  <c:v>104.7</c:v>
                </c:pt>
                <c:pt idx="47">
                  <c:v>104.8</c:v>
                </c:pt>
                <c:pt idx="48">
                  <c:v>104.9</c:v>
                </c:pt>
                <c:pt idx="49">
                  <c:v>105</c:v>
                </c:pt>
                <c:pt idx="50">
                  <c:v>105.1</c:v>
                </c:pt>
                <c:pt idx="51">
                  <c:v>105.2</c:v>
                </c:pt>
                <c:pt idx="52">
                  <c:v>105.3</c:v>
                </c:pt>
                <c:pt idx="53">
                  <c:v>105.4</c:v>
                </c:pt>
                <c:pt idx="54">
                  <c:v>105.5</c:v>
                </c:pt>
                <c:pt idx="55">
                  <c:v>105.6</c:v>
                </c:pt>
                <c:pt idx="56">
                  <c:v>105.7</c:v>
                </c:pt>
                <c:pt idx="57">
                  <c:v>105.8</c:v>
                </c:pt>
                <c:pt idx="58">
                  <c:v>105.9</c:v>
                </c:pt>
                <c:pt idx="59">
                  <c:v>106</c:v>
                </c:pt>
                <c:pt idx="60">
                  <c:v>106.1</c:v>
                </c:pt>
                <c:pt idx="61">
                  <c:v>106.2</c:v>
                </c:pt>
                <c:pt idx="62">
                  <c:v>106.3</c:v>
                </c:pt>
                <c:pt idx="63">
                  <c:v>106.4</c:v>
                </c:pt>
                <c:pt idx="64">
                  <c:v>106.5</c:v>
                </c:pt>
                <c:pt idx="65">
                  <c:v>106.6</c:v>
                </c:pt>
                <c:pt idx="66">
                  <c:v>106.7</c:v>
                </c:pt>
                <c:pt idx="67">
                  <c:v>106.8</c:v>
                </c:pt>
                <c:pt idx="68">
                  <c:v>106.9</c:v>
                </c:pt>
                <c:pt idx="69">
                  <c:v>107</c:v>
                </c:pt>
                <c:pt idx="70">
                  <c:v>107.1</c:v>
                </c:pt>
                <c:pt idx="71">
                  <c:v>107.2</c:v>
                </c:pt>
                <c:pt idx="72">
                  <c:v>107.3</c:v>
                </c:pt>
                <c:pt idx="73">
                  <c:v>107.4</c:v>
                </c:pt>
                <c:pt idx="74">
                  <c:v>107.5</c:v>
                </c:pt>
                <c:pt idx="75">
                  <c:v>107.6</c:v>
                </c:pt>
                <c:pt idx="76">
                  <c:v>107.7</c:v>
                </c:pt>
                <c:pt idx="77">
                  <c:v>107.8</c:v>
                </c:pt>
                <c:pt idx="78">
                  <c:v>107.9</c:v>
                </c:pt>
                <c:pt idx="79">
                  <c:v>108</c:v>
                </c:pt>
                <c:pt idx="80">
                  <c:v>108.1</c:v>
                </c:pt>
                <c:pt idx="81">
                  <c:v>108.2</c:v>
                </c:pt>
                <c:pt idx="82">
                  <c:v>108.3</c:v>
                </c:pt>
                <c:pt idx="83">
                  <c:v>108.4</c:v>
                </c:pt>
                <c:pt idx="84">
                  <c:v>108.5</c:v>
                </c:pt>
                <c:pt idx="85">
                  <c:v>108.6</c:v>
                </c:pt>
                <c:pt idx="86">
                  <c:v>108.7</c:v>
                </c:pt>
                <c:pt idx="87">
                  <c:v>108.8</c:v>
                </c:pt>
                <c:pt idx="88">
                  <c:v>108.9</c:v>
                </c:pt>
                <c:pt idx="89">
                  <c:v>109</c:v>
                </c:pt>
                <c:pt idx="90">
                  <c:v>109.1</c:v>
                </c:pt>
                <c:pt idx="91">
                  <c:v>109.2</c:v>
                </c:pt>
                <c:pt idx="92">
                  <c:v>109.3</c:v>
                </c:pt>
                <c:pt idx="93">
                  <c:v>109.4</c:v>
                </c:pt>
                <c:pt idx="94">
                  <c:v>109.5</c:v>
                </c:pt>
                <c:pt idx="95">
                  <c:v>109.6</c:v>
                </c:pt>
                <c:pt idx="96">
                  <c:v>109.7</c:v>
                </c:pt>
                <c:pt idx="97">
                  <c:v>109.8</c:v>
                </c:pt>
                <c:pt idx="98">
                  <c:v>109.9</c:v>
                </c:pt>
                <c:pt idx="99">
                  <c:v>110</c:v>
                </c:pt>
                <c:pt idx="100">
                  <c:v>110.1</c:v>
                </c:pt>
                <c:pt idx="101">
                  <c:v>110.2</c:v>
                </c:pt>
                <c:pt idx="102">
                  <c:v>110.3</c:v>
                </c:pt>
                <c:pt idx="103">
                  <c:v>110.4</c:v>
                </c:pt>
                <c:pt idx="104">
                  <c:v>110.5</c:v>
                </c:pt>
                <c:pt idx="105">
                  <c:v>110.6</c:v>
                </c:pt>
                <c:pt idx="106">
                  <c:v>110.7</c:v>
                </c:pt>
                <c:pt idx="107">
                  <c:v>110.8</c:v>
                </c:pt>
                <c:pt idx="108">
                  <c:v>110.9</c:v>
                </c:pt>
                <c:pt idx="109">
                  <c:v>111</c:v>
                </c:pt>
                <c:pt idx="110">
                  <c:v>111.1</c:v>
                </c:pt>
                <c:pt idx="111">
                  <c:v>111.2</c:v>
                </c:pt>
                <c:pt idx="112">
                  <c:v>111.3</c:v>
                </c:pt>
                <c:pt idx="113">
                  <c:v>111.4</c:v>
                </c:pt>
                <c:pt idx="114">
                  <c:v>111.5</c:v>
                </c:pt>
                <c:pt idx="115">
                  <c:v>111.6</c:v>
                </c:pt>
                <c:pt idx="116">
                  <c:v>111.7</c:v>
                </c:pt>
                <c:pt idx="117">
                  <c:v>111.8</c:v>
                </c:pt>
                <c:pt idx="118">
                  <c:v>111.9</c:v>
                </c:pt>
                <c:pt idx="119">
                  <c:v>112</c:v>
                </c:pt>
                <c:pt idx="120">
                  <c:v>112.1</c:v>
                </c:pt>
                <c:pt idx="121">
                  <c:v>112.2</c:v>
                </c:pt>
                <c:pt idx="122">
                  <c:v>112.3</c:v>
                </c:pt>
                <c:pt idx="123">
                  <c:v>112.4</c:v>
                </c:pt>
                <c:pt idx="124">
                  <c:v>112.5</c:v>
                </c:pt>
                <c:pt idx="125">
                  <c:v>112.6</c:v>
                </c:pt>
                <c:pt idx="126">
                  <c:v>112.7</c:v>
                </c:pt>
                <c:pt idx="127">
                  <c:v>112.8</c:v>
                </c:pt>
                <c:pt idx="128">
                  <c:v>112.9</c:v>
                </c:pt>
                <c:pt idx="129">
                  <c:v>113</c:v>
                </c:pt>
                <c:pt idx="130">
                  <c:v>113.1</c:v>
                </c:pt>
                <c:pt idx="131">
                  <c:v>113.2</c:v>
                </c:pt>
                <c:pt idx="132">
                  <c:v>113.3</c:v>
                </c:pt>
                <c:pt idx="133">
                  <c:v>113.4</c:v>
                </c:pt>
                <c:pt idx="134">
                  <c:v>113.5</c:v>
                </c:pt>
                <c:pt idx="135">
                  <c:v>113.6</c:v>
                </c:pt>
                <c:pt idx="136">
                  <c:v>113.7</c:v>
                </c:pt>
                <c:pt idx="137">
                  <c:v>113.8</c:v>
                </c:pt>
                <c:pt idx="138">
                  <c:v>113.9</c:v>
                </c:pt>
                <c:pt idx="139">
                  <c:v>114</c:v>
                </c:pt>
                <c:pt idx="140">
                  <c:v>114.1</c:v>
                </c:pt>
                <c:pt idx="141">
                  <c:v>114.2</c:v>
                </c:pt>
                <c:pt idx="142">
                  <c:v>114.3</c:v>
                </c:pt>
                <c:pt idx="143">
                  <c:v>114.4</c:v>
                </c:pt>
                <c:pt idx="144">
                  <c:v>114.5</c:v>
                </c:pt>
                <c:pt idx="145">
                  <c:v>114.6</c:v>
                </c:pt>
                <c:pt idx="146">
                  <c:v>114.7</c:v>
                </c:pt>
                <c:pt idx="147">
                  <c:v>114.8</c:v>
                </c:pt>
                <c:pt idx="148">
                  <c:v>114.9</c:v>
                </c:pt>
                <c:pt idx="149">
                  <c:v>115</c:v>
                </c:pt>
                <c:pt idx="150">
                  <c:v>115.1</c:v>
                </c:pt>
                <c:pt idx="151">
                  <c:v>115.2</c:v>
                </c:pt>
                <c:pt idx="152">
                  <c:v>115.3</c:v>
                </c:pt>
                <c:pt idx="153">
                  <c:v>115.4</c:v>
                </c:pt>
                <c:pt idx="154">
                  <c:v>115.5</c:v>
                </c:pt>
                <c:pt idx="155">
                  <c:v>115.6</c:v>
                </c:pt>
                <c:pt idx="156">
                  <c:v>115.7</c:v>
                </c:pt>
                <c:pt idx="157">
                  <c:v>115.8</c:v>
                </c:pt>
                <c:pt idx="158">
                  <c:v>115.9</c:v>
                </c:pt>
                <c:pt idx="159">
                  <c:v>116</c:v>
                </c:pt>
                <c:pt idx="160">
                  <c:v>116.1</c:v>
                </c:pt>
                <c:pt idx="161">
                  <c:v>116.2</c:v>
                </c:pt>
                <c:pt idx="162">
                  <c:v>116.3</c:v>
                </c:pt>
                <c:pt idx="163">
                  <c:v>116.4</c:v>
                </c:pt>
                <c:pt idx="164">
                  <c:v>116.5</c:v>
                </c:pt>
                <c:pt idx="165">
                  <c:v>116.6</c:v>
                </c:pt>
                <c:pt idx="166">
                  <c:v>116.7</c:v>
                </c:pt>
                <c:pt idx="167">
                  <c:v>116.8</c:v>
                </c:pt>
                <c:pt idx="168">
                  <c:v>116.9</c:v>
                </c:pt>
                <c:pt idx="169">
                  <c:v>117</c:v>
                </c:pt>
                <c:pt idx="170">
                  <c:v>117.1</c:v>
                </c:pt>
                <c:pt idx="171">
                  <c:v>117.2</c:v>
                </c:pt>
                <c:pt idx="172">
                  <c:v>117.3</c:v>
                </c:pt>
                <c:pt idx="173">
                  <c:v>117.4</c:v>
                </c:pt>
                <c:pt idx="174">
                  <c:v>117.5</c:v>
                </c:pt>
                <c:pt idx="175">
                  <c:v>117.6</c:v>
                </c:pt>
                <c:pt idx="176">
                  <c:v>117.7</c:v>
                </c:pt>
                <c:pt idx="177">
                  <c:v>117.8</c:v>
                </c:pt>
                <c:pt idx="178">
                  <c:v>117.9</c:v>
                </c:pt>
                <c:pt idx="179">
                  <c:v>118</c:v>
                </c:pt>
                <c:pt idx="180">
                  <c:v>118.1</c:v>
                </c:pt>
                <c:pt idx="181">
                  <c:v>118.2</c:v>
                </c:pt>
                <c:pt idx="182">
                  <c:v>118.3</c:v>
                </c:pt>
                <c:pt idx="183">
                  <c:v>118.4</c:v>
                </c:pt>
                <c:pt idx="184">
                  <c:v>118.5</c:v>
                </c:pt>
                <c:pt idx="185">
                  <c:v>118.6</c:v>
                </c:pt>
                <c:pt idx="186">
                  <c:v>118.7</c:v>
                </c:pt>
                <c:pt idx="187">
                  <c:v>118.8</c:v>
                </c:pt>
                <c:pt idx="188">
                  <c:v>118.9</c:v>
                </c:pt>
                <c:pt idx="189">
                  <c:v>119</c:v>
                </c:pt>
                <c:pt idx="190">
                  <c:v>119.1</c:v>
                </c:pt>
                <c:pt idx="191">
                  <c:v>119.2</c:v>
                </c:pt>
                <c:pt idx="192">
                  <c:v>119.3</c:v>
                </c:pt>
                <c:pt idx="193">
                  <c:v>119.4</c:v>
                </c:pt>
                <c:pt idx="194">
                  <c:v>119.5</c:v>
                </c:pt>
                <c:pt idx="195">
                  <c:v>119.6</c:v>
                </c:pt>
                <c:pt idx="196">
                  <c:v>119.7</c:v>
                </c:pt>
                <c:pt idx="197">
                  <c:v>119.8</c:v>
                </c:pt>
                <c:pt idx="198">
                  <c:v>119.9</c:v>
                </c:pt>
                <c:pt idx="199">
                  <c:v>120</c:v>
                </c:pt>
                <c:pt idx="200">
                  <c:v>120.1</c:v>
                </c:pt>
                <c:pt idx="201">
                  <c:v>120.2</c:v>
                </c:pt>
                <c:pt idx="202">
                  <c:v>120.3</c:v>
                </c:pt>
                <c:pt idx="203">
                  <c:v>120.4</c:v>
                </c:pt>
                <c:pt idx="204">
                  <c:v>120.5</c:v>
                </c:pt>
                <c:pt idx="205">
                  <c:v>120.6</c:v>
                </c:pt>
                <c:pt idx="206">
                  <c:v>120.7</c:v>
                </c:pt>
                <c:pt idx="207">
                  <c:v>120.8</c:v>
                </c:pt>
                <c:pt idx="208">
                  <c:v>120.9</c:v>
                </c:pt>
                <c:pt idx="209">
                  <c:v>121</c:v>
                </c:pt>
                <c:pt idx="210">
                  <c:v>121.1</c:v>
                </c:pt>
                <c:pt idx="211">
                  <c:v>121.2</c:v>
                </c:pt>
                <c:pt idx="212">
                  <c:v>121.3</c:v>
                </c:pt>
                <c:pt idx="213">
                  <c:v>121.4</c:v>
                </c:pt>
                <c:pt idx="214">
                  <c:v>121.5</c:v>
                </c:pt>
                <c:pt idx="215">
                  <c:v>121.6</c:v>
                </c:pt>
                <c:pt idx="216">
                  <c:v>121.7</c:v>
                </c:pt>
                <c:pt idx="217">
                  <c:v>121.8</c:v>
                </c:pt>
                <c:pt idx="218">
                  <c:v>121.9</c:v>
                </c:pt>
                <c:pt idx="219">
                  <c:v>122</c:v>
                </c:pt>
                <c:pt idx="220">
                  <c:v>122.1</c:v>
                </c:pt>
                <c:pt idx="221">
                  <c:v>122.2</c:v>
                </c:pt>
                <c:pt idx="222">
                  <c:v>122.3</c:v>
                </c:pt>
                <c:pt idx="223">
                  <c:v>122.4</c:v>
                </c:pt>
                <c:pt idx="224">
                  <c:v>122.5</c:v>
                </c:pt>
                <c:pt idx="225">
                  <c:v>122.6</c:v>
                </c:pt>
                <c:pt idx="226">
                  <c:v>122.7</c:v>
                </c:pt>
                <c:pt idx="227">
                  <c:v>122.8</c:v>
                </c:pt>
                <c:pt idx="228">
                  <c:v>122.9</c:v>
                </c:pt>
                <c:pt idx="229">
                  <c:v>123</c:v>
                </c:pt>
                <c:pt idx="230">
                  <c:v>123.1</c:v>
                </c:pt>
                <c:pt idx="231">
                  <c:v>123.2</c:v>
                </c:pt>
                <c:pt idx="232">
                  <c:v>123.3</c:v>
                </c:pt>
                <c:pt idx="233">
                  <c:v>123.4</c:v>
                </c:pt>
                <c:pt idx="234">
                  <c:v>123.5</c:v>
                </c:pt>
                <c:pt idx="235">
                  <c:v>123.6</c:v>
                </c:pt>
                <c:pt idx="236">
                  <c:v>123.7</c:v>
                </c:pt>
                <c:pt idx="237">
                  <c:v>123.8</c:v>
                </c:pt>
                <c:pt idx="238">
                  <c:v>123.9</c:v>
                </c:pt>
                <c:pt idx="239">
                  <c:v>124</c:v>
                </c:pt>
                <c:pt idx="240">
                  <c:v>124.1</c:v>
                </c:pt>
                <c:pt idx="241">
                  <c:v>124.2</c:v>
                </c:pt>
                <c:pt idx="242">
                  <c:v>124.3</c:v>
                </c:pt>
                <c:pt idx="243">
                  <c:v>124.4</c:v>
                </c:pt>
                <c:pt idx="244">
                  <c:v>124.5</c:v>
                </c:pt>
                <c:pt idx="245">
                  <c:v>124.6</c:v>
                </c:pt>
                <c:pt idx="246">
                  <c:v>124.7</c:v>
                </c:pt>
                <c:pt idx="247">
                  <c:v>124.8</c:v>
                </c:pt>
                <c:pt idx="248">
                  <c:v>124.9</c:v>
                </c:pt>
                <c:pt idx="249">
                  <c:v>125</c:v>
                </c:pt>
                <c:pt idx="250">
                  <c:v>125.1</c:v>
                </c:pt>
                <c:pt idx="251">
                  <c:v>125.2</c:v>
                </c:pt>
                <c:pt idx="252">
                  <c:v>125.3</c:v>
                </c:pt>
                <c:pt idx="253">
                  <c:v>125.4</c:v>
                </c:pt>
                <c:pt idx="254">
                  <c:v>125.5</c:v>
                </c:pt>
                <c:pt idx="255">
                  <c:v>125.6</c:v>
                </c:pt>
                <c:pt idx="256">
                  <c:v>125.7</c:v>
                </c:pt>
                <c:pt idx="257">
                  <c:v>125.8</c:v>
                </c:pt>
                <c:pt idx="258">
                  <c:v>125.9</c:v>
                </c:pt>
                <c:pt idx="259">
                  <c:v>126</c:v>
                </c:pt>
                <c:pt idx="260">
                  <c:v>126.1</c:v>
                </c:pt>
                <c:pt idx="261">
                  <c:v>126.2</c:v>
                </c:pt>
                <c:pt idx="262">
                  <c:v>126.3</c:v>
                </c:pt>
                <c:pt idx="263">
                  <c:v>126.4</c:v>
                </c:pt>
                <c:pt idx="264">
                  <c:v>126.5</c:v>
                </c:pt>
                <c:pt idx="265">
                  <c:v>126.6</c:v>
                </c:pt>
                <c:pt idx="266">
                  <c:v>126.7</c:v>
                </c:pt>
                <c:pt idx="267">
                  <c:v>126.8</c:v>
                </c:pt>
                <c:pt idx="268">
                  <c:v>126.9</c:v>
                </c:pt>
                <c:pt idx="269">
                  <c:v>127</c:v>
                </c:pt>
                <c:pt idx="270">
                  <c:v>127.1</c:v>
                </c:pt>
                <c:pt idx="271">
                  <c:v>127.2</c:v>
                </c:pt>
                <c:pt idx="272">
                  <c:v>127.3</c:v>
                </c:pt>
                <c:pt idx="273">
                  <c:v>127.4</c:v>
                </c:pt>
                <c:pt idx="274">
                  <c:v>127.5</c:v>
                </c:pt>
                <c:pt idx="275">
                  <c:v>127.6</c:v>
                </c:pt>
                <c:pt idx="276">
                  <c:v>127.7</c:v>
                </c:pt>
                <c:pt idx="277">
                  <c:v>127.8</c:v>
                </c:pt>
                <c:pt idx="278">
                  <c:v>127.9</c:v>
                </c:pt>
                <c:pt idx="279">
                  <c:v>128</c:v>
                </c:pt>
                <c:pt idx="280">
                  <c:v>128.1</c:v>
                </c:pt>
                <c:pt idx="281">
                  <c:v>128.19999999999999</c:v>
                </c:pt>
                <c:pt idx="282">
                  <c:v>128.30000000000001</c:v>
                </c:pt>
                <c:pt idx="283">
                  <c:v>128.4</c:v>
                </c:pt>
                <c:pt idx="284">
                  <c:v>128.5</c:v>
                </c:pt>
                <c:pt idx="285">
                  <c:v>128.6</c:v>
                </c:pt>
                <c:pt idx="286">
                  <c:v>128.69999999999999</c:v>
                </c:pt>
                <c:pt idx="287">
                  <c:v>128.80000000000001</c:v>
                </c:pt>
                <c:pt idx="288">
                  <c:v>128.9</c:v>
                </c:pt>
                <c:pt idx="289">
                  <c:v>129</c:v>
                </c:pt>
                <c:pt idx="290">
                  <c:v>129.1</c:v>
                </c:pt>
                <c:pt idx="291">
                  <c:v>129.19999999999999</c:v>
                </c:pt>
                <c:pt idx="292">
                  <c:v>129.30000000000001</c:v>
                </c:pt>
                <c:pt idx="293">
                  <c:v>129.4</c:v>
                </c:pt>
                <c:pt idx="294">
                  <c:v>129.5</c:v>
                </c:pt>
                <c:pt idx="295">
                  <c:v>129.6</c:v>
                </c:pt>
                <c:pt idx="296">
                  <c:v>129.69999999999999</c:v>
                </c:pt>
                <c:pt idx="297">
                  <c:v>129.80000000000001</c:v>
                </c:pt>
                <c:pt idx="298">
                  <c:v>129.9</c:v>
                </c:pt>
                <c:pt idx="299">
                  <c:v>130</c:v>
                </c:pt>
                <c:pt idx="300">
                  <c:v>130.1</c:v>
                </c:pt>
                <c:pt idx="301">
                  <c:v>130.19999999999999</c:v>
                </c:pt>
                <c:pt idx="302">
                  <c:v>130.30000000000001</c:v>
                </c:pt>
                <c:pt idx="303">
                  <c:v>130.4</c:v>
                </c:pt>
                <c:pt idx="304">
                  <c:v>130.5</c:v>
                </c:pt>
                <c:pt idx="305">
                  <c:v>130.6</c:v>
                </c:pt>
                <c:pt idx="306">
                  <c:v>130.69999999999999</c:v>
                </c:pt>
                <c:pt idx="307">
                  <c:v>130.80000000000001</c:v>
                </c:pt>
                <c:pt idx="308">
                  <c:v>130.9</c:v>
                </c:pt>
                <c:pt idx="309">
                  <c:v>131</c:v>
                </c:pt>
                <c:pt idx="310">
                  <c:v>131.1</c:v>
                </c:pt>
                <c:pt idx="311">
                  <c:v>131.19999999999999</c:v>
                </c:pt>
                <c:pt idx="312">
                  <c:v>131.30000000000001</c:v>
                </c:pt>
                <c:pt idx="313">
                  <c:v>131.4</c:v>
                </c:pt>
                <c:pt idx="314">
                  <c:v>131.5</c:v>
                </c:pt>
                <c:pt idx="315">
                  <c:v>131.6</c:v>
                </c:pt>
                <c:pt idx="316">
                  <c:v>131.69999999999999</c:v>
                </c:pt>
                <c:pt idx="317">
                  <c:v>131.80000000000001</c:v>
                </c:pt>
                <c:pt idx="318">
                  <c:v>131.9</c:v>
                </c:pt>
                <c:pt idx="319">
                  <c:v>132</c:v>
                </c:pt>
                <c:pt idx="320">
                  <c:v>132.1</c:v>
                </c:pt>
                <c:pt idx="321">
                  <c:v>132.19999999999999</c:v>
                </c:pt>
                <c:pt idx="322">
                  <c:v>132.30000000000001</c:v>
                </c:pt>
                <c:pt idx="323">
                  <c:v>132.4</c:v>
                </c:pt>
                <c:pt idx="324">
                  <c:v>132.5</c:v>
                </c:pt>
                <c:pt idx="325">
                  <c:v>132.6</c:v>
                </c:pt>
                <c:pt idx="326">
                  <c:v>132.69999999999999</c:v>
                </c:pt>
                <c:pt idx="327">
                  <c:v>132.80000000000001</c:v>
                </c:pt>
                <c:pt idx="328">
                  <c:v>132.9</c:v>
                </c:pt>
                <c:pt idx="329">
                  <c:v>133</c:v>
                </c:pt>
                <c:pt idx="330">
                  <c:v>133.1</c:v>
                </c:pt>
                <c:pt idx="331">
                  <c:v>133.19999999999999</c:v>
                </c:pt>
                <c:pt idx="332">
                  <c:v>133.30000000000001</c:v>
                </c:pt>
                <c:pt idx="333">
                  <c:v>133.4</c:v>
                </c:pt>
                <c:pt idx="334">
                  <c:v>133.5</c:v>
                </c:pt>
                <c:pt idx="335">
                  <c:v>133.6</c:v>
                </c:pt>
                <c:pt idx="336">
                  <c:v>133.69999999999999</c:v>
                </c:pt>
                <c:pt idx="337">
                  <c:v>133.80000000000001</c:v>
                </c:pt>
                <c:pt idx="338">
                  <c:v>133.9</c:v>
                </c:pt>
                <c:pt idx="339">
                  <c:v>134</c:v>
                </c:pt>
                <c:pt idx="340">
                  <c:v>134.1</c:v>
                </c:pt>
                <c:pt idx="341">
                  <c:v>134.19999999999999</c:v>
                </c:pt>
                <c:pt idx="342">
                  <c:v>134.30000000000001</c:v>
                </c:pt>
                <c:pt idx="343">
                  <c:v>134.4</c:v>
                </c:pt>
                <c:pt idx="344">
                  <c:v>134.5</c:v>
                </c:pt>
                <c:pt idx="345">
                  <c:v>134.6</c:v>
                </c:pt>
                <c:pt idx="346">
                  <c:v>134.69999999999999</c:v>
                </c:pt>
                <c:pt idx="347">
                  <c:v>134.80000000000001</c:v>
                </c:pt>
                <c:pt idx="348">
                  <c:v>134.9</c:v>
                </c:pt>
                <c:pt idx="349">
                  <c:v>135</c:v>
                </c:pt>
                <c:pt idx="350">
                  <c:v>135.1</c:v>
                </c:pt>
                <c:pt idx="351">
                  <c:v>135.19999999999999</c:v>
                </c:pt>
                <c:pt idx="352">
                  <c:v>135.30000000000001</c:v>
                </c:pt>
                <c:pt idx="353">
                  <c:v>135.4</c:v>
                </c:pt>
                <c:pt idx="354">
                  <c:v>135.5</c:v>
                </c:pt>
                <c:pt idx="355">
                  <c:v>135.6</c:v>
                </c:pt>
                <c:pt idx="356">
                  <c:v>135.69999999999999</c:v>
                </c:pt>
                <c:pt idx="357">
                  <c:v>135.80000000000001</c:v>
                </c:pt>
                <c:pt idx="358">
                  <c:v>135.9</c:v>
                </c:pt>
                <c:pt idx="359">
                  <c:v>136</c:v>
                </c:pt>
                <c:pt idx="360">
                  <c:v>136.1</c:v>
                </c:pt>
                <c:pt idx="361">
                  <c:v>136.19999999999999</c:v>
                </c:pt>
                <c:pt idx="362">
                  <c:v>136.30000000000001</c:v>
                </c:pt>
                <c:pt idx="363">
                  <c:v>136.4</c:v>
                </c:pt>
                <c:pt idx="364">
                  <c:v>136.5</c:v>
                </c:pt>
                <c:pt idx="365">
                  <c:v>136.6</c:v>
                </c:pt>
                <c:pt idx="366">
                  <c:v>136.69999999999999</c:v>
                </c:pt>
                <c:pt idx="367">
                  <c:v>136.80000000000001</c:v>
                </c:pt>
                <c:pt idx="368">
                  <c:v>136.9</c:v>
                </c:pt>
                <c:pt idx="369">
                  <c:v>137</c:v>
                </c:pt>
                <c:pt idx="370">
                  <c:v>137.1</c:v>
                </c:pt>
                <c:pt idx="371">
                  <c:v>137.19999999999999</c:v>
                </c:pt>
                <c:pt idx="372">
                  <c:v>137.30000000000001</c:v>
                </c:pt>
                <c:pt idx="373">
                  <c:v>137.4</c:v>
                </c:pt>
                <c:pt idx="374">
                  <c:v>137.5</c:v>
                </c:pt>
                <c:pt idx="375">
                  <c:v>137.6</c:v>
                </c:pt>
                <c:pt idx="376">
                  <c:v>137.69999999999999</c:v>
                </c:pt>
                <c:pt idx="377">
                  <c:v>137.80000000000001</c:v>
                </c:pt>
                <c:pt idx="378">
                  <c:v>137.9</c:v>
                </c:pt>
                <c:pt idx="379">
                  <c:v>138</c:v>
                </c:pt>
                <c:pt idx="380">
                  <c:v>138.1</c:v>
                </c:pt>
                <c:pt idx="381">
                  <c:v>138.19999999999999</c:v>
                </c:pt>
                <c:pt idx="382">
                  <c:v>138.30000000000001</c:v>
                </c:pt>
                <c:pt idx="383">
                  <c:v>138.4</c:v>
                </c:pt>
                <c:pt idx="384">
                  <c:v>138.5</c:v>
                </c:pt>
                <c:pt idx="385">
                  <c:v>138.6</c:v>
                </c:pt>
                <c:pt idx="386">
                  <c:v>138.69999999999999</c:v>
                </c:pt>
                <c:pt idx="387">
                  <c:v>138.80000000000001</c:v>
                </c:pt>
                <c:pt idx="388">
                  <c:v>138.9</c:v>
                </c:pt>
                <c:pt idx="389">
                  <c:v>139</c:v>
                </c:pt>
                <c:pt idx="390">
                  <c:v>139.1</c:v>
                </c:pt>
                <c:pt idx="391">
                  <c:v>139.19999999999999</c:v>
                </c:pt>
                <c:pt idx="392">
                  <c:v>139.30000000000001</c:v>
                </c:pt>
                <c:pt idx="393">
                  <c:v>139.4</c:v>
                </c:pt>
                <c:pt idx="394">
                  <c:v>139.5</c:v>
                </c:pt>
                <c:pt idx="395">
                  <c:v>139.6</c:v>
                </c:pt>
                <c:pt idx="396">
                  <c:v>139.69999999999999</c:v>
                </c:pt>
                <c:pt idx="397">
                  <c:v>139.80000000000001</c:v>
                </c:pt>
                <c:pt idx="398">
                  <c:v>139.9</c:v>
                </c:pt>
                <c:pt idx="399">
                  <c:v>140</c:v>
                </c:pt>
                <c:pt idx="400">
                  <c:v>140.1</c:v>
                </c:pt>
                <c:pt idx="401">
                  <c:v>140.19999999999999</c:v>
                </c:pt>
                <c:pt idx="402">
                  <c:v>140.30000000000001</c:v>
                </c:pt>
                <c:pt idx="403">
                  <c:v>140.4</c:v>
                </c:pt>
                <c:pt idx="404">
                  <c:v>140.5</c:v>
                </c:pt>
                <c:pt idx="405">
                  <c:v>140.6</c:v>
                </c:pt>
                <c:pt idx="406">
                  <c:v>140.69999999999999</c:v>
                </c:pt>
                <c:pt idx="407">
                  <c:v>140.80000000000001</c:v>
                </c:pt>
                <c:pt idx="408">
                  <c:v>140.9</c:v>
                </c:pt>
                <c:pt idx="409">
                  <c:v>141</c:v>
                </c:pt>
                <c:pt idx="410">
                  <c:v>141.1</c:v>
                </c:pt>
                <c:pt idx="411">
                  <c:v>141.19999999999999</c:v>
                </c:pt>
                <c:pt idx="412">
                  <c:v>141.30000000000001</c:v>
                </c:pt>
                <c:pt idx="413">
                  <c:v>141.4</c:v>
                </c:pt>
                <c:pt idx="414">
                  <c:v>141.5</c:v>
                </c:pt>
                <c:pt idx="415">
                  <c:v>141.6</c:v>
                </c:pt>
                <c:pt idx="416">
                  <c:v>141.69999999999999</c:v>
                </c:pt>
                <c:pt idx="417">
                  <c:v>141.80000000000001</c:v>
                </c:pt>
                <c:pt idx="418">
                  <c:v>141.9</c:v>
                </c:pt>
                <c:pt idx="419">
                  <c:v>142</c:v>
                </c:pt>
                <c:pt idx="420">
                  <c:v>142.1</c:v>
                </c:pt>
                <c:pt idx="421">
                  <c:v>142.19999999999999</c:v>
                </c:pt>
                <c:pt idx="422">
                  <c:v>142.30000000000001</c:v>
                </c:pt>
                <c:pt idx="423">
                  <c:v>142.4</c:v>
                </c:pt>
                <c:pt idx="424">
                  <c:v>142.5</c:v>
                </c:pt>
                <c:pt idx="425">
                  <c:v>142.6</c:v>
                </c:pt>
                <c:pt idx="426">
                  <c:v>142.69999999999999</c:v>
                </c:pt>
                <c:pt idx="427">
                  <c:v>142.80000000000001</c:v>
                </c:pt>
                <c:pt idx="428">
                  <c:v>142.9</c:v>
                </c:pt>
                <c:pt idx="429">
                  <c:v>143</c:v>
                </c:pt>
                <c:pt idx="430">
                  <c:v>143.1</c:v>
                </c:pt>
                <c:pt idx="431">
                  <c:v>143.19999999999999</c:v>
                </c:pt>
                <c:pt idx="432">
                  <c:v>143.30000000000001</c:v>
                </c:pt>
                <c:pt idx="433">
                  <c:v>143.4</c:v>
                </c:pt>
                <c:pt idx="434">
                  <c:v>143.5</c:v>
                </c:pt>
                <c:pt idx="435">
                  <c:v>143.6</c:v>
                </c:pt>
                <c:pt idx="436">
                  <c:v>143.69999999999999</c:v>
                </c:pt>
                <c:pt idx="437">
                  <c:v>143.80000000000001</c:v>
                </c:pt>
                <c:pt idx="438">
                  <c:v>143.9</c:v>
                </c:pt>
                <c:pt idx="439">
                  <c:v>144</c:v>
                </c:pt>
                <c:pt idx="440">
                  <c:v>144.1</c:v>
                </c:pt>
                <c:pt idx="441">
                  <c:v>144.19999999999999</c:v>
                </c:pt>
                <c:pt idx="442">
                  <c:v>144.30000000000001</c:v>
                </c:pt>
                <c:pt idx="443">
                  <c:v>144.4</c:v>
                </c:pt>
                <c:pt idx="444">
                  <c:v>144.5</c:v>
                </c:pt>
                <c:pt idx="445">
                  <c:v>144.6</c:v>
                </c:pt>
                <c:pt idx="446">
                  <c:v>144.69999999999999</c:v>
                </c:pt>
                <c:pt idx="447">
                  <c:v>144.80000000000001</c:v>
                </c:pt>
                <c:pt idx="448">
                  <c:v>144.9</c:v>
                </c:pt>
                <c:pt idx="449">
                  <c:v>145</c:v>
                </c:pt>
                <c:pt idx="450">
                  <c:v>145.1</c:v>
                </c:pt>
                <c:pt idx="451">
                  <c:v>145.19999999999999</c:v>
                </c:pt>
                <c:pt idx="452">
                  <c:v>145.30000000000001</c:v>
                </c:pt>
                <c:pt idx="453">
                  <c:v>145.4</c:v>
                </c:pt>
                <c:pt idx="454">
                  <c:v>145.5</c:v>
                </c:pt>
                <c:pt idx="455">
                  <c:v>145.6</c:v>
                </c:pt>
                <c:pt idx="456">
                  <c:v>145.69999999999999</c:v>
                </c:pt>
                <c:pt idx="457">
                  <c:v>145.80000000000001</c:v>
                </c:pt>
                <c:pt idx="458">
                  <c:v>145.9</c:v>
                </c:pt>
                <c:pt idx="459">
                  <c:v>146</c:v>
                </c:pt>
                <c:pt idx="460">
                  <c:v>146.1</c:v>
                </c:pt>
                <c:pt idx="461">
                  <c:v>146.19999999999999</c:v>
                </c:pt>
                <c:pt idx="462">
                  <c:v>146.30000000000001</c:v>
                </c:pt>
                <c:pt idx="463">
                  <c:v>146.4</c:v>
                </c:pt>
                <c:pt idx="464">
                  <c:v>146.5</c:v>
                </c:pt>
                <c:pt idx="465">
                  <c:v>146.6</c:v>
                </c:pt>
                <c:pt idx="466">
                  <c:v>146.69999999999999</c:v>
                </c:pt>
                <c:pt idx="467">
                  <c:v>146.80000000000001</c:v>
                </c:pt>
                <c:pt idx="468">
                  <c:v>146.9</c:v>
                </c:pt>
                <c:pt idx="469">
                  <c:v>147</c:v>
                </c:pt>
                <c:pt idx="470">
                  <c:v>147.1</c:v>
                </c:pt>
                <c:pt idx="471">
                  <c:v>147.19999999999999</c:v>
                </c:pt>
                <c:pt idx="472">
                  <c:v>147.30000000000001</c:v>
                </c:pt>
                <c:pt idx="473">
                  <c:v>147.4</c:v>
                </c:pt>
                <c:pt idx="474">
                  <c:v>147.5</c:v>
                </c:pt>
                <c:pt idx="475">
                  <c:v>147.6</c:v>
                </c:pt>
                <c:pt idx="476">
                  <c:v>147.69999999999999</c:v>
                </c:pt>
                <c:pt idx="477">
                  <c:v>147.80000000000001</c:v>
                </c:pt>
                <c:pt idx="478">
                  <c:v>147.9</c:v>
                </c:pt>
                <c:pt idx="479">
                  <c:v>148</c:v>
                </c:pt>
                <c:pt idx="480">
                  <c:v>148.1</c:v>
                </c:pt>
                <c:pt idx="481">
                  <c:v>148.19999999999999</c:v>
                </c:pt>
                <c:pt idx="482">
                  <c:v>148.30000000000001</c:v>
                </c:pt>
                <c:pt idx="483">
                  <c:v>148.4</c:v>
                </c:pt>
                <c:pt idx="484">
                  <c:v>148.5</c:v>
                </c:pt>
                <c:pt idx="485">
                  <c:v>148.6</c:v>
                </c:pt>
                <c:pt idx="486">
                  <c:v>148.69999999999999</c:v>
                </c:pt>
                <c:pt idx="487">
                  <c:v>148.80000000000001</c:v>
                </c:pt>
                <c:pt idx="488">
                  <c:v>148.9</c:v>
                </c:pt>
                <c:pt idx="489">
                  <c:v>149</c:v>
                </c:pt>
                <c:pt idx="490">
                  <c:v>149.1</c:v>
                </c:pt>
                <c:pt idx="491">
                  <c:v>149.19999999999999</c:v>
                </c:pt>
                <c:pt idx="492">
                  <c:v>149.30000000000001</c:v>
                </c:pt>
                <c:pt idx="493">
                  <c:v>149.4</c:v>
                </c:pt>
                <c:pt idx="494">
                  <c:v>149.5</c:v>
                </c:pt>
                <c:pt idx="495">
                  <c:v>149.6</c:v>
                </c:pt>
                <c:pt idx="496">
                  <c:v>149.69999999999999</c:v>
                </c:pt>
                <c:pt idx="497">
                  <c:v>149.80000000000001</c:v>
                </c:pt>
                <c:pt idx="498">
                  <c:v>149.9</c:v>
                </c:pt>
                <c:pt idx="499">
                  <c:v>150</c:v>
                </c:pt>
              </c:numCache>
            </c:numRef>
          </c:xVal>
          <c:yVal>
            <c:numRef>
              <c:f>diffusivity!$B$6:$B$505</c:f>
              <c:numCache>
                <c:formatCode>General</c:formatCode>
                <c:ptCount val="500"/>
                <c:pt idx="0">
                  <c:v>5.3352939115487399E-2</c:v>
                </c:pt>
                <c:pt idx="1">
                  <c:v>9.2713109659942297E-2</c:v>
                </c:pt>
                <c:pt idx="2">
                  <c:v>0.124723166962773</c:v>
                </c:pt>
                <c:pt idx="3">
                  <c:v>0.15435804642374501</c:v>
                </c:pt>
                <c:pt idx="4">
                  <c:v>0.18495131270971901</c:v>
                </c:pt>
                <c:pt idx="5">
                  <c:v>0.21500101215862599</c:v>
                </c:pt>
                <c:pt idx="6">
                  <c:v>0.24276067246335201</c:v>
                </c:pt>
                <c:pt idx="7">
                  <c:v>0.26815426885603599</c:v>
                </c:pt>
                <c:pt idx="8">
                  <c:v>0.29315821323029301</c:v>
                </c:pt>
                <c:pt idx="9">
                  <c:v>0.31991766760889401</c:v>
                </c:pt>
                <c:pt idx="10">
                  <c:v>0.344512735876086</c:v>
                </c:pt>
                <c:pt idx="11">
                  <c:v>0.36672914199068701</c:v>
                </c:pt>
                <c:pt idx="12">
                  <c:v>0.38817496810753099</c:v>
                </c:pt>
                <c:pt idx="13">
                  <c:v>0.41013730054247999</c:v>
                </c:pt>
                <c:pt idx="14">
                  <c:v>0.43047437121992399</c:v>
                </c:pt>
                <c:pt idx="15">
                  <c:v>0.45599392293701702</c:v>
                </c:pt>
                <c:pt idx="16">
                  <c:v>0.47744987076671702</c:v>
                </c:pt>
                <c:pt idx="17">
                  <c:v>0.50215540805874104</c:v>
                </c:pt>
                <c:pt idx="18">
                  <c:v>0.51866574062600002</c:v>
                </c:pt>
                <c:pt idx="19">
                  <c:v>0.54435151265004</c:v>
                </c:pt>
                <c:pt idx="20">
                  <c:v>0.57172610879604002</c:v>
                </c:pt>
                <c:pt idx="21">
                  <c:v>0.60037543478372901</c:v>
                </c:pt>
                <c:pt idx="22">
                  <c:v>0.63324086544953195</c:v>
                </c:pt>
                <c:pt idx="23">
                  <c:v>0.65932272242564105</c:v>
                </c:pt>
                <c:pt idx="24">
                  <c:v>0.68320058556477004</c:v>
                </c:pt>
                <c:pt idx="25">
                  <c:v>0.70177704601448498</c:v>
                </c:pt>
                <c:pt idx="26">
                  <c:v>0.72400479804812301</c:v>
                </c:pt>
                <c:pt idx="27">
                  <c:v>0.75439273414329</c:v>
                </c:pt>
                <c:pt idx="28">
                  <c:v>0.78107862154729402</c:v>
                </c:pt>
                <c:pt idx="29">
                  <c:v>0.81298912438300797</c:v>
                </c:pt>
                <c:pt idx="30">
                  <c:v>0.84142014852739899</c:v>
                </c:pt>
                <c:pt idx="31">
                  <c:v>0.86036087058591204</c:v>
                </c:pt>
                <c:pt idx="32">
                  <c:v>0.87795464723116901</c:v>
                </c:pt>
                <c:pt idx="33">
                  <c:v>0.90088676259488498</c:v>
                </c:pt>
                <c:pt idx="34">
                  <c:v>0.92344336918162495</c:v>
                </c:pt>
                <c:pt idx="35">
                  <c:v>0.94673433292021603</c:v>
                </c:pt>
                <c:pt idx="36">
                  <c:v>0.97812666776226198</c:v>
                </c:pt>
                <c:pt idx="37">
                  <c:v>1.0033648190931199</c:v>
                </c:pt>
                <c:pt idx="38">
                  <c:v>1.0335512183067499</c:v>
                </c:pt>
                <c:pt idx="39">
                  <c:v>1.0568183041442101</c:v>
                </c:pt>
                <c:pt idx="40">
                  <c:v>1.0811680409823301</c:v>
                </c:pt>
                <c:pt idx="41">
                  <c:v>1.1031313693948099</c:v>
                </c:pt>
                <c:pt idx="42">
                  <c:v>1.1194920188931099</c:v>
                </c:pt>
                <c:pt idx="43">
                  <c:v>1.1308294823421901</c:v>
                </c:pt>
                <c:pt idx="44">
                  <c:v>1.1509859323373</c:v>
                </c:pt>
                <c:pt idx="45">
                  <c:v>1.17869483605999</c:v>
                </c:pt>
                <c:pt idx="46">
                  <c:v>1.1967978777492501</c:v>
                </c:pt>
                <c:pt idx="47">
                  <c:v>1.22316209612502</c:v>
                </c:pt>
                <c:pt idx="48">
                  <c:v>1.2538687647247699</c:v>
                </c:pt>
                <c:pt idx="49">
                  <c:v>1.28290999684107</c:v>
                </c:pt>
                <c:pt idx="50">
                  <c:v>1.3102549308746101</c:v>
                </c:pt>
                <c:pt idx="51">
                  <c:v>1.33429095637338</c:v>
                </c:pt>
                <c:pt idx="52">
                  <c:v>1.35333812190031</c:v>
                </c:pt>
                <c:pt idx="53">
                  <c:v>1.3763825447135001</c:v>
                </c:pt>
                <c:pt idx="54">
                  <c:v>1.3996822203258299</c:v>
                </c:pt>
                <c:pt idx="55">
                  <c:v>1.4145855020289699</c:v>
                </c:pt>
                <c:pt idx="56">
                  <c:v>1.44632707034823</c:v>
                </c:pt>
                <c:pt idx="57">
                  <c:v>1.4654082713683101</c:v>
                </c:pt>
                <c:pt idx="58">
                  <c:v>1.4790667326423299</c:v>
                </c:pt>
                <c:pt idx="59">
                  <c:v>1.49702976378569</c:v>
                </c:pt>
                <c:pt idx="60">
                  <c:v>1.5238565413854801</c:v>
                </c:pt>
                <c:pt idx="61">
                  <c:v>1.5499421607883801</c:v>
                </c:pt>
                <c:pt idx="62">
                  <c:v>1.5817120900910999</c:v>
                </c:pt>
                <c:pt idx="63">
                  <c:v>1.61553522786773</c:v>
                </c:pt>
                <c:pt idx="64">
                  <c:v>1.65202414798052</c:v>
                </c:pt>
                <c:pt idx="65">
                  <c:v>1.6808943650274999</c:v>
                </c:pt>
                <c:pt idx="66">
                  <c:v>1.69556111712303</c:v>
                </c:pt>
                <c:pt idx="67">
                  <c:v>1.7293118781951</c:v>
                </c:pt>
                <c:pt idx="68">
                  <c:v>1.7416801913078399</c:v>
                </c:pt>
                <c:pt idx="69">
                  <c:v>1.76822553932378</c:v>
                </c:pt>
                <c:pt idx="70">
                  <c:v>1.78452116397862</c:v>
                </c:pt>
                <c:pt idx="71">
                  <c:v>1.8161149016645</c:v>
                </c:pt>
                <c:pt idx="72">
                  <c:v>1.84348175596516</c:v>
                </c:pt>
                <c:pt idx="73">
                  <c:v>1.8699422015931599</c:v>
                </c:pt>
                <c:pt idx="74">
                  <c:v>1.8922258773418801</c:v>
                </c:pt>
                <c:pt idx="75">
                  <c:v>1.92420600737926</c:v>
                </c:pt>
                <c:pt idx="76">
                  <c:v>1.9481667633673101</c:v>
                </c:pt>
                <c:pt idx="77">
                  <c:v>1.96826887979238</c:v>
                </c:pt>
                <c:pt idx="78">
                  <c:v>1.98336949524919</c:v>
                </c:pt>
                <c:pt idx="79">
                  <c:v>1.9999677901528601</c:v>
                </c:pt>
                <c:pt idx="80">
                  <c:v>2.0244214478443601</c:v>
                </c:pt>
                <c:pt idx="81">
                  <c:v>2.0469198887987301</c:v>
                </c:pt>
                <c:pt idx="82">
                  <c:v>2.0685030861098701</c:v>
                </c:pt>
                <c:pt idx="83">
                  <c:v>2.0837852921170601</c:v>
                </c:pt>
                <c:pt idx="84">
                  <c:v>2.10937623178275</c:v>
                </c:pt>
                <c:pt idx="85">
                  <c:v>2.1225272727912601</c:v>
                </c:pt>
                <c:pt idx="86">
                  <c:v>2.15305261280289</c:v>
                </c:pt>
                <c:pt idx="87">
                  <c:v>2.1866220477879801</c:v>
                </c:pt>
                <c:pt idx="88">
                  <c:v>2.2123360457102801</c:v>
                </c:pt>
                <c:pt idx="89">
                  <c:v>2.2318342034550498</c:v>
                </c:pt>
                <c:pt idx="90">
                  <c:v>2.2606708506725499</c:v>
                </c:pt>
                <c:pt idx="91">
                  <c:v>2.2694409638486301</c:v>
                </c:pt>
                <c:pt idx="92">
                  <c:v>2.2756853271099602</c:v>
                </c:pt>
                <c:pt idx="93">
                  <c:v>2.29651023472959</c:v>
                </c:pt>
                <c:pt idx="94">
                  <c:v>2.3289070595594601</c:v>
                </c:pt>
                <c:pt idx="95">
                  <c:v>2.3537038384433502</c:v>
                </c:pt>
                <c:pt idx="96">
                  <c:v>2.3799586022189101</c:v>
                </c:pt>
                <c:pt idx="97">
                  <c:v>2.3994660460125199</c:v>
                </c:pt>
                <c:pt idx="98">
                  <c:v>2.4085454563486</c:v>
                </c:pt>
                <c:pt idx="99">
                  <c:v>2.4342033527557501</c:v>
                </c:pt>
                <c:pt idx="100">
                  <c:v>2.4614862148065901</c:v>
                </c:pt>
                <c:pt idx="101">
                  <c:v>2.5009840948625199</c:v>
                </c:pt>
                <c:pt idx="102">
                  <c:v>2.5212186370242602</c:v>
                </c:pt>
                <c:pt idx="103">
                  <c:v>2.5428984057191202</c:v>
                </c:pt>
                <c:pt idx="104">
                  <c:v>2.5601840099472501</c:v>
                </c:pt>
                <c:pt idx="105">
                  <c:v>2.5895359708563799</c:v>
                </c:pt>
                <c:pt idx="106">
                  <c:v>2.6214954971800402</c:v>
                </c:pt>
                <c:pt idx="107">
                  <c:v>2.6340705016377299</c:v>
                </c:pt>
                <c:pt idx="108">
                  <c:v>2.6629044972587801</c:v>
                </c:pt>
                <c:pt idx="109">
                  <c:v>2.6946781511190698</c:v>
                </c:pt>
                <c:pt idx="110">
                  <c:v>2.7167408740910899</c:v>
                </c:pt>
                <c:pt idx="111">
                  <c:v>2.7466702296101002</c:v>
                </c:pt>
                <c:pt idx="112">
                  <c:v>2.7654908980339998</c:v>
                </c:pt>
                <c:pt idx="113">
                  <c:v>2.8042373335246702</c:v>
                </c:pt>
                <c:pt idx="114">
                  <c:v>2.81794817302195</c:v>
                </c:pt>
                <c:pt idx="115">
                  <c:v>2.8513818241298998</c:v>
                </c:pt>
                <c:pt idx="116">
                  <c:v>2.8868534502618899</c:v>
                </c:pt>
                <c:pt idx="117">
                  <c:v>2.92582571279255</c:v>
                </c:pt>
                <c:pt idx="118">
                  <c:v>2.9669348841797598</c:v>
                </c:pt>
                <c:pt idx="119">
                  <c:v>3.0030959069451102</c:v>
                </c:pt>
                <c:pt idx="120">
                  <c:v>3.0243190127222399</c:v>
                </c:pt>
                <c:pt idx="121">
                  <c:v>3.0391518144537999</c:v>
                </c:pt>
                <c:pt idx="122">
                  <c:v>3.0714705322014701</c:v>
                </c:pt>
                <c:pt idx="123">
                  <c:v>3.0948804083275099</c:v>
                </c:pt>
                <c:pt idx="124">
                  <c:v>3.1185281048503999</c:v>
                </c:pt>
                <c:pt idx="125">
                  <c:v>3.1572602962417098</c:v>
                </c:pt>
                <c:pt idx="126">
                  <c:v>3.1963676155801899</c:v>
                </c:pt>
                <c:pt idx="127">
                  <c:v>3.2165405716142899</c:v>
                </c:pt>
                <c:pt idx="128">
                  <c:v>3.2350169983034398</c:v>
                </c:pt>
                <c:pt idx="129">
                  <c:v>3.24561914525898</c:v>
                </c:pt>
                <c:pt idx="130">
                  <c:v>3.27076861104557</c:v>
                </c:pt>
                <c:pt idx="131">
                  <c:v>3.2851484999053899</c:v>
                </c:pt>
                <c:pt idx="132">
                  <c:v>3.3041315335400099</c:v>
                </c:pt>
                <c:pt idx="133">
                  <c:v>3.3460171155953802</c:v>
                </c:pt>
                <c:pt idx="134">
                  <c:v>3.38091067030919</c:v>
                </c:pt>
                <c:pt idx="135">
                  <c:v>3.3929714652140599</c:v>
                </c:pt>
                <c:pt idx="136">
                  <c:v>3.42070248528595</c:v>
                </c:pt>
                <c:pt idx="137">
                  <c:v>3.45144016110652</c:v>
                </c:pt>
                <c:pt idx="138">
                  <c:v>3.4699837420771802</c:v>
                </c:pt>
                <c:pt idx="139">
                  <c:v>3.4972806147989899</c:v>
                </c:pt>
                <c:pt idx="140">
                  <c:v>3.5202075965347599</c:v>
                </c:pt>
                <c:pt idx="141">
                  <c:v>3.5407063858143299</c:v>
                </c:pt>
                <c:pt idx="142">
                  <c:v>3.57004349304583</c:v>
                </c:pt>
                <c:pt idx="143">
                  <c:v>3.6072812123198701</c:v>
                </c:pt>
                <c:pt idx="144">
                  <c:v>3.6380609018375898</c:v>
                </c:pt>
                <c:pt idx="145">
                  <c:v>3.6689040584941299</c:v>
                </c:pt>
                <c:pt idx="146">
                  <c:v>3.6914301708921999</c:v>
                </c:pt>
                <c:pt idx="147">
                  <c:v>3.7186125216498001</c:v>
                </c:pt>
                <c:pt idx="148">
                  <c:v>3.7333658089578101</c:v>
                </c:pt>
                <c:pt idx="149">
                  <c:v>3.7626818941457301</c:v>
                </c:pt>
                <c:pt idx="150">
                  <c:v>3.7919012041834499</c:v>
                </c:pt>
                <c:pt idx="151">
                  <c:v>3.8117297873981499</c:v>
                </c:pt>
                <c:pt idx="152">
                  <c:v>3.8267497268499602</c:v>
                </c:pt>
                <c:pt idx="153">
                  <c:v>3.8505502038036701</c:v>
                </c:pt>
                <c:pt idx="154">
                  <c:v>3.8691797743360001</c:v>
                </c:pt>
                <c:pt idx="155">
                  <c:v>3.9120089221267</c:v>
                </c:pt>
                <c:pt idx="156">
                  <c:v>3.9254332106221299</c:v>
                </c:pt>
                <c:pt idx="157">
                  <c:v>3.95670669311713</c:v>
                </c:pt>
                <c:pt idx="158">
                  <c:v>3.9820899393886502</c:v>
                </c:pt>
                <c:pt idx="159">
                  <c:v>3.9838235447004902</c:v>
                </c:pt>
                <c:pt idx="160">
                  <c:v>4.0212192336417401</c:v>
                </c:pt>
                <c:pt idx="161">
                  <c:v>4.0507592330648698</c:v>
                </c:pt>
                <c:pt idx="162">
                  <c:v>4.0728179929043096</c:v>
                </c:pt>
                <c:pt idx="163">
                  <c:v>4.0989813008745397</c:v>
                </c:pt>
                <c:pt idx="164">
                  <c:v>4.1396646098120202</c:v>
                </c:pt>
                <c:pt idx="165">
                  <c:v>4.1641722536692898</c:v>
                </c:pt>
                <c:pt idx="166">
                  <c:v>4.1936236630697001</c:v>
                </c:pt>
                <c:pt idx="167">
                  <c:v>4.2206731834894597</c:v>
                </c:pt>
                <c:pt idx="168">
                  <c:v>4.2345707041603999</c:v>
                </c:pt>
                <c:pt idx="169">
                  <c:v>4.2489617940004996</c:v>
                </c:pt>
                <c:pt idx="170">
                  <c:v>4.2826042882515498</c:v>
                </c:pt>
                <c:pt idx="171">
                  <c:v>4.3173790816879496</c:v>
                </c:pt>
                <c:pt idx="172">
                  <c:v>4.3435917814743599</c:v>
                </c:pt>
                <c:pt idx="173">
                  <c:v>4.3882388866998898</c:v>
                </c:pt>
                <c:pt idx="174">
                  <c:v>4.4071547577001304</c:v>
                </c:pt>
                <c:pt idx="175">
                  <c:v>4.4179453654629297</c:v>
                </c:pt>
                <c:pt idx="176">
                  <c:v>4.4439523781809198</c:v>
                </c:pt>
                <c:pt idx="177">
                  <c:v>4.4795751150802898</c:v>
                </c:pt>
                <c:pt idx="178">
                  <c:v>4.5117381417114997</c:v>
                </c:pt>
                <c:pt idx="179">
                  <c:v>4.5304892076240799</c:v>
                </c:pt>
                <c:pt idx="180">
                  <c:v>4.5427807821273198</c:v>
                </c:pt>
                <c:pt idx="181">
                  <c:v>4.5721790336797099</c:v>
                </c:pt>
                <c:pt idx="182">
                  <c:v>4.5963229593570301</c:v>
                </c:pt>
                <c:pt idx="183">
                  <c:v>4.6170663707955599</c:v>
                </c:pt>
                <c:pt idx="184">
                  <c:v>4.6445639205126703</c:v>
                </c:pt>
                <c:pt idx="185">
                  <c:v>4.6802987462899397</c:v>
                </c:pt>
                <c:pt idx="186">
                  <c:v>4.7170345147919601</c:v>
                </c:pt>
                <c:pt idx="187">
                  <c:v>4.7515118704447401</c:v>
                </c:pt>
                <c:pt idx="188">
                  <c:v>4.7742785694404102</c:v>
                </c:pt>
                <c:pt idx="189">
                  <c:v>4.7945145945017398</c:v>
                </c:pt>
                <c:pt idx="190">
                  <c:v>4.8015213731562696</c:v>
                </c:pt>
                <c:pt idx="191">
                  <c:v>4.8052713710297601</c:v>
                </c:pt>
                <c:pt idx="192">
                  <c:v>4.8299294372162498</c:v>
                </c:pt>
                <c:pt idx="193">
                  <c:v>4.8372381228986496</c:v>
                </c:pt>
                <c:pt idx="194">
                  <c:v>4.8480804040527303</c:v>
                </c:pt>
                <c:pt idx="195">
                  <c:v>4.8675678275338896</c:v>
                </c:pt>
                <c:pt idx="196">
                  <c:v>4.8954267150941497</c:v>
                </c:pt>
                <c:pt idx="197">
                  <c:v>4.9249360514832299</c:v>
                </c:pt>
                <c:pt idx="198">
                  <c:v>4.9633882542462704</c:v>
                </c:pt>
                <c:pt idx="199">
                  <c:v>4.9828059886401501</c:v>
                </c:pt>
                <c:pt idx="200">
                  <c:v>5.0129551799454504</c:v>
                </c:pt>
                <c:pt idx="201">
                  <c:v>5.0390756023316898</c:v>
                </c:pt>
                <c:pt idx="202">
                  <c:v>5.0584834808672898</c:v>
                </c:pt>
                <c:pt idx="203">
                  <c:v>5.0792461123497397</c:v>
                </c:pt>
                <c:pt idx="204">
                  <c:v>5.0945010308770797</c:v>
                </c:pt>
                <c:pt idx="205">
                  <c:v>5.1331497389259297</c:v>
                </c:pt>
                <c:pt idx="206">
                  <c:v>5.1570480488842101</c:v>
                </c:pt>
                <c:pt idx="207">
                  <c:v>5.1895560715743896</c:v>
                </c:pt>
                <c:pt idx="208">
                  <c:v>5.2213130892565403</c:v>
                </c:pt>
                <c:pt idx="209">
                  <c:v>5.2492276627243299</c:v>
                </c:pt>
                <c:pt idx="210">
                  <c:v>5.2727355843173997</c:v>
                </c:pt>
                <c:pt idx="211">
                  <c:v>5.3062174774262596</c:v>
                </c:pt>
                <c:pt idx="212">
                  <c:v>5.3260304967387597</c:v>
                </c:pt>
                <c:pt idx="213">
                  <c:v>5.3573367157389997</c:v>
                </c:pt>
                <c:pt idx="214">
                  <c:v>5.3714473838909003</c:v>
                </c:pt>
                <c:pt idx="215">
                  <c:v>5.3840847735592998</c:v>
                </c:pt>
                <c:pt idx="216">
                  <c:v>5.3848522359114304</c:v>
                </c:pt>
                <c:pt idx="217">
                  <c:v>5.4124762211399098</c:v>
                </c:pt>
                <c:pt idx="218">
                  <c:v>5.4494827007630304</c:v>
                </c:pt>
                <c:pt idx="219">
                  <c:v>5.4719553386304502</c:v>
                </c:pt>
                <c:pt idx="220">
                  <c:v>5.4843788534647597</c:v>
                </c:pt>
                <c:pt idx="221">
                  <c:v>5.5207842738144599</c:v>
                </c:pt>
                <c:pt idx="222">
                  <c:v>5.5506322945832496</c:v>
                </c:pt>
                <c:pt idx="223">
                  <c:v>5.5580657114826799</c:v>
                </c:pt>
                <c:pt idx="224">
                  <c:v>5.5844490532315296</c:v>
                </c:pt>
                <c:pt idx="225">
                  <c:v>5.6140380012406501</c:v>
                </c:pt>
                <c:pt idx="226">
                  <c:v>5.6322666775029502</c:v>
                </c:pt>
                <c:pt idx="227">
                  <c:v>5.6526549134592301</c:v>
                </c:pt>
                <c:pt idx="228">
                  <c:v>5.6827544993553296</c:v>
                </c:pt>
                <c:pt idx="229">
                  <c:v>5.7086313020529804</c:v>
                </c:pt>
                <c:pt idx="230">
                  <c:v>5.7193076030584802</c:v>
                </c:pt>
                <c:pt idx="231">
                  <c:v>5.7635936001992096</c:v>
                </c:pt>
                <c:pt idx="232">
                  <c:v>5.7888239156108696</c:v>
                </c:pt>
                <c:pt idx="233">
                  <c:v>5.8263744053185604</c:v>
                </c:pt>
                <c:pt idx="234">
                  <c:v>5.8381072731027404</c:v>
                </c:pt>
                <c:pt idx="235">
                  <c:v>5.8601371407951497</c:v>
                </c:pt>
                <c:pt idx="236">
                  <c:v>5.8628456721532602</c:v>
                </c:pt>
                <c:pt idx="237">
                  <c:v>5.8899282618050899</c:v>
                </c:pt>
                <c:pt idx="238">
                  <c:v>5.9136551614279496</c:v>
                </c:pt>
                <c:pt idx="239">
                  <c:v>5.94750094565015</c:v>
                </c:pt>
                <c:pt idx="240">
                  <c:v>5.9744841336438697</c:v>
                </c:pt>
                <c:pt idx="241">
                  <c:v>5.9821108363112501</c:v>
                </c:pt>
                <c:pt idx="242">
                  <c:v>6.0036410686606496</c:v>
                </c:pt>
                <c:pt idx="243">
                  <c:v>6.0369053303381399</c:v>
                </c:pt>
                <c:pt idx="244">
                  <c:v>6.06645956439825</c:v>
                </c:pt>
                <c:pt idx="245">
                  <c:v>6.0778795663713199</c:v>
                </c:pt>
                <c:pt idx="246">
                  <c:v>6.10443702614202</c:v>
                </c:pt>
                <c:pt idx="247">
                  <c:v>6.11213098244699</c:v>
                </c:pt>
                <c:pt idx="248">
                  <c:v>6.1406319205576896</c:v>
                </c:pt>
                <c:pt idx="249">
                  <c:v>6.1602326074814702</c:v>
                </c:pt>
                <c:pt idx="250">
                  <c:v>6.1595705959211804</c:v>
                </c:pt>
                <c:pt idx="251">
                  <c:v>6.1730026609493702</c:v>
                </c:pt>
                <c:pt idx="252">
                  <c:v>6.2009193259630102</c:v>
                </c:pt>
                <c:pt idx="253">
                  <c:v>6.2174801068965904</c:v>
                </c:pt>
                <c:pt idx="254">
                  <c:v>6.2303533695395696</c:v>
                </c:pt>
                <c:pt idx="255">
                  <c:v>6.2871876704040099</c:v>
                </c:pt>
                <c:pt idx="256">
                  <c:v>6.3328510414380403</c:v>
                </c:pt>
                <c:pt idx="257">
                  <c:v>6.3611710158282504</c:v>
                </c:pt>
                <c:pt idx="258">
                  <c:v>6.3909485140487998</c:v>
                </c:pt>
                <c:pt idx="259">
                  <c:v>6.4038385586559299</c:v>
                </c:pt>
                <c:pt idx="260">
                  <c:v>6.4088052054379503</c:v>
                </c:pt>
                <c:pt idx="261">
                  <c:v>6.4484966401652004</c:v>
                </c:pt>
                <c:pt idx="262">
                  <c:v>6.4897739560333099</c:v>
                </c:pt>
                <c:pt idx="263">
                  <c:v>6.5387285223368403</c:v>
                </c:pt>
                <c:pt idx="264">
                  <c:v>6.5643115761775501</c:v>
                </c:pt>
                <c:pt idx="265">
                  <c:v>6.5931819342025397</c:v>
                </c:pt>
                <c:pt idx="266">
                  <c:v>6.60729960006321</c:v>
                </c:pt>
                <c:pt idx="267">
                  <c:v>6.6504870947249399</c:v>
                </c:pt>
                <c:pt idx="268">
                  <c:v>6.6902224971520301</c:v>
                </c:pt>
                <c:pt idx="269">
                  <c:v>6.7210567625301403</c:v>
                </c:pt>
                <c:pt idx="270">
                  <c:v>6.7459771535794504</c:v>
                </c:pt>
                <c:pt idx="271">
                  <c:v>6.7629374920076302</c:v>
                </c:pt>
                <c:pt idx="272">
                  <c:v>6.7758686524531297</c:v>
                </c:pt>
                <c:pt idx="273">
                  <c:v>6.8207180480040197</c:v>
                </c:pt>
                <c:pt idx="274">
                  <c:v>6.8683006442054504</c:v>
                </c:pt>
                <c:pt idx="275">
                  <c:v>6.9130521757067402</c:v>
                </c:pt>
                <c:pt idx="276">
                  <c:v>6.9422040896505903</c:v>
                </c:pt>
                <c:pt idx="277">
                  <c:v>6.97470351838433</c:v>
                </c:pt>
                <c:pt idx="278">
                  <c:v>7.0183923696716999</c:v>
                </c:pt>
                <c:pt idx="279">
                  <c:v>7.04761407180251</c:v>
                </c:pt>
                <c:pt idx="280">
                  <c:v>7.0826623451115296</c:v>
                </c:pt>
                <c:pt idx="281">
                  <c:v>7.1149527827635</c:v>
                </c:pt>
                <c:pt idx="282">
                  <c:v>7.1540202426491701</c:v>
                </c:pt>
                <c:pt idx="283">
                  <c:v>7.2005654655909499</c:v>
                </c:pt>
                <c:pt idx="284">
                  <c:v>7.2323049620490503</c:v>
                </c:pt>
                <c:pt idx="285">
                  <c:v>7.2523185734867299</c:v>
                </c:pt>
                <c:pt idx="286">
                  <c:v>7.2749862989995497</c:v>
                </c:pt>
                <c:pt idx="287">
                  <c:v>7.2953883155822297</c:v>
                </c:pt>
                <c:pt idx="288">
                  <c:v>7.3223544312717603</c:v>
                </c:pt>
                <c:pt idx="289">
                  <c:v>7.3416316438548597</c:v>
                </c:pt>
                <c:pt idx="290">
                  <c:v>7.3963586096322196</c:v>
                </c:pt>
                <c:pt idx="291">
                  <c:v>7.4330624721394898</c:v>
                </c:pt>
                <c:pt idx="292">
                  <c:v>7.4531058466797804</c:v>
                </c:pt>
                <c:pt idx="293">
                  <c:v>7.48470479169199</c:v>
                </c:pt>
                <c:pt idx="294">
                  <c:v>7.5249570692976704</c:v>
                </c:pt>
                <c:pt idx="295">
                  <c:v>7.5302478668427204</c:v>
                </c:pt>
                <c:pt idx="296">
                  <c:v>7.5512330023691598</c:v>
                </c:pt>
                <c:pt idx="297">
                  <c:v>7.5713741643683203</c:v>
                </c:pt>
                <c:pt idx="298">
                  <c:v>7.5916416470877603</c:v>
                </c:pt>
                <c:pt idx="299">
                  <c:v>7.6030170471801997</c:v>
                </c:pt>
                <c:pt idx="300">
                  <c:v>7.63258617019246</c:v>
                </c:pt>
                <c:pt idx="301">
                  <c:v>7.6607873328969998</c:v>
                </c:pt>
                <c:pt idx="302">
                  <c:v>7.7031248125541998</c:v>
                </c:pt>
                <c:pt idx="303">
                  <c:v>7.7307669787269599</c:v>
                </c:pt>
                <c:pt idx="304">
                  <c:v>7.7295738215653103</c:v>
                </c:pt>
                <c:pt idx="305">
                  <c:v>7.7580778340619796</c:v>
                </c:pt>
                <c:pt idx="306">
                  <c:v>7.7775014063922097</c:v>
                </c:pt>
                <c:pt idx="307">
                  <c:v>7.8012001628074596</c:v>
                </c:pt>
                <c:pt idx="308">
                  <c:v>7.8583923053560403</c:v>
                </c:pt>
                <c:pt idx="309">
                  <c:v>7.86509186885473</c:v>
                </c:pt>
                <c:pt idx="310">
                  <c:v>7.9062678657726</c:v>
                </c:pt>
                <c:pt idx="311">
                  <c:v>7.9170262203987596</c:v>
                </c:pt>
                <c:pt idx="312">
                  <c:v>7.9501912843932097</c:v>
                </c:pt>
                <c:pt idx="313">
                  <c:v>7.9722851472688703</c:v>
                </c:pt>
                <c:pt idx="314">
                  <c:v>8.0207435235314506</c:v>
                </c:pt>
                <c:pt idx="315">
                  <c:v>8.0522702682047207</c:v>
                </c:pt>
                <c:pt idx="316">
                  <c:v>8.0731235013883502</c:v>
                </c:pt>
                <c:pt idx="317">
                  <c:v>8.0957229277056797</c:v>
                </c:pt>
                <c:pt idx="318">
                  <c:v>8.1384624849427301</c:v>
                </c:pt>
                <c:pt idx="319">
                  <c:v>8.1564875049399497</c:v>
                </c:pt>
                <c:pt idx="320">
                  <c:v>8.1963160661098904</c:v>
                </c:pt>
                <c:pt idx="321">
                  <c:v>8.2020617906124098</c:v>
                </c:pt>
                <c:pt idx="322">
                  <c:v>8.1898018558889198</c:v>
                </c:pt>
                <c:pt idx="323">
                  <c:v>8.2089472592932609</c:v>
                </c:pt>
                <c:pt idx="324">
                  <c:v>8.2179678858884397</c:v>
                </c:pt>
                <c:pt idx="325">
                  <c:v>8.2335799802560796</c:v>
                </c:pt>
                <c:pt idx="326">
                  <c:v>8.2399860605866095</c:v>
                </c:pt>
                <c:pt idx="327">
                  <c:v>8.2801364937639192</c:v>
                </c:pt>
                <c:pt idx="328">
                  <c:v>8.3140227380399203</c:v>
                </c:pt>
                <c:pt idx="329">
                  <c:v>8.3480457657370106</c:v>
                </c:pt>
                <c:pt idx="330">
                  <c:v>8.3931895036289692</c:v>
                </c:pt>
                <c:pt idx="331">
                  <c:v>8.4349854820268408</c:v>
                </c:pt>
                <c:pt idx="332">
                  <c:v>8.4698913942565994</c:v>
                </c:pt>
                <c:pt idx="333">
                  <c:v>8.5090942115533892</c:v>
                </c:pt>
                <c:pt idx="334">
                  <c:v>8.5250637132388594</c:v>
                </c:pt>
                <c:pt idx="335">
                  <c:v>8.5556651052558905</c:v>
                </c:pt>
                <c:pt idx="336">
                  <c:v>8.5688777223190904</c:v>
                </c:pt>
                <c:pt idx="337">
                  <c:v>8.5950984938878907</c:v>
                </c:pt>
                <c:pt idx="338">
                  <c:v>8.5956170698178997</c:v>
                </c:pt>
                <c:pt idx="339">
                  <c:v>8.6291819941118</c:v>
                </c:pt>
                <c:pt idx="340">
                  <c:v>8.66700090668588</c:v>
                </c:pt>
                <c:pt idx="341">
                  <c:v>8.6920176851652897</c:v>
                </c:pt>
                <c:pt idx="342">
                  <c:v>8.7087659997406206</c:v>
                </c:pt>
                <c:pt idx="343">
                  <c:v>8.7322978097253703</c:v>
                </c:pt>
                <c:pt idx="344">
                  <c:v>8.7315173009953693</c:v>
                </c:pt>
                <c:pt idx="345">
                  <c:v>8.7566139290654004</c:v>
                </c:pt>
                <c:pt idx="346">
                  <c:v>8.8048470592178791</c:v>
                </c:pt>
                <c:pt idx="347">
                  <c:v>8.8590243320561193</c:v>
                </c:pt>
                <c:pt idx="348">
                  <c:v>8.8949458845964102</c:v>
                </c:pt>
                <c:pt idx="349">
                  <c:v>8.9210894832004808</c:v>
                </c:pt>
                <c:pt idx="350">
                  <c:v>8.9582272660072899</c:v>
                </c:pt>
                <c:pt idx="351">
                  <c:v>8.9583017677416894</c:v>
                </c:pt>
                <c:pt idx="352">
                  <c:v>9.0030909578169602</c:v>
                </c:pt>
                <c:pt idx="353">
                  <c:v>9.0523703901372592</c:v>
                </c:pt>
                <c:pt idx="354">
                  <c:v>9.0856258894460407</c:v>
                </c:pt>
                <c:pt idx="355">
                  <c:v>9.1099798215364896</c:v>
                </c:pt>
                <c:pt idx="356">
                  <c:v>9.1282099447830092</c:v>
                </c:pt>
                <c:pt idx="357">
                  <c:v>9.1516326398173202</c:v>
                </c:pt>
                <c:pt idx="358">
                  <c:v>9.1859056966808996</c:v>
                </c:pt>
                <c:pt idx="359">
                  <c:v>9.2271157669537391</c:v>
                </c:pt>
                <c:pt idx="360">
                  <c:v>9.2587459586988601</c:v>
                </c:pt>
                <c:pt idx="361">
                  <c:v>9.2848923482853092</c:v>
                </c:pt>
                <c:pt idx="362">
                  <c:v>9.2979130055670005</c:v>
                </c:pt>
                <c:pt idx="363">
                  <c:v>9.3362890447879092</c:v>
                </c:pt>
                <c:pt idx="364">
                  <c:v>9.3731559527242894</c:v>
                </c:pt>
                <c:pt idx="365">
                  <c:v>9.3788413070190799</c:v>
                </c:pt>
                <c:pt idx="366">
                  <c:v>9.4095314463743094</c:v>
                </c:pt>
                <c:pt idx="367">
                  <c:v>9.4448423633237493</c:v>
                </c:pt>
                <c:pt idx="368">
                  <c:v>9.5004756076053596</c:v>
                </c:pt>
                <c:pt idx="369">
                  <c:v>9.5081461014009108</c:v>
                </c:pt>
                <c:pt idx="370">
                  <c:v>9.5311171731888802</c:v>
                </c:pt>
                <c:pt idx="371">
                  <c:v>9.5647248077781803</c:v>
                </c:pt>
                <c:pt idx="372">
                  <c:v>9.5807665095614603</c:v>
                </c:pt>
                <c:pt idx="373">
                  <c:v>9.5964347152006297</c:v>
                </c:pt>
                <c:pt idx="374">
                  <c:v>9.6118617473242107</c:v>
                </c:pt>
                <c:pt idx="375">
                  <c:v>9.6427625806190296</c:v>
                </c:pt>
                <c:pt idx="376">
                  <c:v>9.6720364983913605</c:v>
                </c:pt>
                <c:pt idx="377">
                  <c:v>9.6769066583796093</c:v>
                </c:pt>
                <c:pt idx="378">
                  <c:v>9.7031144535563705</c:v>
                </c:pt>
                <c:pt idx="379">
                  <c:v>9.7459588517290108</c:v>
                </c:pt>
                <c:pt idx="380">
                  <c:v>9.7713395962808693</c:v>
                </c:pt>
                <c:pt idx="381">
                  <c:v>9.7861320026248695</c:v>
                </c:pt>
                <c:pt idx="382">
                  <c:v>9.8146528243256004</c:v>
                </c:pt>
                <c:pt idx="383">
                  <c:v>9.8421343845188698</c:v>
                </c:pt>
                <c:pt idx="384">
                  <c:v>9.8523471058485601</c:v>
                </c:pt>
                <c:pt idx="385">
                  <c:v>9.8891461208377702</c:v>
                </c:pt>
                <c:pt idx="386">
                  <c:v>9.93403959545007</c:v>
                </c:pt>
                <c:pt idx="387">
                  <c:v>9.9635101665284296</c:v>
                </c:pt>
                <c:pt idx="388">
                  <c:v>9.9846150804929596</c:v>
                </c:pt>
                <c:pt idx="389">
                  <c:v>10.0141770740462</c:v>
                </c:pt>
                <c:pt idx="390">
                  <c:v>10.0458167940627</c:v>
                </c:pt>
                <c:pt idx="391">
                  <c:v>10.081918088890999</c:v>
                </c:pt>
                <c:pt idx="392">
                  <c:v>10.1042676713402</c:v>
                </c:pt>
                <c:pt idx="393">
                  <c:v>10.143713603292399</c:v>
                </c:pt>
                <c:pt idx="394">
                  <c:v>10.188550230735</c:v>
                </c:pt>
                <c:pt idx="395">
                  <c:v>10.2343199141159</c:v>
                </c:pt>
                <c:pt idx="396">
                  <c:v>10.2411517145015</c:v>
                </c:pt>
                <c:pt idx="397">
                  <c:v>10.259141870988699</c:v>
                </c:pt>
                <c:pt idx="398">
                  <c:v>10.284247651866499</c:v>
                </c:pt>
                <c:pt idx="399">
                  <c:v>10.317142131382401</c:v>
                </c:pt>
                <c:pt idx="400">
                  <c:v>10.3354340890639</c:v>
                </c:pt>
                <c:pt idx="401">
                  <c:v>10.351068748223501</c:v>
                </c:pt>
                <c:pt idx="402">
                  <c:v>10.3713693799951</c:v>
                </c:pt>
                <c:pt idx="403">
                  <c:v>10.3663223441774</c:v>
                </c:pt>
                <c:pt idx="404">
                  <c:v>10.3687165401416</c:v>
                </c:pt>
                <c:pt idx="405">
                  <c:v>10.376872216557899</c:v>
                </c:pt>
                <c:pt idx="406">
                  <c:v>10.3994070021225</c:v>
                </c:pt>
                <c:pt idx="407">
                  <c:v>10.445631625237199</c:v>
                </c:pt>
                <c:pt idx="408">
                  <c:v>10.474832344957299</c:v>
                </c:pt>
                <c:pt idx="409">
                  <c:v>10.5129155838457</c:v>
                </c:pt>
                <c:pt idx="410">
                  <c:v>10.537507334505801</c:v>
                </c:pt>
                <c:pt idx="411">
                  <c:v>10.5709859477588</c:v>
                </c:pt>
                <c:pt idx="412">
                  <c:v>10.5966594982758</c:v>
                </c:pt>
                <c:pt idx="413">
                  <c:v>10.6375853978978</c:v>
                </c:pt>
                <c:pt idx="414">
                  <c:v>10.6557793781163</c:v>
                </c:pt>
                <c:pt idx="415">
                  <c:v>10.6641755367593</c:v>
                </c:pt>
                <c:pt idx="416">
                  <c:v>10.689406074945</c:v>
                </c:pt>
                <c:pt idx="417">
                  <c:v>10.7004996209693</c:v>
                </c:pt>
                <c:pt idx="418">
                  <c:v>10.7171427026933</c:v>
                </c:pt>
                <c:pt idx="419">
                  <c:v>10.7166601831828</c:v>
                </c:pt>
                <c:pt idx="420">
                  <c:v>10.743710638143501</c:v>
                </c:pt>
                <c:pt idx="421">
                  <c:v>10.7635528397662</c:v>
                </c:pt>
                <c:pt idx="422">
                  <c:v>10.790769503222601</c:v>
                </c:pt>
                <c:pt idx="423">
                  <c:v>10.834437192150601</c:v>
                </c:pt>
                <c:pt idx="424">
                  <c:v>10.8424554920094</c:v>
                </c:pt>
                <c:pt idx="425">
                  <c:v>10.891655435963299</c:v>
                </c:pt>
                <c:pt idx="426">
                  <c:v>10.9203944765746</c:v>
                </c:pt>
                <c:pt idx="427">
                  <c:v>10.948680658837899</c:v>
                </c:pt>
                <c:pt idx="428">
                  <c:v>10.985193088750799</c:v>
                </c:pt>
                <c:pt idx="429">
                  <c:v>11.004031483194201</c:v>
                </c:pt>
                <c:pt idx="430">
                  <c:v>11.056251763017301</c:v>
                </c:pt>
                <c:pt idx="431">
                  <c:v>11.096097338287899</c:v>
                </c:pt>
                <c:pt idx="432">
                  <c:v>11.121306686850099</c:v>
                </c:pt>
                <c:pt idx="433">
                  <c:v>11.1650822731782</c:v>
                </c:pt>
                <c:pt idx="434">
                  <c:v>11.169312246968399</c:v>
                </c:pt>
                <c:pt idx="435">
                  <c:v>11.1938877850592</c:v>
                </c:pt>
                <c:pt idx="436">
                  <c:v>11.210466812333999</c:v>
                </c:pt>
                <c:pt idx="437">
                  <c:v>11.228206592743099</c:v>
                </c:pt>
                <c:pt idx="438">
                  <c:v>11.246646563157899</c:v>
                </c:pt>
                <c:pt idx="439">
                  <c:v>11.261018670710399</c:v>
                </c:pt>
                <c:pt idx="440">
                  <c:v>11.2790314137194</c:v>
                </c:pt>
                <c:pt idx="441">
                  <c:v>11.305677736090701</c:v>
                </c:pt>
                <c:pt idx="442">
                  <c:v>11.3377112754499</c:v>
                </c:pt>
                <c:pt idx="443">
                  <c:v>11.3646601058346</c:v>
                </c:pt>
                <c:pt idx="444">
                  <c:v>11.399889336438401</c:v>
                </c:pt>
                <c:pt idx="445">
                  <c:v>11.441686153933199</c:v>
                </c:pt>
                <c:pt idx="446">
                  <c:v>11.4569909346347</c:v>
                </c:pt>
                <c:pt idx="447">
                  <c:v>11.4646897394581</c:v>
                </c:pt>
                <c:pt idx="448">
                  <c:v>11.486403547461499</c:v>
                </c:pt>
                <c:pt idx="449">
                  <c:v>11.526207849725999</c:v>
                </c:pt>
                <c:pt idx="450">
                  <c:v>11.531613884543701</c:v>
                </c:pt>
                <c:pt idx="451">
                  <c:v>11.5644150878388</c:v>
                </c:pt>
                <c:pt idx="452">
                  <c:v>11.600986170647399</c:v>
                </c:pt>
                <c:pt idx="453">
                  <c:v>11.6141709060112</c:v>
                </c:pt>
                <c:pt idx="454">
                  <c:v>11.6349218471578</c:v>
                </c:pt>
                <c:pt idx="455">
                  <c:v>11.6690330255687</c:v>
                </c:pt>
                <c:pt idx="456">
                  <c:v>11.711033784143099</c:v>
                </c:pt>
                <c:pt idx="457">
                  <c:v>11.7409382481981</c:v>
                </c:pt>
                <c:pt idx="458">
                  <c:v>11.754589067928899</c:v>
                </c:pt>
                <c:pt idx="459">
                  <c:v>11.7760097740475</c:v>
                </c:pt>
                <c:pt idx="460">
                  <c:v>11.771942529023301</c:v>
                </c:pt>
                <c:pt idx="461">
                  <c:v>11.8030044186872</c:v>
                </c:pt>
                <c:pt idx="462">
                  <c:v>11.814319973188301</c:v>
                </c:pt>
                <c:pt idx="463">
                  <c:v>11.8383407957188</c:v>
                </c:pt>
                <c:pt idx="464">
                  <c:v>11.847669407696101</c:v>
                </c:pt>
                <c:pt idx="465">
                  <c:v>11.8742278272554</c:v>
                </c:pt>
                <c:pt idx="466">
                  <c:v>11.891077691564799</c:v>
                </c:pt>
                <c:pt idx="467">
                  <c:v>11.912572198030499</c:v>
                </c:pt>
                <c:pt idx="468">
                  <c:v>11.9620045975611</c:v>
                </c:pt>
                <c:pt idx="469">
                  <c:v>11.9780200804577</c:v>
                </c:pt>
                <c:pt idx="470">
                  <c:v>11.983330665075099</c:v>
                </c:pt>
                <c:pt idx="471">
                  <c:v>11.9721977427852</c:v>
                </c:pt>
                <c:pt idx="472">
                  <c:v>11.9776124682119</c:v>
                </c:pt>
                <c:pt idx="473">
                  <c:v>11.995418615310699</c:v>
                </c:pt>
                <c:pt idx="474">
                  <c:v>12.0523831938053</c:v>
                </c:pt>
                <c:pt idx="475">
                  <c:v>12.0657083960009</c:v>
                </c:pt>
                <c:pt idx="476">
                  <c:v>12.090127149006699</c:v>
                </c:pt>
                <c:pt idx="477">
                  <c:v>12.110177731656799</c:v>
                </c:pt>
                <c:pt idx="478">
                  <c:v>12.116472215155801</c:v>
                </c:pt>
                <c:pt idx="479">
                  <c:v>12.1318064100453</c:v>
                </c:pt>
                <c:pt idx="480">
                  <c:v>12.1603811370383</c:v>
                </c:pt>
                <c:pt idx="481">
                  <c:v>12.179883843426699</c:v>
                </c:pt>
                <c:pt idx="482">
                  <c:v>12.2016587312261</c:v>
                </c:pt>
                <c:pt idx="483">
                  <c:v>12.207803745400399</c:v>
                </c:pt>
                <c:pt idx="484">
                  <c:v>12.2483477949828</c:v>
                </c:pt>
                <c:pt idx="485">
                  <c:v>12.2807259712127</c:v>
                </c:pt>
                <c:pt idx="486">
                  <c:v>12.2982440310134</c:v>
                </c:pt>
                <c:pt idx="487">
                  <c:v>12.305737966171</c:v>
                </c:pt>
                <c:pt idx="488">
                  <c:v>12.3296585332728</c:v>
                </c:pt>
                <c:pt idx="489">
                  <c:v>12.3469888554152</c:v>
                </c:pt>
                <c:pt idx="490">
                  <c:v>12.3593393195438</c:v>
                </c:pt>
                <c:pt idx="491">
                  <c:v>12.3964585952245</c:v>
                </c:pt>
                <c:pt idx="492">
                  <c:v>12.4277504540099</c:v>
                </c:pt>
                <c:pt idx="493">
                  <c:v>12.468900614278001</c:v>
                </c:pt>
                <c:pt idx="494">
                  <c:v>12.5102389105342</c:v>
                </c:pt>
                <c:pt idx="495">
                  <c:v>12.5429881219154</c:v>
                </c:pt>
                <c:pt idx="496">
                  <c:v>12.5536729041794</c:v>
                </c:pt>
                <c:pt idx="497">
                  <c:v>12.5833033140869</c:v>
                </c:pt>
                <c:pt idx="498">
                  <c:v>12.599167559227</c:v>
                </c:pt>
                <c:pt idx="499">
                  <c:v>12.6013359318104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B-4D56-8DD6-F116B61CB60E}"/>
            </c:ext>
          </c:extLst>
        </c:ser>
        <c:ser>
          <c:idx val="1"/>
          <c:order val="1"/>
          <c:tx>
            <c:strRef>
              <c:f>diffusivity!$D$4</c:f>
              <c:strCache>
                <c:ptCount val="1"/>
                <c:pt idx="0">
                  <c:v>888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047025371828523E-2"/>
                  <c:y val="0.10909448818897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diffusivity!$D$6:$D$505</c:f>
              <c:numCache>
                <c:formatCode>General</c:formatCode>
                <c:ptCount val="500"/>
                <c:pt idx="0">
                  <c:v>100.1</c:v>
                </c:pt>
                <c:pt idx="1">
                  <c:v>100.2</c:v>
                </c:pt>
                <c:pt idx="2">
                  <c:v>100.3</c:v>
                </c:pt>
                <c:pt idx="3">
                  <c:v>100.4</c:v>
                </c:pt>
                <c:pt idx="4">
                  <c:v>100.5</c:v>
                </c:pt>
                <c:pt idx="5">
                  <c:v>100.6</c:v>
                </c:pt>
                <c:pt idx="6">
                  <c:v>100.7</c:v>
                </c:pt>
                <c:pt idx="7">
                  <c:v>100.8</c:v>
                </c:pt>
                <c:pt idx="8">
                  <c:v>100.9</c:v>
                </c:pt>
                <c:pt idx="9">
                  <c:v>101</c:v>
                </c:pt>
                <c:pt idx="10">
                  <c:v>101.1</c:v>
                </c:pt>
                <c:pt idx="11">
                  <c:v>101.2</c:v>
                </c:pt>
                <c:pt idx="12">
                  <c:v>101.3</c:v>
                </c:pt>
                <c:pt idx="13">
                  <c:v>101.4</c:v>
                </c:pt>
                <c:pt idx="14">
                  <c:v>101.5</c:v>
                </c:pt>
                <c:pt idx="15">
                  <c:v>101.6</c:v>
                </c:pt>
                <c:pt idx="16">
                  <c:v>101.7</c:v>
                </c:pt>
                <c:pt idx="17">
                  <c:v>101.8</c:v>
                </c:pt>
                <c:pt idx="18">
                  <c:v>101.9</c:v>
                </c:pt>
                <c:pt idx="19">
                  <c:v>102</c:v>
                </c:pt>
                <c:pt idx="20">
                  <c:v>102.1</c:v>
                </c:pt>
                <c:pt idx="21">
                  <c:v>102.2</c:v>
                </c:pt>
                <c:pt idx="22">
                  <c:v>102.3</c:v>
                </c:pt>
                <c:pt idx="23">
                  <c:v>102.4</c:v>
                </c:pt>
                <c:pt idx="24">
                  <c:v>102.5</c:v>
                </c:pt>
                <c:pt idx="25">
                  <c:v>102.6</c:v>
                </c:pt>
                <c:pt idx="26">
                  <c:v>102.7</c:v>
                </c:pt>
                <c:pt idx="27">
                  <c:v>102.8</c:v>
                </c:pt>
                <c:pt idx="28">
                  <c:v>102.9</c:v>
                </c:pt>
                <c:pt idx="29">
                  <c:v>103</c:v>
                </c:pt>
                <c:pt idx="30">
                  <c:v>103.1</c:v>
                </c:pt>
                <c:pt idx="31">
                  <c:v>103.2</c:v>
                </c:pt>
                <c:pt idx="32">
                  <c:v>103.3</c:v>
                </c:pt>
                <c:pt idx="33">
                  <c:v>103.4</c:v>
                </c:pt>
                <c:pt idx="34">
                  <c:v>103.5</c:v>
                </c:pt>
                <c:pt idx="35">
                  <c:v>103.6</c:v>
                </c:pt>
                <c:pt idx="36">
                  <c:v>103.7</c:v>
                </c:pt>
                <c:pt idx="37">
                  <c:v>103.8</c:v>
                </c:pt>
                <c:pt idx="38">
                  <c:v>103.9</c:v>
                </c:pt>
                <c:pt idx="39">
                  <c:v>104</c:v>
                </c:pt>
                <c:pt idx="40">
                  <c:v>104.1</c:v>
                </c:pt>
                <c:pt idx="41">
                  <c:v>104.2</c:v>
                </c:pt>
                <c:pt idx="42">
                  <c:v>104.3</c:v>
                </c:pt>
                <c:pt idx="43">
                  <c:v>104.4</c:v>
                </c:pt>
                <c:pt idx="44">
                  <c:v>104.5</c:v>
                </c:pt>
                <c:pt idx="45">
                  <c:v>104.6</c:v>
                </c:pt>
                <c:pt idx="46">
                  <c:v>104.7</c:v>
                </c:pt>
                <c:pt idx="47">
                  <c:v>104.8</c:v>
                </c:pt>
                <c:pt idx="48">
                  <c:v>104.9</c:v>
                </c:pt>
                <c:pt idx="49">
                  <c:v>105</c:v>
                </c:pt>
                <c:pt idx="50">
                  <c:v>105.1</c:v>
                </c:pt>
                <c:pt idx="51">
                  <c:v>105.2</c:v>
                </c:pt>
                <c:pt idx="52">
                  <c:v>105.3</c:v>
                </c:pt>
                <c:pt idx="53">
                  <c:v>105.4</c:v>
                </c:pt>
                <c:pt idx="54">
                  <c:v>105.5</c:v>
                </c:pt>
                <c:pt idx="55">
                  <c:v>105.6</c:v>
                </c:pt>
                <c:pt idx="56">
                  <c:v>105.7</c:v>
                </c:pt>
                <c:pt idx="57">
                  <c:v>105.8</c:v>
                </c:pt>
                <c:pt idx="58">
                  <c:v>105.9</c:v>
                </c:pt>
                <c:pt idx="59">
                  <c:v>106</c:v>
                </c:pt>
                <c:pt idx="60">
                  <c:v>106.1</c:v>
                </c:pt>
                <c:pt idx="61">
                  <c:v>106.2</c:v>
                </c:pt>
                <c:pt idx="62">
                  <c:v>106.3</c:v>
                </c:pt>
                <c:pt idx="63">
                  <c:v>106.4</c:v>
                </c:pt>
                <c:pt idx="64">
                  <c:v>106.5</c:v>
                </c:pt>
                <c:pt idx="65">
                  <c:v>106.6</c:v>
                </c:pt>
                <c:pt idx="66">
                  <c:v>106.7</c:v>
                </c:pt>
                <c:pt idx="67">
                  <c:v>106.8</c:v>
                </c:pt>
                <c:pt idx="68">
                  <c:v>106.9</c:v>
                </c:pt>
                <c:pt idx="69">
                  <c:v>107</c:v>
                </c:pt>
                <c:pt idx="70">
                  <c:v>107.1</c:v>
                </c:pt>
                <c:pt idx="71">
                  <c:v>107.2</c:v>
                </c:pt>
                <c:pt idx="72">
                  <c:v>107.3</c:v>
                </c:pt>
                <c:pt idx="73">
                  <c:v>107.4</c:v>
                </c:pt>
                <c:pt idx="74">
                  <c:v>107.5</c:v>
                </c:pt>
                <c:pt idx="75">
                  <c:v>107.6</c:v>
                </c:pt>
                <c:pt idx="76">
                  <c:v>107.7</c:v>
                </c:pt>
                <c:pt idx="77">
                  <c:v>107.8</c:v>
                </c:pt>
                <c:pt idx="78">
                  <c:v>107.9</c:v>
                </c:pt>
                <c:pt idx="79">
                  <c:v>108</c:v>
                </c:pt>
                <c:pt idx="80">
                  <c:v>108.1</c:v>
                </c:pt>
                <c:pt idx="81">
                  <c:v>108.2</c:v>
                </c:pt>
                <c:pt idx="82">
                  <c:v>108.3</c:v>
                </c:pt>
                <c:pt idx="83">
                  <c:v>108.4</c:v>
                </c:pt>
                <c:pt idx="84">
                  <c:v>108.5</c:v>
                </c:pt>
                <c:pt idx="85">
                  <c:v>108.6</c:v>
                </c:pt>
                <c:pt idx="86">
                  <c:v>108.7</c:v>
                </c:pt>
                <c:pt idx="87">
                  <c:v>108.8</c:v>
                </c:pt>
                <c:pt idx="88">
                  <c:v>108.9</c:v>
                </c:pt>
                <c:pt idx="89">
                  <c:v>109</c:v>
                </c:pt>
                <c:pt idx="90">
                  <c:v>109.1</c:v>
                </c:pt>
                <c:pt idx="91">
                  <c:v>109.2</c:v>
                </c:pt>
                <c:pt idx="92">
                  <c:v>109.3</c:v>
                </c:pt>
                <c:pt idx="93">
                  <c:v>109.4</c:v>
                </c:pt>
                <c:pt idx="94">
                  <c:v>109.5</c:v>
                </c:pt>
                <c:pt idx="95">
                  <c:v>109.6</c:v>
                </c:pt>
                <c:pt idx="96">
                  <c:v>109.7</c:v>
                </c:pt>
                <c:pt idx="97">
                  <c:v>109.8</c:v>
                </c:pt>
                <c:pt idx="98">
                  <c:v>109.9</c:v>
                </c:pt>
                <c:pt idx="99">
                  <c:v>110</c:v>
                </c:pt>
                <c:pt idx="100">
                  <c:v>110.1</c:v>
                </c:pt>
                <c:pt idx="101">
                  <c:v>110.2</c:v>
                </c:pt>
                <c:pt idx="102">
                  <c:v>110.3</c:v>
                </c:pt>
                <c:pt idx="103">
                  <c:v>110.4</c:v>
                </c:pt>
                <c:pt idx="104">
                  <c:v>110.5</c:v>
                </c:pt>
                <c:pt idx="105">
                  <c:v>110.6</c:v>
                </c:pt>
                <c:pt idx="106">
                  <c:v>110.7</c:v>
                </c:pt>
                <c:pt idx="107">
                  <c:v>110.8</c:v>
                </c:pt>
                <c:pt idx="108">
                  <c:v>110.9</c:v>
                </c:pt>
                <c:pt idx="109">
                  <c:v>111</c:v>
                </c:pt>
                <c:pt idx="110">
                  <c:v>111.1</c:v>
                </c:pt>
                <c:pt idx="111">
                  <c:v>111.2</c:v>
                </c:pt>
                <c:pt idx="112">
                  <c:v>111.3</c:v>
                </c:pt>
                <c:pt idx="113">
                  <c:v>111.4</c:v>
                </c:pt>
                <c:pt idx="114">
                  <c:v>111.5</c:v>
                </c:pt>
                <c:pt idx="115">
                  <c:v>111.6</c:v>
                </c:pt>
                <c:pt idx="116">
                  <c:v>111.7</c:v>
                </c:pt>
                <c:pt idx="117">
                  <c:v>111.8</c:v>
                </c:pt>
                <c:pt idx="118">
                  <c:v>111.9</c:v>
                </c:pt>
                <c:pt idx="119">
                  <c:v>112</c:v>
                </c:pt>
                <c:pt idx="120">
                  <c:v>112.1</c:v>
                </c:pt>
                <c:pt idx="121">
                  <c:v>112.2</c:v>
                </c:pt>
                <c:pt idx="122">
                  <c:v>112.3</c:v>
                </c:pt>
                <c:pt idx="123">
                  <c:v>112.4</c:v>
                </c:pt>
                <c:pt idx="124">
                  <c:v>112.5</c:v>
                </c:pt>
                <c:pt idx="125">
                  <c:v>112.6</c:v>
                </c:pt>
                <c:pt idx="126">
                  <c:v>112.7</c:v>
                </c:pt>
                <c:pt idx="127">
                  <c:v>112.8</c:v>
                </c:pt>
                <c:pt idx="128">
                  <c:v>112.9</c:v>
                </c:pt>
                <c:pt idx="129">
                  <c:v>113</c:v>
                </c:pt>
                <c:pt idx="130">
                  <c:v>113.1</c:v>
                </c:pt>
                <c:pt idx="131">
                  <c:v>113.2</c:v>
                </c:pt>
                <c:pt idx="132">
                  <c:v>113.3</c:v>
                </c:pt>
                <c:pt idx="133">
                  <c:v>113.4</c:v>
                </c:pt>
                <c:pt idx="134">
                  <c:v>113.5</c:v>
                </c:pt>
                <c:pt idx="135">
                  <c:v>113.6</c:v>
                </c:pt>
                <c:pt idx="136">
                  <c:v>113.7</c:v>
                </c:pt>
                <c:pt idx="137">
                  <c:v>113.8</c:v>
                </c:pt>
                <c:pt idx="138">
                  <c:v>113.9</c:v>
                </c:pt>
                <c:pt idx="139">
                  <c:v>114</c:v>
                </c:pt>
                <c:pt idx="140">
                  <c:v>114.1</c:v>
                </c:pt>
                <c:pt idx="141">
                  <c:v>114.2</c:v>
                </c:pt>
                <c:pt idx="142">
                  <c:v>114.3</c:v>
                </c:pt>
                <c:pt idx="143">
                  <c:v>114.4</c:v>
                </c:pt>
                <c:pt idx="144">
                  <c:v>114.5</c:v>
                </c:pt>
                <c:pt idx="145">
                  <c:v>114.6</c:v>
                </c:pt>
                <c:pt idx="146">
                  <c:v>114.7</c:v>
                </c:pt>
                <c:pt idx="147">
                  <c:v>114.8</c:v>
                </c:pt>
                <c:pt idx="148">
                  <c:v>114.9</c:v>
                </c:pt>
                <c:pt idx="149">
                  <c:v>115</c:v>
                </c:pt>
                <c:pt idx="150">
                  <c:v>115.1</c:v>
                </c:pt>
                <c:pt idx="151">
                  <c:v>115.2</c:v>
                </c:pt>
                <c:pt idx="152">
                  <c:v>115.3</c:v>
                </c:pt>
                <c:pt idx="153">
                  <c:v>115.4</c:v>
                </c:pt>
                <c:pt idx="154">
                  <c:v>115.5</c:v>
                </c:pt>
                <c:pt idx="155">
                  <c:v>115.6</c:v>
                </c:pt>
                <c:pt idx="156">
                  <c:v>115.7</c:v>
                </c:pt>
                <c:pt idx="157">
                  <c:v>115.8</c:v>
                </c:pt>
                <c:pt idx="158">
                  <c:v>115.9</c:v>
                </c:pt>
                <c:pt idx="159">
                  <c:v>116</c:v>
                </c:pt>
                <c:pt idx="160">
                  <c:v>116.1</c:v>
                </c:pt>
                <c:pt idx="161">
                  <c:v>116.2</c:v>
                </c:pt>
                <c:pt idx="162">
                  <c:v>116.3</c:v>
                </c:pt>
                <c:pt idx="163">
                  <c:v>116.4</c:v>
                </c:pt>
                <c:pt idx="164">
                  <c:v>116.5</c:v>
                </c:pt>
                <c:pt idx="165">
                  <c:v>116.6</c:v>
                </c:pt>
                <c:pt idx="166">
                  <c:v>116.7</c:v>
                </c:pt>
                <c:pt idx="167">
                  <c:v>116.8</c:v>
                </c:pt>
                <c:pt idx="168">
                  <c:v>116.9</c:v>
                </c:pt>
                <c:pt idx="169">
                  <c:v>117</c:v>
                </c:pt>
                <c:pt idx="170">
                  <c:v>117.1</c:v>
                </c:pt>
                <c:pt idx="171">
                  <c:v>117.2</c:v>
                </c:pt>
                <c:pt idx="172">
                  <c:v>117.3</c:v>
                </c:pt>
                <c:pt idx="173">
                  <c:v>117.4</c:v>
                </c:pt>
                <c:pt idx="174">
                  <c:v>117.5</c:v>
                </c:pt>
                <c:pt idx="175">
                  <c:v>117.6</c:v>
                </c:pt>
                <c:pt idx="176">
                  <c:v>117.7</c:v>
                </c:pt>
                <c:pt idx="177">
                  <c:v>117.8</c:v>
                </c:pt>
                <c:pt idx="178">
                  <c:v>117.9</c:v>
                </c:pt>
                <c:pt idx="179">
                  <c:v>118</c:v>
                </c:pt>
                <c:pt idx="180">
                  <c:v>118.1</c:v>
                </c:pt>
                <c:pt idx="181">
                  <c:v>118.2</c:v>
                </c:pt>
                <c:pt idx="182">
                  <c:v>118.3</c:v>
                </c:pt>
                <c:pt idx="183">
                  <c:v>118.4</c:v>
                </c:pt>
                <c:pt idx="184">
                  <c:v>118.5</c:v>
                </c:pt>
                <c:pt idx="185">
                  <c:v>118.6</c:v>
                </c:pt>
                <c:pt idx="186">
                  <c:v>118.7</c:v>
                </c:pt>
                <c:pt idx="187">
                  <c:v>118.8</c:v>
                </c:pt>
                <c:pt idx="188">
                  <c:v>118.9</c:v>
                </c:pt>
                <c:pt idx="189">
                  <c:v>119</c:v>
                </c:pt>
                <c:pt idx="190">
                  <c:v>119.1</c:v>
                </c:pt>
                <c:pt idx="191">
                  <c:v>119.2</c:v>
                </c:pt>
                <c:pt idx="192">
                  <c:v>119.3</c:v>
                </c:pt>
                <c:pt idx="193">
                  <c:v>119.4</c:v>
                </c:pt>
                <c:pt idx="194">
                  <c:v>119.5</c:v>
                </c:pt>
                <c:pt idx="195">
                  <c:v>119.6</c:v>
                </c:pt>
                <c:pt idx="196">
                  <c:v>119.7</c:v>
                </c:pt>
                <c:pt idx="197">
                  <c:v>119.8</c:v>
                </c:pt>
                <c:pt idx="198">
                  <c:v>119.9</c:v>
                </c:pt>
                <c:pt idx="199">
                  <c:v>120</c:v>
                </c:pt>
                <c:pt idx="200">
                  <c:v>120.1</c:v>
                </c:pt>
                <c:pt idx="201">
                  <c:v>120.2</c:v>
                </c:pt>
                <c:pt idx="202">
                  <c:v>120.3</c:v>
                </c:pt>
                <c:pt idx="203">
                  <c:v>120.4</c:v>
                </c:pt>
                <c:pt idx="204">
                  <c:v>120.5</c:v>
                </c:pt>
                <c:pt idx="205">
                  <c:v>120.6</c:v>
                </c:pt>
                <c:pt idx="206">
                  <c:v>120.7</c:v>
                </c:pt>
                <c:pt idx="207">
                  <c:v>120.8</c:v>
                </c:pt>
                <c:pt idx="208">
                  <c:v>120.9</c:v>
                </c:pt>
                <c:pt idx="209">
                  <c:v>121</c:v>
                </c:pt>
                <c:pt idx="210">
                  <c:v>121.1</c:v>
                </c:pt>
                <c:pt idx="211">
                  <c:v>121.2</c:v>
                </c:pt>
                <c:pt idx="212">
                  <c:v>121.3</c:v>
                </c:pt>
                <c:pt idx="213">
                  <c:v>121.4</c:v>
                </c:pt>
                <c:pt idx="214">
                  <c:v>121.5</c:v>
                </c:pt>
                <c:pt idx="215">
                  <c:v>121.6</c:v>
                </c:pt>
                <c:pt idx="216">
                  <c:v>121.7</c:v>
                </c:pt>
                <c:pt idx="217">
                  <c:v>121.8</c:v>
                </c:pt>
                <c:pt idx="218">
                  <c:v>121.9</c:v>
                </c:pt>
                <c:pt idx="219">
                  <c:v>122</c:v>
                </c:pt>
                <c:pt idx="220">
                  <c:v>122.1</c:v>
                </c:pt>
                <c:pt idx="221">
                  <c:v>122.2</c:v>
                </c:pt>
                <c:pt idx="222">
                  <c:v>122.3</c:v>
                </c:pt>
                <c:pt idx="223">
                  <c:v>122.4</c:v>
                </c:pt>
                <c:pt idx="224">
                  <c:v>122.5</c:v>
                </c:pt>
                <c:pt idx="225">
                  <c:v>122.6</c:v>
                </c:pt>
                <c:pt idx="226">
                  <c:v>122.7</c:v>
                </c:pt>
                <c:pt idx="227">
                  <c:v>122.8</c:v>
                </c:pt>
                <c:pt idx="228">
                  <c:v>122.9</c:v>
                </c:pt>
                <c:pt idx="229">
                  <c:v>123</c:v>
                </c:pt>
                <c:pt idx="230">
                  <c:v>123.1</c:v>
                </c:pt>
                <c:pt idx="231">
                  <c:v>123.2</c:v>
                </c:pt>
                <c:pt idx="232">
                  <c:v>123.3</c:v>
                </c:pt>
                <c:pt idx="233">
                  <c:v>123.4</c:v>
                </c:pt>
                <c:pt idx="234">
                  <c:v>123.5</c:v>
                </c:pt>
                <c:pt idx="235">
                  <c:v>123.6</c:v>
                </c:pt>
                <c:pt idx="236">
                  <c:v>123.7</c:v>
                </c:pt>
                <c:pt idx="237">
                  <c:v>123.8</c:v>
                </c:pt>
                <c:pt idx="238">
                  <c:v>123.9</c:v>
                </c:pt>
                <c:pt idx="239">
                  <c:v>124</c:v>
                </c:pt>
                <c:pt idx="240">
                  <c:v>124.1</c:v>
                </c:pt>
                <c:pt idx="241">
                  <c:v>124.2</c:v>
                </c:pt>
                <c:pt idx="242">
                  <c:v>124.3</c:v>
                </c:pt>
                <c:pt idx="243">
                  <c:v>124.4</c:v>
                </c:pt>
                <c:pt idx="244">
                  <c:v>124.5</c:v>
                </c:pt>
                <c:pt idx="245">
                  <c:v>124.6</c:v>
                </c:pt>
                <c:pt idx="246">
                  <c:v>124.7</c:v>
                </c:pt>
                <c:pt idx="247">
                  <c:v>124.8</c:v>
                </c:pt>
                <c:pt idx="248">
                  <c:v>124.9</c:v>
                </c:pt>
                <c:pt idx="249">
                  <c:v>125</c:v>
                </c:pt>
                <c:pt idx="250">
                  <c:v>125.1</c:v>
                </c:pt>
                <c:pt idx="251">
                  <c:v>125.2</c:v>
                </c:pt>
                <c:pt idx="252">
                  <c:v>125.3</c:v>
                </c:pt>
                <c:pt idx="253">
                  <c:v>125.4</c:v>
                </c:pt>
                <c:pt idx="254">
                  <c:v>125.5</c:v>
                </c:pt>
                <c:pt idx="255">
                  <c:v>125.6</c:v>
                </c:pt>
                <c:pt idx="256">
                  <c:v>125.7</c:v>
                </c:pt>
                <c:pt idx="257">
                  <c:v>125.8</c:v>
                </c:pt>
                <c:pt idx="258">
                  <c:v>125.9</c:v>
                </c:pt>
                <c:pt idx="259">
                  <c:v>126</c:v>
                </c:pt>
                <c:pt idx="260">
                  <c:v>126.1</c:v>
                </c:pt>
                <c:pt idx="261">
                  <c:v>126.2</c:v>
                </c:pt>
                <c:pt idx="262">
                  <c:v>126.3</c:v>
                </c:pt>
                <c:pt idx="263">
                  <c:v>126.4</c:v>
                </c:pt>
                <c:pt idx="264">
                  <c:v>126.5</c:v>
                </c:pt>
                <c:pt idx="265">
                  <c:v>126.6</c:v>
                </c:pt>
                <c:pt idx="266">
                  <c:v>126.7</c:v>
                </c:pt>
                <c:pt idx="267">
                  <c:v>126.8</c:v>
                </c:pt>
                <c:pt idx="268">
                  <c:v>126.9</c:v>
                </c:pt>
                <c:pt idx="269">
                  <c:v>127</c:v>
                </c:pt>
                <c:pt idx="270">
                  <c:v>127.1</c:v>
                </c:pt>
                <c:pt idx="271">
                  <c:v>127.2</c:v>
                </c:pt>
                <c:pt idx="272">
                  <c:v>127.3</c:v>
                </c:pt>
                <c:pt idx="273">
                  <c:v>127.4</c:v>
                </c:pt>
                <c:pt idx="274">
                  <c:v>127.5</c:v>
                </c:pt>
                <c:pt idx="275">
                  <c:v>127.6</c:v>
                </c:pt>
                <c:pt idx="276">
                  <c:v>127.7</c:v>
                </c:pt>
                <c:pt idx="277">
                  <c:v>127.8</c:v>
                </c:pt>
                <c:pt idx="278">
                  <c:v>127.9</c:v>
                </c:pt>
                <c:pt idx="279">
                  <c:v>128</c:v>
                </c:pt>
                <c:pt idx="280">
                  <c:v>128.1</c:v>
                </c:pt>
                <c:pt idx="281">
                  <c:v>128.19999999999999</c:v>
                </c:pt>
                <c:pt idx="282">
                  <c:v>128.30000000000001</c:v>
                </c:pt>
                <c:pt idx="283">
                  <c:v>128.4</c:v>
                </c:pt>
                <c:pt idx="284">
                  <c:v>128.5</c:v>
                </c:pt>
                <c:pt idx="285">
                  <c:v>128.6</c:v>
                </c:pt>
                <c:pt idx="286">
                  <c:v>128.69999999999999</c:v>
                </c:pt>
                <c:pt idx="287">
                  <c:v>128.80000000000001</c:v>
                </c:pt>
                <c:pt idx="288">
                  <c:v>128.9</c:v>
                </c:pt>
                <c:pt idx="289">
                  <c:v>129</c:v>
                </c:pt>
                <c:pt idx="290">
                  <c:v>129.1</c:v>
                </c:pt>
                <c:pt idx="291">
                  <c:v>129.19999999999999</c:v>
                </c:pt>
                <c:pt idx="292">
                  <c:v>129.30000000000001</c:v>
                </c:pt>
                <c:pt idx="293">
                  <c:v>129.4</c:v>
                </c:pt>
                <c:pt idx="294">
                  <c:v>129.5</c:v>
                </c:pt>
                <c:pt idx="295">
                  <c:v>129.6</c:v>
                </c:pt>
                <c:pt idx="296">
                  <c:v>129.69999999999999</c:v>
                </c:pt>
                <c:pt idx="297">
                  <c:v>129.80000000000001</c:v>
                </c:pt>
                <c:pt idx="298">
                  <c:v>129.9</c:v>
                </c:pt>
                <c:pt idx="299">
                  <c:v>130</c:v>
                </c:pt>
                <c:pt idx="300">
                  <c:v>130.1</c:v>
                </c:pt>
                <c:pt idx="301">
                  <c:v>130.19999999999999</c:v>
                </c:pt>
                <c:pt idx="302">
                  <c:v>130.30000000000001</c:v>
                </c:pt>
                <c:pt idx="303">
                  <c:v>130.4</c:v>
                </c:pt>
                <c:pt idx="304">
                  <c:v>130.5</c:v>
                </c:pt>
                <c:pt idx="305">
                  <c:v>130.6</c:v>
                </c:pt>
                <c:pt idx="306">
                  <c:v>130.69999999999999</c:v>
                </c:pt>
                <c:pt idx="307">
                  <c:v>130.80000000000001</c:v>
                </c:pt>
                <c:pt idx="308">
                  <c:v>130.9</c:v>
                </c:pt>
                <c:pt idx="309">
                  <c:v>131</c:v>
                </c:pt>
                <c:pt idx="310">
                  <c:v>131.1</c:v>
                </c:pt>
                <c:pt idx="311">
                  <c:v>131.19999999999999</c:v>
                </c:pt>
                <c:pt idx="312">
                  <c:v>131.30000000000001</c:v>
                </c:pt>
                <c:pt idx="313">
                  <c:v>131.4</c:v>
                </c:pt>
                <c:pt idx="314">
                  <c:v>131.5</c:v>
                </c:pt>
                <c:pt idx="315">
                  <c:v>131.6</c:v>
                </c:pt>
                <c:pt idx="316">
                  <c:v>131.69999999999999</c:v>
                </c:pt>
                <c:pt idx="317">
                  <c:v>131.80000000000001</c:v>
                </c:pt>
                <c:pt idx="318">
                  <c:v>131.9</c:v>
                </c:pt>
                <c:pt idx="319">
                  <c:v>132</c:v>
                </c:pt>
                <c:pt idx="320">
                  <c:v>132.1</c:v>
                </c:pt>
                <c:pt idx="321">
                  <c:v>132.19999999999999</c:v>
                </c:pt>
                <c:pt idx="322">
                  <c:v>132.30000000000001</c:v>
                </c:pt>
                <c:pt idx="323">
                  <c:v>132.4</c:v>
                </c:pt>
                <c:pt idx="324">
                  <c:v>132.5</c:v>
                </c:pt>
                <c:pt idx="325">
                  <c:v>132.6</c:v>
                </c:pt>
                <c:pt idx="326">
                  <c:v>132.69999999999999</c:v>
                </c:pt>
                <c:pt idx="327">
                  <c:v>132.80000000000001</c:v>
                </c:pt>
                <c:pt idx="328">
                  <c:v>132.9</c:v>
                </c:pt>
                <c:pt idx="329">
                  <c:v>133</c:v>
                </c:pt>
                <c:pt idx="330">
                  <c:v>133.1</c:v>
                </c:pt>
                <c:pt idx="331">
                  <c:v>133.19999999999999</c:v>
                </c:pt>
                <c:pt idx="332">
                  <c:v>133.30000000000001</c:v>
                </c:pt>
                <c:pt idx="333">
                  <c:v>133.4</c:v>
                </c:pt>
                <c:pt idx="334">
                  <c:v>133.5</c:v>
                </c:pt>
                <c:pt idx="335">
                  <c:v>133.6</c:v>
                </c:pt>
                <c:pt idx="336">
                  <c:v>133.69999999999999</c:v>
                </c:pt>
                <c:pt idx="337">
                  <c:v>133.80000000000001</c:v>
                </c:pt>
                <c:pt idx="338">
                  <c:v>133.9</c:v>
                </c:pt>
                <c:pt idx="339">
                  <c:v>134</c:v>
                </c:pt>
                <c:pt idx="340">
                  <c:v>134.1</c:v>
                </c:pt>
                <c:pt idx="341">
                  <c:v>134.19999999999999</c:v>
                </c:pt>
                <c:pt idx="342">
                  <c:v>134.30000000000001</c:v>
                </c:pt>
                <c:pt idx="343">
                  <c:v>134.4</c:v>
                </c:pt>
                <c:pt idx="344">
                  <c:v>134.5</c:v>
                </c:pt>
                <c:pt idx="345">
                  <c:v>134.6</c:v>
                </c:pt>
                <c:pt idx="346">
                  <c:v>134.69999999999999</c:v>
                </c:pt>
                <c:pt idx="347">
                  <c:v>134.80000000000001</c:v>
                </c:pt>
                <c:pt idx="348">
                  <c:v>134.9</c:v>
                </c:pt>
                <c:pt idx="349">
                  <c:v>135</c:v>
                </c:pt>
                <c:pt idx="350">
                  <c:v>135.1</c:v>
                </c:pt>
                <c:pt idx="351">
                  <c:v>135.19999999999999</c:v>
                </c:pt>
                <c:pt idx="352">
                  <c:v>135.30000000000001</c:v>
                </c:pt>
                <c:pt idx="353">
                  <c:v>135.4</c:v>
                </c:pt>
                <c:pt idx="354">
                  <c:v>135.5</c:v>
                </c:pt>
                <c:pt idx="355">
                  <c:v>135.6</c:v>
                </c:pt>
                <c:pt idx="356">
                  <c:v>135.69999999999999</c:v>
                </c:pt>
                <c:pt idx="357">
                  <c:v>135.80000000000001</c:v>
                </c:pt>
                <c:pt idx="358">
                  <c:v>135.9</c:v>
                </c:pt>
                <c:pt idx="359">
                  <c:v>136</c:v>
                </c:pt>
                <c:pt idx="360">
                  <c:v>136.1</c:v>
                </c:pt>
                <c:pt idx="361">
                  <c:v>136.19999999999999</c:v>
                </c:pt>
                <c:pt idx="362">
                  <c:v>136.30000000000001</c:v>
                </c:pt>
                <c:pt idx="363">
                  <c:v>136.4</c:v>
                </c:pt>
                <c:pt idx="364">
                  <c:v>136.5</c:v>
                </c:pt>
                <c:pt idx="365">
                  <c:v>136.6</c:v>
                </c:pt>
                <c:pt idx="366">
                  <c:v>136.69999999999999</c:v>
                </c:pt>
                <c:pt idx="367">
                  <c:v>136.80000000000001</c:v>
                </c:pt>
                <c:pt idx="368">
                  <c:v>136.9</c:v>
                </c:pt>
                <c:pt idx="369">
                  <c:v>137</c:v>
                </c:pt>
                <c:pt idx="370">
                  <c:v>137.1</c:v>
                </c:pt>
                <c:pt idx="371">
                  <c:v>137.19999999999999</c:v>
                </c:pt>
                <c:pt idx="372">
                  <c:v>137.30000000000001</c:v>
                </c:pt>
                <c:pt idx="373">
                  <c:v>137.4</c:v>
                </c:pt>
                <c:pt idx="374">
                  <c:v>137.5</c:v>
                </c:pt>
                <c:pt idx="375">
                  <c:v>137.6</c:v>
                </c:pt>
                <c:pt idx="376">
                  <c:v>137.69999999999999</c:v>
                </c:pt>
                <c:pt idx="377">
                  <c:v>137.80000000000001</c:v>
                </c:pt>
                <c:pt idx="378">
                  <c:v>137.9</c:v>
                </c:pt>
                <c:pt idx="379">
                  <c:v>138</c:v>
                </c:pt>
                <c:pt idx="380">
                  <c:v>138.1</c:v>
                </c:pt>
                <c:pt idx="381">
                  <c:v>138.19999999999999</c:v>
                </c:pt>
                <c:pt idx="382">
                  <c:v>138.30000000000001</c:v>
                </c:pt>
                <c:pt idx="383">
                  <c:v>138.4</c:v>
                </c:pt>
                <c:pt idx="384">
                  <c:v>138.5</c:v>
                </c:pt>
                <c:pt idx="385">
                  <c:v>138.6</c:v>
                </c:pt>
                <c:pt idx="386">
                  <c:v>138.69999999999999</c:v>
                </c:pt>
                <c:pt idx="387">
                  <c:v>138.80000000000001</c:v>
                </c:pt>
                <c:pt idx="388">
                  <c:v>138.9</c:v>
                </c:pt>
                <c:pt idx="389">
                  <c:v>139</c:v>
                </c:pt>
                <c:pt idx="390">
                  <c:v>139.1</c:v>
                </c:pt>
                <c:pt idx="391">
                  <c:v>139.19999999999999</c:v>
                </c:pt>
                <c:pt idx="392">
                  <c:v>139.30000000000001</c:v>
                </c:pt>
                <c:pt idx="393">
                  <c:v>139.4</c:v>
                </c:pt>
                <c:pt idx="394">
                  <c:v>139.5</c:v>
                </c:pt>
                <c:pt idx="395">
                  <c:v>139.6</c:v>
                </c:pt>
                <c:pt idx="396">
                  <c:v>139.69999999999999</c:v>
                </c:pt>
                <c:pt idx="397">
                  <c:v>139.80000000000001</c:v>
                </c:pt>
                <c:pt idx="398">
                  <c:v>139.9</c:v>
                </c:pt>
                <c:pt idx="399">
                  <c:v>140</c:v>
                </c:pt>
                <c:pt idx="400">
                  <c:v>140.1</c:v>
                </c:pt>
                <c:pt idx="401">
                  <c:v>140.19999999999999</c:v>
                </c:pt>
                <c:pt idx="402">
                  <c:v>140.30000000000001</c:v>
                </c:pt>
                <c:pt idx="403">
                  <c:v>140.4</c:v>
                </c:pt>
                <c:pt idx="404">
                  <c:v>140.5</c:v>
                </c:pt>
                <c:pt idx="405">
                  <c:v>140.6</c:v>
                </c:pt>
                <c:pt idx="406">
                  <c:v>140.69999999999999</c:v>
                </c:pt>
                <c:pt idx="407">
                  <c:v>140.80000000000001</c:v>
                </c:pt>
                <c:pt idx="408">
                  <c:v>140.9</c:v>
                </c:pt>
                <c:pt idx="409">
                  <c:v>141</c:v>
                </c:pt>
                <c:pt idx="410">
                  <c:v>141.1</c:v>
                </c:pt>
                <c:pt idx="411">
                  <c:v>141.19999999999999</c:v>
                </c:pt>
                <c:pt idx="412">
                  <c:v>141.30000000000001</c:v>
                </c:pt>
                <c:pt idx="413">
                  <c:v>141.4</c:v>
                </c:pt>
                <c:pt idx="414">
                  <c:v>141.5</c:v>
                </c:pt>
                <c:pt idx="415">
                  <c:v>141.6</c:v>
                </c:pt>
                <c:pt idx="416">
                  <c:v>141.69999999999999</c:v>
                </c:pt>
                <c:pt idx="417">
                  <c:v>141.80000000000001</c:v>
                </c:pt>
                <c:pt idx="418">
                  <c:v>141.9</c:v>
                </c:pt>
                <c:pt idx="419">
                  <c:v>142</c:v>
                </c:pt>
                <c:pt idx="420">
                  <c:v>142.1</c:v>
                </c:pt>
                <c:pt idx="421">
                  <c:v>142.19999999999999</c:v>
                </c:pt>
                <c:pt idx="422">
                  <c:v>142.30000000000001</c:v>
                </c:pt>
                <c:pt idx="423">
                  <c:v>142.4</c:v>
                </c:pt>
                <c:pt idx="424">
                  <c:v>142.5</c:v>
                </c:pt>
                <c:pt idx="425">
                  <c:v>142.6</c:v>
                </c:pt>
                <c:pt idx="426">
                  <c:v>142.69999999999999</c:v>
                </c:pt>
                <c:pt idx="427">
                  <c:v>142.80000000000001</c:v>
                </c:pt>
                <c:pt idx="428">
                  <c:v>142.9</c:v>
                </c:pt>
                <c:pt idx="429">
                  <c:v>143</c:v>
                </c:pt>
                <c:pt idx="430">
                  <c:v>143.1</c:v>
                </c:pt>
                <c:pt idx="431">
                  <c:v>143.19999999999999</c:v>
                </c:pt>
                <c:pt idx="432">
                  <c:v>143.30000000000001</c:v>
                </c:pt>
                <c:pt idx="433">
                  <c:v>143.4</c:v>
                </c:pt>
                <c:pt idx="434">
                  <c:v>143.5</c:v>
                </c:pt>
                <c:pt idx="435">
                  <c:v>143.6</c:v>
                </c:pt>
                <c:pt idx="436">
                  <c:v>143.69999999999999</c:v>
                </c:pt>
                <c:pt idx="437">
                  <c:v>143.80000000000001</c:v>
                </c:pt>
                <c:pt idx="438">
                  <c:v>143.9</c:v>
                </c:pt>
                <c:pt idx="439">
                  <c:v>144</c:v>
                </c:pt>
                <c:pt idx="440">
                  <c:v>144.1</c:v>
                </c:pt>
                <c:pt idx="441">
                  <c:v>144.19999999999999</c:v>
                </c:pt>
                <c:pt idx="442">
                  <c:v>144.30000000000001</c:v>
                </c:pt>
                <c:pt idx="443">
                  <c:v>144.4</c:v>
                </c:pt>
                <c:pt idx="444">
                  <c:v>144.5</c:v>
                </c:pt>
                <c:pt idx="445">
                  <c:v>144.6</c:v>
                </c:pt>
                <c:pt idx="446">
                  <c:v>144.69999999999999</c:v>
                </c:pt>
                <c:pt idx="447">
                  <c:v>144.80000000000001</c:v>
                </c:pt>
                <c:pt idx="448">
                  <c:v>144.9</c:v>
                </c:pt>
                <c:pt idx="449">
                  <c:v>145</c:v>
                </c:pt>
                <c:pt idx="450">
                  <c:v>145.1</c:v>
                </c:pt>
                <c:pt idx="451">
                  <c:v>145.19999999999999</c:v>
                </c:pt>
                <c:pt idx="452">
                  <c:v>145.30000000000001</c:v>
                </c:pt>
                <c:pt idx="453">
                  <c:v>145.4</c:v>
                </c:pt>
                <c:pt idx="454">
                  <c:v>145.5</c:v>
                </c:pt>
                <c:pt idx="455">
                  <c:v>145.6</c:v>
                </c:pt>
                <c:pt idx="456">
                  <c:v>145.69999999999999</c:v>
                </c:pt>
                <c:pt idx="457">
                  <c:v>145.80000000000001</c:v>
                </c:pt>
                <c:pt idx="458">
                  <c:v>145.9</c:v>
                </c:pt>
                <c:pt idx="459">
                  <c:v>146</c:v>
                </c:pt>
                <c:pt idx="460">
                  <c:v>146.1</c:v>
                </c:pt>
                <c:pt idx="461">
                  <c:v>146.19999999999999</c:v>
                </c:pt>
                <c:pt idx="462">
                  <c:v>146.30000000000001</c:v>
                </c:pt>
                <c:pt idx="463">
                  <c:v>146.4</c:v>
                </c:pt>
                <c:pt idx="464">
                  <c:v>146.5</c:v>
                </c:pt>
                <c:pt idx="465">
                  <c:v>146.6</c:v>
                </c:pt>
                <c:pt idx="466">
                  <c:v>146.69999999999999</c:v>
                </c:pt>
                <c:pt idx="467">
                  <c:v>146.80000000000001</c:v>
                </c:pt>
                <c:pt idx="468">
                  <c:v>146.9</c:v>
                </c:pt>
                <c:pt idx="469">
                  <c:v>147</c:v>
                </c:pt>
                <c:pt idx="470">
                  <c:v>147.1</c:v>
                </c:pt>
                <c:pt idx="471">
                  <c:v>147.19999999999999</c:v>
                </c:pt>
                <c:pt idx="472">
                  <c:v>147.30000000000001</c:v>
                </c:pt>
                <c:pt idx="473">
                  <c:v>147.4</c:v>
                </c:pt>
                <c:pt idx="474">
                  <c:v>147.5</c:v>
                </c:pt>
                <c:pt idx="475">
                  <c:v>147.6</c:v>
                </c:pt>
                <c:pt idx="476">
                  <c:v>147.69999999999999</c:v>
                </c:pt>
                <c:pt idx="477">
                  <c:v>147.80000000000001</c:v>
                </c:pt>
                <c:pt idx="478">
                  <c:v>147.9</c:v>
                </c:pt>
                <c:pt idx="479">
                  <c:v>148</c:v>
                </c:pt>
                <c:pt idx="480">
                  <c:v>148.1</c:v>
                </c:pt>
                <c:pt idx="481">
                  <c:v>148.19999999999999</c:v>
                </c:pt>
                <c:pt idx="482">
                  <c:v>148.30000000000001</c:v>
                </c:pt>
                <c:pt idx="483">
                  <c:v>148.4</c:v>
                </c:pt>
                <c:pt idx="484">
                  <c:v>148.5</c:v>
                </c:pt>
                <c:pt idx="485">
                  <c:v>148.6</c:v>
                </c:pt>
                <c:pt idx="486">
                  <c:v>148.69999999999999</c:v>
                </c:pt>
                <c:pt idx="487">
                  <c:v>148.80000000000001</c:v>
                </c:pt>
                <c:pt idx="488">
                  <c:v>148.9</c:v>
                </c:pt>
                <c:pt idx="489">
                  <c:v>149</c:v>
                </c:pt>
                <c:pt idx="490">
                  <c:v>149.1</c:v>
                </c:pt>
                <c:pt idx="491">
                  <c:v>149.19999999999999</c:v>
                </c:pt>
                <c:pt idx="492">
                  <c:v>149.30000000000001</c:v>
                </c:pt>
                <c:pt idx="493">
                  <c:v>149.4</c:v>
                </c:pt>
                <c:pt idx="494">
                  <c:v>149.5</c:v>
                </c:pt>
                <c:pt idx="495">
                  <c:v>149.6</c:v>
                </c:pt>
                <c:pt idx="496">
                  <c:v>149.69999999999999</c:v>
                </c:pt>
                <c:pt idx="497">
                  <c:v>149.80000000000001</c:v>
                </c:pt>
                <c:pt idx="498">
                  <c:v>149.9</c:v>
                </c:pt>
                <c:pt idx="499">
                  <c:v>150</c:v>
                </c:pt>
              </c:numCache>
            </c:numRef>
          </c:xVal>
          <c:yVal>
            <c:numRef>
              <c:f>diffusivity!$E$6:$E$505</c:f>
              <c:numCache>
                <c:formatCode>General</c:formatCode>
                <c:ptCount val="500"/>
                <c:pt idx="0">
                  <c:v>4.80279922305408E-2</c:v>
                </c:pt>
                <c:pt idx="1">
                  <c:v>8.0442893678045399E-2</c:v>
                </c:pt>
                <c:pt idx="2">
                  <c:v>0.104670259934108</c:v>
                </c:pt>
                <c:pt idx="3">
                  <c:v>0.127143793124673</c:v>
                </c:pt>
                <c:pt idx="4">
                  <c:v>0.147544343624918</c:v>
                </c:pt>
                <c:pt idx="5">
                  <c:v>0.16992917694454299</c:v>
                </c:pt>
                <c:pt idx="6">
                  <c:v>0.18969876213939599</c:v>
                </c:pt>
                <c:pt idx="7">
                  <c:v>0.20953229317074301</c:v>
                </c:pt>
                <c:pt idx="8">
                  <c:v>0.23156122278057201</c:v>
                </c:pt>
                <c:pt idx="9">
                  <c:v>0.24856712789574101</c:v>
                </c:pt>
                <c:pt idx="10">
                  <c:v>0.26977293916455902</c:v>
                </c:pt>
                <c:pt idx="11">
                  <c:v>0.28221643118600298</c:v>
                </c:pt>
                <c:pt idx="12">
                  <c:v>0.30110414331171698</c:v>
                </c:pt>
                <c:pt idx="13">
                  <c:v>0.31645719253099502</c:v>
                </c:pt>
                <c:pt idx="14">
                  <c:v>0.33521696337352602</c:v>
                </c:pt>
                <c:pt idx="15">
                  <c:v>0.35934226558901899</c:v>
                </c:pt>
                <c:pt idx="16">
                  <c:v>0.37891374192685101</c:v>
                </c:pt>
                <c:pt idx="17">
                  <c:v>0.39111617361091999</c:v>
                </c:pt>
                <c:pt idx="18">
                  <c:v>0.41115987554149402</c:v>
                </c:pt>
                <c:pt idx="19">
                  <c:v>0.42761104925558702</c:v>
                </c:pt>
                <c:pt idx="20">
                  <c:v>0.443504793630009</c:v>
                </c:pt>
                <c:pt idx="21">
                  <c:v>0.462315656522087</c:v>
                </c:pt>
                <c:pt idx="22">
                  <c:v>0.483271226968012</c:v>
                </c:pt>
                <c:pt idx="23">
                  <c:v>0.494970897916792</c:v>
                </c:pt>
                <c:pt idx="24">
                  <c:v>0.50835527745460796</c:v>
                </c:pt>
                <c:pt idx="25">
                  <c:v>0.53609985022770301</c:v>
                </c:pt>
                <c:pt idx="26">
                  <c:v>0.55967025563675699</c:v>
                </c:pt>
                <c:pt idx="27">
                  <c:v>0.57492850043350596</c:v>
                </c:pt>
                <c:pt idx="28">
                  <c:v>0.58439889177979898</c:v>
                </c:pt>
                <c:pt idx="29">
                  <c:v>0.594177268762905</c:v>
                </c:pt>
                <c:pt idx="30">
                  <c:v>0.61067628004200702</c:v>
                </c:pt>
                <c:pt idx="31">
                  <c:v>0.62846365856972597</c:v>
                </c:pt>
                <c:pt idx="32">
                  <c:v>0.64503335987237898</c:v>
                </c:pt>
                <c:pt idx="33">
                  <c:v>0.66565601983266398</c:v>
                </c:pt>
                <c:pt idx="34">
                  <c:v>0.67821871222742702</c:v>
                </c:pt>
                <c:pt idx="35">
                  <c:v>0.68582902832599901</c:v>
                </c:pt>
                <c:pt idx="36">
                  <c:v>0.70144227847047202</c:v>
                </c:pt>
                <c:pt idx="37">
                  <c:v>0.71330964153932797</c:v>
                </c:pt>
                <c:pt idx="38">
                  <c:v>0.72595568230774499</c:v>
                </c:pt>
                <c:pt idx="39">
                  <c:v>0.74442422547685005</c:v>
                </c:pt>
                <c:pt idx="40">
                  <c:v>0.75843791128677496</c:v>
                </c:pt>
                <c:pt idx="41">
                  <c:v>0.77298862164340099</c:v>
                </c:pt>
                <c:pt idx="42">
                  <c:v>0.78473204490312098</c:v>
                </c:pt>
                <c:pt idx="43">
                  <c:v>0.79536073190719003</c:v>
                </c:pt>
                <c:pt idx="44">
                  <c:v>0.81467282344216296</c:v>
                </c:pt>
                <c:pt idx="45">
                  <c:v>0.83034059202761901</c:v>
                </c:pt>
                <c:pt idx="46">
                  <c:v>0.84290689534447205</c:v>
                </c:pt>
                <c:pt idx="47">
                  <c:v>0.86181968819661203</c:v>
                </c:pt>
                <c:pt idx="48">
                  <c:v>0.87403325604966098</c:v>
                </c:pt>
                <c:pt idx="49">
                  <c:v>0.89199923723490104</c:v>
                </c:pt>
                <c:pt idx="50">
                  <c:v>0.92730498920214</c:v>
                </c:pt>
                <c:pt idx="51">
                  <c:v>0.94180619195094495</c:v>
                </c:pt>
                <c:pt idx="52">
                  <c:v>0.94981198573396797</c:v>
                </c:pt>
                <c:pt idx="53">
                  <c:v>0.96654087259701005</c:v>
                </c:pt>
                <c:pt idx="54">
                  <c:v>0.98260408229632601</c:v>
                </c:pt>
                <c:pt idx="55">
                  <c:v>0.99650450924841505</c:v>
                </c:pt>
                <c:pt idx="56">
                  <c:v>1.0087510983858099</c:v>
                </c:pt>
                <c:pt idx="57">
                  <c:v>1.02933404147674</c:v>
                </c:pt>
                <c:pt idx="58">
                  <c:v>1.0404164638195299</c:v>
                </c:pt>
                <c:pt idx="59">
                  <c:v>1.05246215813052</c:v>
                </c:pt>
                <c:pt idx="60">
                  <c:v>1.0689926838717201</c:v>
                </c:pt>
                <c:pt idx="61">
                  <c:v>1.08424205057958</c:v>
                </c:pt>
                <c:pt idx="62">
                  <c:v>1.10701291475561</c:v>
                </c:pt>
                <c:pt idx="63">
                  <c:v>1.13695210598976</c:v>
                </c:pt>
                <c:pt idx="64">
                  <c:v>1.1535472795320101</c:v>
                </c:pt>
                <c:pt idx="65">
                  <c:v>1.16656341292196</c:v>
                </c:pt>
                <c:pt idx="66">
                  <c:v>1.1844985900463301</c:v>
                </c:pt>
                <c:pt idx="67">
                  <c:v>1.1987099691656</c:v>
                </c:pt>
                <c:pt idx="68">
                  <c:v>1.2106323180259999</c:v>
                </c:pt>
                <c:pt idx="69">
                  <c:v>1.21895771879426</c:v>
                </c:pt>
                <c:pt idx="70">
                  <c:v>1.2280255936856399</c:v>
                </c:pt>
                <c:pt idx="71">
                  <c:v>1.2462691645781701</c:v>
                </c:pt>
                <c:pt idx="72">
                  <c:v>1.2548136459847099</c:v>
                </c:pt>
                <c:pt idx="73">
                  <c:v>1.2660325946568101</c:v>
                </c:pt>
                <c:pt idx="74">
                  <c:v>1.2835043846071299</c:v>
                </c:pt>
                <c:pt idx="75">
                  <c:v>1.2949011622122699</c:v>
                </c:pt>
                <c:pt idx="76">
                  <c:v>1.3061153103952401</c:v>
                </c:pt>
                <c:pt idx="77">
                  <c:v>1.33043367707289</c:v>
                </c:pt>
                <c:pt idx="78">
                  <c:v>1.35743579478801</c:v>
                </c:pt>
                <c:pt idx="79">
                  <c:v>1.36994773196361</c:v>
                </c:pt>
                <c:pt idx="80">
                  <c:v>1.3898944263898401</c:v>
                </c:pt>
                <c:pt idx="81">
                  <c:v>1.41278666137026</c:v>
                </c:pt>
                <c:pt idx="82">
                  <c:v>1.4286600618115</c:v>
                </c:pt>
                <c:pt idx="83">
                  <c:v>1.43240391808787</c:v>
                </c:pt>
                <c:pt idx="84">
                  <c:v>1.4564417584090701</c:v>
                </c:pt>
                <c:pt idx="85">
                  <c:v>1.4792404511599899</c:v>
                </c:pt>
                <c:pt idx="86">
                  <c:v>1.48949688852992</c:v>
                </c:pt>
                <c:pt idx="87">
                  <c:v>1.5074542058245399</c:v>
                </c:pt>
                <c:pt idx="88">
                  <c:v>1.51994309426981</c:v>
                </c:pt>
                <c:pt idx="89">
                  <c:v>1.5272223087498</c:v>
                </c:pt>
                <c:pt idx="90">
                  <c:v>1.5382310639985</c:v>
                </c:pt>
                <c:pt idx="91">
                  <c:v>1.55065868307247</c:v>
                </c:pt>
                <c:pt idx="92">
                  <c:v>1.58452440804672</c:v>
                </c:pt>
                <c:pt idx="93">
                  <c:v>1.5984689253832001</c:v>
                </c:pt>
                <c:pt idx="94">
                  <c:v>1.62670841090395</c:v>
                </c:pt>
                <c:pt idx="95">
                  <c:v>1.6406441264598299</c:v>
                </c:pt>
                <c:pt idx="96">
                  <c:v>1.6552860288486599</c:v>
                </c:pt>
                <c:pt idx="97">
                  <c:v>1.67715613870226</c:v>
                </c:pt>
                <c:pt idx="98">
                  <c:v>1.6909484721213399</c:v>
                </c:pt>
                <c:pt idx="99">
                  <c:v>1.70370672853615</c:v>
                </c:pt>
                <c:pt idx="100">
                  <c:v>1.7137503151869</c:v>
                </c:pt>
                <c:pt idx="101">
                  <c:v>1.74122092500992</c:v>
                </c:pt>
                <c:pt idx="102">
                  <c:v>1.76513355900293</c:v>
                </c:pt>
                <c:pt idx="103">
                  <c:v>1.7897565382441001</c:v>
                </c:pt>
                <c:pt idx="104">
                  <c:v>1.80917331291585</c:v>
                </c:pt>
                <c:pt idx="105">
                  <c:v>1.82684262003293</c:v>
                </c:pt>
                <c:pt idx="106">
                  <c:v>1.8477822344925801</c:v>
                </c:pt>
                <c:pt idx="107">
                  <c:v>1.8676266323089701</c:v>
                </c:pt>
                <c:pt idx="108">
                  <c:v>1.88308037769893</c:v>
                </c:pt>
                <c:pt idx="109">
                  <c:v>1.89860306724227</c:v>
                </c:pt>
                <c:pt idx="110">
                  <c:v>1.9106577033744601</c:v>
                </c:pt>
                <c:pt idx="111">
                  <c:v>1.9134070981137501</c:v>
                </c:pt>
                <c:pt idx="112">
                  <c:v>1.92683248316509</c:v>
                </c:pt>
                <c:pt idx="113">
                  <c:v>1.94599341885927</c:v>
                </c:pt>
                <c:pt idx="114">
                  <c:v>1.97050147241146</c:v>
                </c:pt>
                <c:pt idx="115">
                  <c:v>1.9812402656988399</c:v>
                </c:pt>
                <c:pt idx="116">
                  <c:v>2.0033965311133199</c:v>
                </c:pt>
                <c:pt idx="117">
                  <c:v>2.02710788535085</c:v>
                </c:pt>
                <c:pt idx="118">
                  <c:v>2.0518442488230502</c:v>
                </c:pt>
                <c:pt idx="119">
                  <c:v>2.06697203937247</c:v>
                </c:pt>
                <c:pt idx="120">
                  <c:v>2.1030214598249599</c:v>
                </c:pt>
                <c:pt idx="121">
                  <c:v>2.1144143249647702</c:v>
                </c:pt>
                <c:pt idx="122">
                  <c:v>2.1232589436377398</c:v>
                </c:pt>
                <c:pt idx="123">
                  <c:v>2.1488786571485701</c:v>
                </c:pt>
                <c:pt idx="124">
                  <c:v>2.1614371995010999</c:v>
                </c:pt>
                <c:pt idx="125">
                  <c:v>2.1709350694268701</c:v>
                </c:pt>
                <c:pt idx="126">
                  <c:v>2.18655379972446</c:v>
                </c:pt>
                <c:pt idx="127">
                  <c:v>2.18983859173566</c:v>
                </c:pt>
                <c:pt idx="128">
                  <c:v>2.19648854377429</c:v>
                </c:pt>
                <c:pt idx="129">
                  <c:v>2.1985783518358901</c:v>
                </c:pt>
                <c:pt idx="130">
                  <c:v>2.2295930592912798</c:v>
                </c:pt>
                <c:pt idx="131">
                  <c:v>2.2378007944801301</c:v>
                </c:pt>
                <c:pt idx="132">
                  <c:v>2.2506057568198101</c:v>
                </c:pt>
                <c:pt idx="133">
                  <c:v>2.2689441870354798</c:v>
                </c:pt>
                <c:pt idx="134">
                  <c:v>2.2913960446438102</c:v>
                </c:pt>
                <c:pt idx="135">
                  <c:v>2.3114611750037999</c:v>
                </c:pt>
                <c:pt idx="136">
                  <c:v>2.3267628778907401</c:v>
                </c:pt>
                <c:pt idx="137">
                  <c:v>2.3364073409778898</c:v>
                </c:pt>
                <c:pt idx="138">
                  <c:v>2.3432263584547202</c:v>
                </c:pt>
                <c:pt idx="139">
                  <c:v>2.3608350169110799</c:v>
                </c:pt>
                <c:pt idx="140">
                  <c:v>2.3789049922714001</c:v>
                </c:pt>
                <c:pt idx="141">
                  <c:v>2.41033074289841</c:v>
                </c:pt>
                <c:pt idx="142">
                  <c:v>2.42683999742518</c:v>
                </c:pt>
                <c:pt idx="143">
                  <c:v>2.4475355262138598</c:v>
                </c:pt>
                <c:pt idx="144">
                  <c:v>2.4660334766330498</c:v>
                </c:pt>
                <c:pt idx="145">
                  <c:v>2.4727276445187201</c:v>
                </c:pt>
                <c:pt idx="146">
                  <c:v>2.4878626566829398</c:v>
                </c:pt>
                <c:pt idx="147">
                  <c:v>2.5081776847690098</c:v>
                </c:pt>
                <c:pt idx="148">
                  <c:v>2.5121288490525799</c:v>
                </c:pt>
                <c:pt idx="149">
                  <c:v>2.5150549644443601</c:v>
                </c:pt>
                <c:pt idx="150">
                  <c:v>2.5349657142574902</c:v>
                </c:pt>
                <c:pt idx="151">
                  <c:v>2.5478535405821301</c:v>
                </c:pt>
                <c:pt idx="152">
                  <c:v>2.5692573878757998</c:v>
                </c:pt>
                <c:pt idx="153">
                  <c:v>2.5754549837568801</c:v>
                </c:pt>
                <c:pt idx="154">
                  <c:v>2.5875402486830499</c:v>
                </c:pt>
                <c:pt idx="155">
                  <c:v>2.5997631190286801</c:v>
                </c:pt>
                <c:pt idx="156">
                  <c:v>2.61457509055843</c:v>
                </c:pt>
                <c:pt idx="157">
                  <c:v>2.6434728923856201</c:v>
                </c:pt>
                <c:pt idx="158">
                  <c:v>2.6663501130433098</c:v>
                </c:pt>
                <c:pt idx="159">
                  <c:v>2.6929860021714398</c:v>
                </c:pt>
                <c:pt idx="160">
                  <c:v>2.6983905792600602</c:v>
                </c:pt>
                <c:pt idx="161">
                  <c:v>2.71116313626273</c:v>
                </c:pt>
                <c:pt idx="162">
                  <c:v>2.7281759629811999</c:v>
                </c:pt>
                <c:pt idx="163">
                  <c:v>2.75676324527545</c:v>
                </c:pt>
                <c:pt idx="164">
                  <c:v>2.7733598996522901</c:v>
                </c:pt>
                <c:pt idx="165">
                  <c:v>2.78324849940274</c:v>
                </c:pt>
                <c:pt idx="166">
                  <c:v>2.7834382964849902</c:v>
                </c:pt>
                <c:pt idx="167">
                  <c:v>2.7925862042749898</c:v>
                </c:pt>
                <c:pt idx="168">
                  <c:v>2.8011687759033199</c:v>
                </c:pt>
                <c:pt idx="169">
                  <c:v>2.8085397180678502</c:v>
                </c:pt>
                <c:pt idx="170">
                  <c:v>2.8074879181430199</c:v>
                </c:pt>
                <c:pt idx="171">
                  <c:v>2.8272111108339599</c:v>
                </c:pt>
                <c:pt idx="172">
                  <c:v>2.8491433213233299</c:v>
                </c:pt>
                <c:pt idx="173">
                  <c:v>2.8763544671839001</c:v>
                </c:pt>
                <c:pt idx="174">
                  <c:v>2.90769608342762</c:v>
                </c:pt>
                <c:pt idx="175">
                  <c:v>2.9155958338593102</c:v>
                </c:pt>
                <c:pt idx="176">
                  <c:v>2.9572194633889</c:v>
                </c:pt>
                <c:pt idx="177">
                  <c:v>2.9936243479198499</c:v>
                </c:pt>
                <c:pt idx="178">
                  <c:v>3.0138430345595202</c:v>
                </c:pt>
                <c:pt idx="179">
                  <c:v>3.02441419101857</c:v>
                </c:pt>
                <c:pt idx="180">
                  <c:v>3.0375462503301902</c:v>
                </c:pt>
                <c:pt idx="181">
                  <c:v>3.0464685907605298</c:v>
                </c:pt>
                <c:pt idx="182">
                  <c:v>3.05797882612559</c:v>
                </c:pt>
                <c:pt idx="183">
                  <c:v>3.0637228305867099</c:v>
                </c:pt>
                <c:pt idx="184">
                  <c:v>3.06454070918906</c:v>
                </c:pt>
                <c:pt idx="185">
                  <c:v>3.0816344777665199</c:v>
                </c:pt>
                <c:pt idx="186">
                  <c:v>3.1145942210331099</c:v>
                </c:pt>
                <c:pt idx="187">
                  <c:v>3.1288990537956698</c:v>
                </c:pt>
                <c:pt idx="188">
                  <c:v>3.1462790332626498</c:v>
                </c:pt>
                <c:pt idx="189">
                  <c:v>3.1699965338185798</c:v>
                </c:pt>
                <c:pt idx="190">
                  <c:v>3.1809867612424201</c:v>
                </c:pt>
                <c:pt idx="191">
                  <c:v>3.1979344778969199</c:v>
                </c:pt>
                <c:pt idx="192">
                  <c:v>3.2098959670406502</c:v>
                </c:pt>
                <c:pt idx="193">
                  <c:v>3.2276087938897899</c:v>
                </c:pt>
                <c:pt idx="194">
                  <c:v>3.24593786330033</c:v>
                </c:pt>
                <c:pt idx="195">
                  <c:v>3.2638382295702102</c:v>
                </c:pt>
                <c:pt idx="196">
                  <c:v>3.2814775347872098</c:v>
                </c:pt>
                <c:pt idx="197">
                  <c:v>3.2888650860944901</c:v>
                </c:pt>
                <c:pt idx="198">
                  <c:v>3.3088003280886902</c:v>
                </c:pt>
                <c:pt idx="199">
                  <c:v>3.3167878860035702</c:v>
                </c:pt>
                <c:pt idx="200">
                  <c:v>3.3287503917621901</c:v>
                </c:pt>
                <c:pt idx="201">
                  <c:v>3.3376281346104202</c:v>
                </c:pt>
                <c:pt idx="202">
                  <c:v>3.3592544988500901</c:v>
                </c:pt>
                <c:pt idx="203">
                  <c:v>3.3574206352574198</c:v>
                </c:pt>
                <c:pt idx="204">
                  <c:v>3.3589006223987101</c:v>
                </c:pt>
                <c:pt idx="205">
                  <c:v>3.3751933341467</c:v>
                </c:pt>
                <c:pt idx="206">
                  <c:v>3.39211244543747</c:v>
                </c:pt>
                <c:pt idx="207">
                  <c:v>3.4214417292442501</c:v>
                </c:pt>
                <c:pt idx="208">
                  <c:v>3.4436807647088701</c:v>
                </c:pt>
                <c:pt idx="209">
                  <c:v>3.4591770158245798</c:v>
                </c:pt>
                <c:pt idx="210">
                  <c:v>3.4782559045920398</c:v>
                </c:pt>
                <c:pt idx="211">
                  <c:v>3.4861445675290699</c:v>
                </c:pt>
                <c:pt idx="212">
                  <c:v>3.4886618746039502</c:v>
                </c:pt>
                <c:pt idx="213">
                  <c:v>3.4923477262237199</c:v>
                </c:pt>
                <c:pt idx="214">
                  <c:v>3.50702650875008</c:v>
                </c:pt>
                <c:pt idx="215">
                  <c:v>3.51619971241466</c:v>
                </c:pt>
                <c:pt idx="216">
                  <c:v>3.53498292844559</c:v>
                </c:pt>
                <c:pt idx="217">
                  <c:v>3.5516747107266302</c:v>
                </c:pt>
                <c:pt idx="218">
                  <c:v>3.57398324756825</c:v>
                </c:pt>
                <c:pt idx="219">
                  <c:v>3.5811474403927201</c:v>
                </c:pt>
                <c:pt idx="220">
                  <c:v>3.5854374293505402</c:v>
                </c:pt>
                <c:pt idx="221">
                  <c:v>3.5991797687618599</c:v>
                </c:pt>
                <c:pt idx="222">
                  <c:v>3.6164840906418001</c:v>
                </c:pt>
                <c:pt idx="223">
                  <c:v>3.6399775053194898</c:v>
                </c:pt>
                <c:pt idx="224">
                  <c:v>3.6535452193000202</c:v>
                </c:pt>
                <c:pt idx="225">
                  <c:v>3.6711227251302501</c:v>
                </c:pt>
                <c:pt idx="226">
                  <c:v>3.6929497527054398</c:v>
                </c:pt>
                <c:pt idx="227">
                  <c:v>3.7090213316485499</c:v>
                </c:pt>
                <c:pt idx="228">
                  <c:v>3.72350577123744</c:v>
                </c:pt>
                <c:pt idx="229">
                  <c:v>3.7337246032296001</c:v>
                </c:pt>
                <c:pt idx="230">
                  <c:v>3.75317346497437</c:v>
                </c:pt>
                <c:pt idx="231">
                  <c:v>3.7841750934325198</c:v>
                </c:pt>
                <c:pt idx="232">
                  <c:v>3.8003879466199999</c:v>
                </c:pt>
                <c:pt idx="233">
                  <c:v>3.8151147979492399</c:v>
                </c:pt>
                <c:pt idx="234">
                  <c:v>3.81741927596036</c:v>
                </c:pt>
                <c:pt idx="235">
                  <c:v>3.8257810228676901</c:v>
                </c:pt>
                <c:pt idx="236">
                  <c:v>3.8431408459479801</c:v>
                </c:pt>
                <c:pt idx="237">
                  <c:v>3.8543849585516798</c:v>
                </c:pt>
                <c:pt idx="238">
                  <c:v>3.8807085155091201</c:v>
                </c:pt>
                <c:pt idx="239">
                  <c:v>3.8728174856446498</c:v>
                </c:pt>
                <c:pt idx="240">
                  <c:v>3.87709305318148</c:v>
                </c:pt>
                <c:pt idx="241">
                  <c:v>3.89679568488343</c:v>
                </c:pt>
                <c:pt idx="242">
                  <c:v>3.9242209258779699</c:v>
                </c:pt>
                <c:pt idx="243">
                  <c:v>3.9316904428605</c:v>
                </c:pt>
                <c:pt idx="244">
                  <c:v>3.9546537882195798</c:v>
                </c:pt>
                <c:pt idx="245">
                  <c:v>3.97325808227898</c:v>
                </c:pt>
                <c:pt idx="246">
                  <c:v>3.9878877894295099</c:v>
                </c:pt>
                <c:pt idx="247">
                  <c:v>4.0170602628140797</c:v>
                </c:pt>
                <c:pt idx="248">
                  <c:v>4.0311810078834096</c:v>
                </c:pt>
                <c:pt idx="249">
                  <c:v>4.0342996393328896</c:v>
                </c:pt>
                <c:pt idx="250">
                  <c:v>4.0677498815263302</c:v>
                </c:pt>
                <c:pt idx="251">
                  <c:v>4.0807217894338104</c:v>
                </c:pt>
                <c:pt idx="252">
                  <c:v>4.0983938293339799</c:v>
                </c:pt>
                <c:pt idx="253">
                  <c:v>4.1259189548561999</c:v>
                </c:pt>
                <c:pt idx="254">
                  <c:v>4.1531853154132499</c:v>
                </c:pt>
                <c:pt idx="255">
                  <c:v>4.1777915745463696</c:v>
                </c:pt>
                <c:pt idx="256">
                  <c:v>4.1786422492421602</c:v>
                </c:pt>
                <c:pt idx="257">
                  <c:v>4.2149045740587701</c:v>
                </c:pt>
                <c:pt idx="258">
                  <c:v>4.2450552053383301</c:v>
                </c:pt>
                <c:pt idx="259">
                  <c:v>4.2628738561108799</c:v>
                </c:pt>
                <c:pt idx="260">
                  <c:v>4.2875267551746399</c:v>
                </c:pt>
                <c:pt idx="261">
                  <c:v>4.31780183507815</c:v>
                </c:pt>
                <c:pt idx="262">
                  <c:v>4.3304276260730399</c:v>
                </c:pt>
                <c:pt idx="263">
                  <c:v>4.3541693389226896</c:v>
                </c:pt>
                <c:pt idx="264">
                  <c:v>4.38893158760854</c:v>
                </c:pt>
                <c:pt idx="265">
                  <c:v>4.4389424658769698</c:v>
                </c:pt>
                <c:pt idx="266">
                  <c:v>4.4617275278745803</c:v>
                </c:pt>
                <c:pt idx="267">
                  <c:v>4.4799921281382202</c:v>
                </c:pt>
                <c:pt idx="268">
                  <c:v>4.4891250447049602</c:v>
                </c:pt>
                <c:pt idx="269">
                  <c:v>4.5024275914835501</c:v>
                </c:pt>
                <c:pt idx="270">
                  <c:v>4.51354300575845</c:v>
                </c:pt>
                <c:pt idx="271">
                  <c:v>4.5193524567776802</c:v>
                </c:pt>
                <c:pt idx="272">
                  <c:v>4.5557632326803397</c:v>
                </c:pt>
                <c:pt idx="273">
                  <c:v>4.57059085879912</c:v>
                </c:pt>
                <c:pt idx="274">
                  <c:v>4.5817081548616798</c:v>
                </c:pt>
                <c:pt idx="275">
                  <c:v>4.6001526820818004</c:v>
                </c:pt>
                <c:pt idx="276">
                  <c:v>4.6310774187186601</c:v>
                </c:pt>
                <c:pt idx="277">
                  <c:v>4.6417650850471697</c:v>
                </c:pt>
                <c:pt idx="278">
                  <c:v>4.6542312814640798</c:v>
                </c:pt>
                <c:pt idx="279">
                  <c:v>4.6675612601919596</c:v>
                </c:pt>
                <c:pt idx="280">
                  <c:v>4.69672947352535</c:v>
                </c:pt>
                <c:pt idx="281">
                  <c:v>4.7170764700440797</c:v>
                </c:pt>
                <c:pt idx="282">
                  <c:v>4.7411060618131904</c:v>
                </c:pt>
                <c:pt idx="283">
                  <c:v>4.7629535934218898</c:v>
                </c:pt>
                <c:pt idx="284">
                  <c:v>4.7975948496138097</c:v>
                </c:pt>
                <c:pt idx="285">
                  <c:v>4.8033870543577297</c:v>
                </c:pt>
                <c:pt idx="286">
                  <c:v>4.8237690659041697</c:v>
                </c:pt>
                <c:pt idx="287">
                  <c:v>4.8379939436705302</c:v>
                </c:pt>
                <c:pt idx="288">
                  <c:v>4.8479578975626501</c:v>
                </c:pt>
                <c:pt idx="289">
                  <c:v>4.8758215862034904</c:v>
                </c:pt>
                <c:pt idx="290">
                  <c:v>4.8897301096344297</c:v>
                </c:pt>
                <c:pt idx="291">
                  <c:v>4.9044240652491897</c:v>
                </c:pt>
                <c:pt idx="292">
                  <c:v>4.9396701432454897</c:v>
                </c:pt>
                <c:pt idx="293">
                  <c:v>4.9595345310950698</c:v>
                </c:pt>
                <c:pt idx="294">
                  <c:v>4.9613855486969198</c:v>
                </c:pt>
                <c:pt idx="295">
                  <c:v>4.97953668640901</c:v>
                </c:pt>
                <c:pt idx="296">
                  <c:v>5.0021719400995197</c:v>
                </c:pt>
                <c:pt idx="297">
                  <c:v>5.0224585244678401</c:v>
                </c:pt>
                <c:pt idx="298">
                  <c:v>5.0307540503480803</c:v>
                </c:pt>
                <c:pt idx="299">
                  <c:v>5.0475417577167701</c:v>
                </c:pt>
                <c:pt idx="300">
                  <c:v>5.0634360851590303</c:v>
                </c:pt>
                <c:pt idx="301">
                  <c:v>5.0744613815724202</c:v>
                </c:pt>
                <c:pt idx="302">
                  <c:v>5.0730682340271898</c:v>
                </c:pt>
                <c:pt idx="303">
                  <c:v>5.1069436712716501</c:v>
                </c:pt>
                <c:pt idx="304">
                  <c:v>5.12886453302169</c:v>
                </c:pt>
                <c:pt idx="305">
                  <c:v>5.1271537041831197</c:v>
                </c:pt>
                <c:pt idx="306">
                  <c:v>5.1442984418477504</c:v>
                </c:pt>
                <c:pt idx="307">
                  <c:v>5.1432684693889401</c:v>
                </c:pt>
                <c:pt idx="308">
                  <c:v>5.1634054573124502</c:v>
                </c:pt>
                <c:pt idx="309">
                  <c:v>5.1864367356039196</c:v>
                </c:pt>
                <c:pt idx="310">
                  <c:v>5.2279328099991504</c:v>
                </c:pt>
                <c:pt idx="311">
                  <c:v>5.2404177796363403</c:v>
                </c:pt>
                <c:pt idx="312">
                  <c:v>5.2726481215210104</c:v>
                </c:pt>
                <c:pt idx="313">
                  <c:v>5.2914219219575296</c:v>
                </c:pt>
                <c:pt idx="314">
                  <c:v>5.3094733727906398</c:v>
                </c:pt>
                <c:pt idx="315">
                  <c:v>5.30593258275076</c:v>
                </c:pt>
                <c:pt idx="316">
                  <c:v>5.3439957959346902</c:v>
                </c:pt>
                <c:pt idx="317">
                  <c:v>5.36452109755463</c:v>
                </c:pt>
                <c:pt idx="318">
                  <c:v>5.3732927507248203</c:v>
                </c:pt>
                <c:pt idx="319">
                  <c:v>5.4031835882259802</c:v>
                </c:pt>
                <c:pt idx="320">
                  <c:v>5.3939313027720397</c:v>
                </c:pt>
                <c:pt idx="321">
                  <c:v>5.4161026761805102</c:v>
                </c:pt>
                <c:pt idx="322">
                  <c:v>5.4368737544761903</c:v>
                </c:pt>
                <c:pt idx="323">
                  <c:v>5.4581566117645401</c:v>
                </c:pt>
                <c:pt idx="324">
                  <c:v>5.4714417463220597</c:v>
                </c:pt>
                <c:pt idx="325">
                  <c:v>5.46954144006716</c:v>
                </c:pt>
                <c:pt idx="326">
                  <c:v>5.4807310443728001</c:v>
                </c:pt>
                <c:pt idx="327">
                  <c:v>5.4938201453704201</c:v>
                </c:pt>
                <c:pt idx="328">
                  <c:v>5.5247842189074996</c:v>
                </c:pt>
                <c:pt idx="329">
                  <c:v>5.5556051758861296</c:v>
                </c:pt>
                <c:pt idx="330">
                  <c:v>5.5749010527496496</c:v>
                </c:pt>
                <c:pt idx="331">
                  <c:v>5.6094658824497401</c:v>
                </c:pt>
                <c:pt idx="332">
                  <c:v>5.6504994524116299</c:v>
                </c:pt>
                <c:pt idx="333">
                  <c:v>5.6699274044457004</c:v>
                </c:pt>
                <c:pt idx="334">
                  <c:v>5.7043837399047002</c:v>
                </c:pt>
                <c:pt idx="335">
                  <c:v>5.73585244712116</c:v>
                </c:pt>
                <c:pt idx="336">
                  <c:v>5.7634066797785701</c:v>
                </c:pt>
                <c:pt idx="337">
                  <c:v>5.7837192871959404</c:v>
                </c:pt>
                <c:pt idx="338">
                  <c:v>5.8078480482525396</c:v>
                </c:pt>
                <c:pt idx="339">
                  <c:v>5.8302398215167397</c:v>
                </c:pt>
                <c:pt idx="340">
                  <c:v>5.8387526506376801</c:v>
                </c:pt>
                <c:pt idx="341">
                  <c:v>5.8432310651328496</c:v>
                </c:pt>
                <c:pt idx="342">
                  <c:v>5.87444751668062</c:v>
                </c:pt>
                <c:pt idx="343">
                  <c:v>5.8887393090737801</c:v>
                </c:pt>
                <c:pt idx="344">
                  <c:v>5.9017976666668099</c:v>
                </c:pt>
                <c:pt idx="345">
                  <c:v>5.9150822953873998</c:v>
                </c:pt>
                <c:pt idx="346">
                  <c:v>5.9163305826675003</c:v>
                </c:pt>
                <c:pt idx="347">
                  <c:v>5.9310810665696403</c:v>
                </c:pt>
                <c:pt idx="348">
                  <c:v>5.9600734309228702</c:v>
                </c:pt>
                <c:pt idx="349">
                  <c:v>5.9742371423436103</c:v>
                </c:pt>
                <c:pt idx="350">
                  <c:v>5.9941244992610203</c:v>
                </c:pt>
                <c:pt idx="351">
                  <c:v>6.0045308648161004</c:v>
                </c:pt>
                <c:pt idx="352">
                  <c:v>6.0245798075068802</c:v>
                </c:pt>
                <c:pt idx="353">
                  <c:v>6.0610078045321396</c:v>
                </c:pt>
                <c:pt idx="354">
                  <c:v>6.0790513968127797</c:v>
                </c:pt>
                <c:pt idx="355">
                  <c:v>6.0833081684924499</c:v>
                </c:pt>
                <c:pt idx="356">
                  <c:v>6.1099905304475097</c:v>
                </c:pt>
                <c:pt idx="357">
                  <c:v>6.1084956187461001</c:v>
                </c:pt>
                <c:pt idx="358">
                  <c:v>6.1134638344312604</c:v>
                </c:pt>
                <c:pt idx="359">
                  <c:v>6.13827227345719</c:v>
                </c:pt>
                <c:pt idx="360">
                  <c:v>6.1553268733154001</c:v>
                </c:pt>
                <c:pt idx="361">
                  <c:v>6.1724598823526096</c:v>
                </c:pt>
                <c:pt idx="362">
                  <c:v>6.1878920815529703</c:v>
                </c:pt>
                <c:pt idx="363">
                  <c:v>6.1963417376515499</c:v>
                </c:pt>
                <c:pt idx="364">
                  <c:v>6.2141067834172601</c:v>
                </c:pt>
                <c:pt idx="365">
                  <c:v>6.23360235063479</c:v>
                </c:pt>
                <c:pt idx="366">
                  <c:v>6.2413823284333496</c:v>
                </c:pt>
                <c:pt idx="367">
                  <c:v>6.2535235778199096</c:v>
                </c:pt>
                <c:pt idx="368">
                  <c:v>6.24859855060354</c:v>
                </c:pt>
                <c:pt idx="369">
                  <c:v>6.2658665039819201</c:v>
                </c:pt>
                <c:pt idx="370">
                  <c:v>6.2626627331230802</c:v>
                </c:pt>
                <c:pt idx="371">
                  <c:v>6.2730554135346797</c:v>
                </c:pt>
                <c:pt idx="372">
                  <c:v>6.2812534496532999</c:v>
                </c:pt>
                <c:pt idx="373">
                  <c:v>6.2965667182989504</c:v>
                </c:pt>
                <c:pt idx="374">
                  <c:v>6.29178931118346</c:v>
                </c:pt>
                <c:pt idx="375">
                  <c:v>6.3070850535198204</c:v>
                </c:pt>
                <c:pt idx="376">
                  <c:v>6.3281152913008496</c:v>
                </c:pt>
                <c:pt idx="377">
                  <c:v>6.3587939333869397</c:v>
                </c:pt>
                <c:pt idx="378">
                  <c:v>6.3817349270511796</c:v>
                </c:pt>
                <c:pt idx="379">
                  <c:v>6.3920456506433396</c:v>
                </c:pt>
                <c:pt idx="380">
                  <c:v>6.40698882887816</c:v>
                </c:pt>
                <c:pt idx="381">
                  <c:v>6.4276167306541696</c:v>
                </c:pt>
                <c:pt idx="382">
                  <c:v>6.4573530561363404</c:v>
                </c:pt>
                <c:pt idx="383">
                  <c:v>6.4664416156939497</c:v>
                </c:pt>
                <c:pt idx="384">
                  <c:v>6.4805073631061898</c:v>
                </c:pt>
                <c:pt idx="385">
                  <c:v>6.4923849093772503</c:v>
                </c:pt>
                <c:pt idx="386">
                  <c:v>6.4988215086808898</c:v>
                </c:pt>
                <c:pt idx="387">
                  <c:v>6.5204777433874197</c:v>
                </c:pt>
                <c:pt idx="388">
                  <c:v>6.5350134131105904</c:v>
                </c:pt>
                <c:pt idx="389">
                  <c:v>6.5479135251930201</c:v>
                </c:pt>
                <c:pt idx="390">
                  <c:v>6.5473451289369997</c:v>
                </c:pt>
                <c:pt idx="391">
                  <c:v>6.5544573708801197</c:v>
                </c:pt>
                <c:pt idx="392">
                  <c:v>6.5631100763770203</c:v>
                </c:pt>
                <c:pt idx="393">
                  <c:v>6.5701414716578297</c:v>
                </c:pt>
                <c:pt idx="394">
                  <c:v>6.5852102094563598</c:v>
                </c:pt>
                <c:pt idx="395">
                  <c:v>6.6189244154182498</c:v>
                </c:pt>
                <c:pt idx="396">
                  <c:v>6.6347945115023697</c:v>
                </c:pt>
                <c:pt idx="397">
                  <c:v>6.6557897580393197</c:v>
                </c:pt>
                <c:pt idx="398">
                  <c:v>6.6891575757145896</c:v>
                </c:pt>
                <c:pt idx="399">
                  <c:v>6.68987680618309</c:v>
                </c:pt>
                <c:pt idx="400">
                  <c:v>6.6985716809048697</c:v>
                </c:pt>
                <c:pt idx="401">
                  <c:v>6.7127138280655796</c:v>
                </c:pt>
                <c:pt idx="402">
                  <c:v>6.7189596249551098</c:v>
                </c:pt>
                <c:pt idx="403">
                  <c:v>6.7351986806434203</c:v>
                </c:pt>
                <c:pt idx="404">
                  <c:v>6.7348613808086002</c:v>
                </c:pt>
                <c:pt idx="405">
                  <c:v>6.7609684725313004</c:v>
                </c:pt>
                <c:pt idx="406">
                  <c:v>6.7736133715656504</c:v>
                </c:pt>
                <c:pt idx="407">
                  <c:v>6.7900708425562204</c:v>
                </c:pt>
                <c:pt idx="408">
                  <c:v>6.8012585407808404</c:v>
                </c:pt>
                <c:pt idx="409">
                  <c:v>6.7969857368567501</c:v>
                </c:pt>
                <c:pt idx="410">
                  <c:v>6.8110223049888301</c:v>
                </c:pt>
                <c:pt idx="411">
                  <c:v>6.81512445920362</c:v>
                </c:pt>
                <c:pt idx="412">
                  <c:v>6.8241535330135799</c:v>
                </c:pt>
                <c:pt idx="413">
                  <c:v>6.8337071893801404</c:v>
                </c:pt>
                <c:pt idx="414">
                  <c:v>6.8587243546233303</c:v>
                </c:pt>
                <c:pt idx="415">
                  <c:v>6.8927658540668597</c:v>
                </c:pt>
                <c:pt idx="416">
                  <c:v>6.9236884531338996</c:v>
                </c:pt>
                <c:pt idx="417">
                  <c:v>6.9579136395544001</c:v>
                </c:pt>
                <c:pt idx="418">
                  <c:v>6.9728085063072198</c:v>
                </c:pt>
                <c:pt idx="419">
                  <c:v>6.9871693257867404</c:v>
                </c:pt>
                <c:pt idx="420">
                  <c:v>7.0068272566515803</c:v>
                </c:pt>
                <c:pt idx="421">
                  <c:v>7.0240583326884698</c:v>
                </c:pt>
                <c:pt idx="422">
                  <c:v>7.0194170234391597</c:v>
                </c:pt>
                <c:pt idx="423">
                  <c:v>7.0376354505171799</c:v>
                </c:pt>
                <c:pt idx="424">
                  <c:v>7.0547973839724003</c:v>
                </c:pt>
                <c:pt idx="425">
                  <c:v>7.0630381735786303</c:v>
                </c:pt>
                <c:pt idx="426">
                  <c:v>7.0830486811139801</c:v>
                </c:pt>
                <c:pt idx="427">
                  <c:v>7.0745242914457496</c:v>
                </c:pt>
                <c:pt idx="428">
                  <c:v>7.0603288021999804</c:v>
                </c:pt>
                <c:pt idx="429">
                  <c:v>7.0921605212000003</c:v>
                </c:pt>
                <c:pt idx="430">
                  <c:v>7.1053012824780799</c:v>
                </c:pt>
                <c:pt idx="431">
                  <c:v>7.1293976555222001</c:v>
                </c:pt>
                <c:pt idx="432">
                  <c:v>7.1493488997200201</c:v>
                </c:pt>
                <c:pt idx="433">
                  <c:v>7.1796961152136003</c:v>
                </c:pt>
                <c:pt idx="434">
                  <c:v>7.1971942141731304</c:v>
                </c:pt>
                <c:pt idx="435">
                  <c:v>7.2171447005564104</c:v>
                </c:pt>
                <c:pt idx="436">
                  <c:v>7.2139114295411604</c:v>
                </c:pt>
                <c:pt idx="437">
                  <c:v>7.2383067934687899</c:v>
                </c:pt>
                <c:pt idx="438">
                  <c:v>7.2454034340562696</c:v>
                </c:pt>
                <c:pt idx="439">
                  <c:v>7.2736559639677498</c:v>
                </c:pt>
                <c:pt idx="440">
                  <c:v>7.2755453561657797</c:v>
                </c:pt>
                <c:pt idx="441">
                  <c:v>7.2951178239134302</c:v>
                </c:pt>
                <c:pt idx="442">
                  <c:v>7.2994221658431897</c:v>
                </c:pt>
                <c:pt idx="443">
                  <c:v>7.3094979523564003</c:v>
                </c:pt>
                <c:pt idx="444">
                  <c:v>7.3392615014168303</c:v>
                </c:pt>
                <c:pt idx="445">
                  <c:v>7.3457235987312899</c:v>
                </c:pt>
                <c:pt idx="446">
                  <c:v>7.3753790289606203</c:v>
                </c:pt>
                <c:pt idx="447">
                  <c:v>7.3890625261214202</c:v>
                </c:pt>
                <c:pt idx="448">
                  <c:v>7.3924562093588904</c:v>
                </c:pt>
                <c:pt idx="449">
                  <c:v>7.41232737290595</c:v>
                </c:pt>
                <c:pt idx="450">
                  <c:v>7.4326867686951301</c:v>
                </c:pt>
                <c:pt idx="451">
                  <c:v>7.4249138761937497</c:v>
                </c:pt>
                <c:pt idx="452">
                  <c:v>7.4320520699685497</c:v>
                </c:pt>
                <c:pt idx="453">
                  <c:v>7.4564158548237804</c:v>
                </c:pt>
                <c:pt idx="454">
                  <c:v>7.4790052997782999</c:v>
                </c:pt>
                <c:pt idx="455">
                  <c:v>7.4866338859820498</c:v>
                </c:pt>
                <c:pt idx="456">
                  <c:v>7.5074194714845497</c:v>
                </c:pt>
                <c:pt idx="457">
                  <c:v>7.5367508546050503</c:v>
                </c:pt>
                <c:pt idx="458">
                  <c:v>7.5375403206645997</c:v>
                </c:pt>
                <c:pt idx="459">
                  <c:v>7.5535355104395396</c:v>
                </c:pt>
                <c:pt idx="460">
                  <c:v>7.5711481787657497</c:v>
                </c:pt>
                <c:pt idx="461">
                  <c:v>7.5837890642641099</c:v>
                </c:pt>
                <c:pt idx="462">
                  <c:v>7.5809725930393901</c:v>
                </c:pt>
                <c:pt idx="463">
                  <c:v>7.5962375007685399</c:v>
                </c:pt>
                <c:pt idx="464">
                  <c:v>7.6204147447483104</c:v>
                </c:pt>
                <c:pt idx="465">
                  <c:v>7.6298527765344204</c:v>
                </c:pt>
                <c:pt idx="466">
                  <c:v>7.6477012727289004</c:v>
                </c:pt>
                <c:pt idx="467">
                  <c:v>7.65981525499088</c:v>
                </c:pt>
                <c:pt idx="468">
                  <c:v>7.6598932673552103</c:v>
                </c:pt>
                <c:pt idx="469">
                  <c:v>7.6626104590484596</c:v>
                </c:pt>
                <c:pt idx="470">
                  <c:v>7.6826480856525201</c:v>
                </c:pt>
                <c:pt idx="471">
                  <c:v>7.7474077560565302</c:v>
                </c:pt>
                <c:pt idx="472">
                  <c:v>7.7425440022346201</c:v>
                </c:pt>
                <c:pt idx="473">
                  <c:v>7.7593631712263598</c:v>
                </c:pt>
                <c:pt idx="474">
                  <c:v>7.7579014690792398</c:v>
                </c:pt>
                <c:pt idx="475">
                  <c:v>7.7747050640424202</c:v>
                </c:pt>
                <c:pt idx="476">
                  <c:v>7.7822709858538301</c:v>
                </c:pt>
                <c:pt idx="477">
                  <c:v>7.80518518654267</c:v>
                </c:pt>
                <c:pt idx="478">
                  <c:v>7.7977924413490696</c:v>
                </c:pt>
                <c:pt idx="479">
                  <c:v>7.7980855143562904</c:v>
                </c:pt>
                <c:pt idx="480">
                  <c:v>7.8320950755977803</c:v>
                </c:pt>
                <c:pt idx="481">
                  <c:v>7.8569269530109498</c:v>
                </c:pt>
                <c:pt idx="482">
                  <c:v>7.8986492470352303</c:v>
                </c:pt>
                <c:pt idx="483">
                  <c:v>7.9265871434430899</c:v>
                </c:pt>
                <c:pt idx="484">
                  <c:v>7.9414677019715496</c:v>
                </c:pt>
                <c:pt idx="485">
                  <c:v>7.9656760492274596</c:v>
                </c:pt>
                <c:pt idx="486">
                  <c:v>7.9883543326385604</c:v>
                </c:pt>
                <c:pt idx="487">
                  <c:v>8.0096611720252895</c:v>
                </c:pt>
                <c:pt idx="488">
                  <c:v>8.0277900119130798</c:v>
                </c:pt>
                <c:pt idx="489">
                  <c:v>8.0345612255437207</c:v>
                </c:pt>
                <c:pt idx="490">
                  <c:v>8.0447045718564603</c:v>
                </c:pt>
                <c:pt idx="491">
                  <c:v>8.0606978172396495</c:v>
                </c:pt>
                <c:pt idx="492">
                  <c:v>8.0870391355519704</c:v>
                </c:pt>
                <c:pt idx="493">
                  <c:v>8.0884793768399508</c:v>
                </c:pt>
                <c:pt idx="494">
                  <c:v>8.1022595486840796</c:v>
                </c:pt>
                <c:pt idx="495">
                  <c:v>8.1199174746881297</c:v>
                </c:pt>
                <c:pt idx="496">
                  <c:v>8.1221282500971199</c:v>
                </c:pt>
                <c:pt idx="497">
                  <c:v>8.1398864655326602</c:v>
                </c:pt>
                <c:pt idx="498">
                  <c:v>8.1585152964787095</c:v>
                </c:pt>
                <c:pt idx="499">
                  <c:v>8.1724946068495594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B-4D56-8DD6-F116B61CB60E}"/>
            </c:ext>
          </c:extLst>
        </c:ser>
        <c:ser>
          <c:idx val="2"/>
          <c:order val="2"/>
          <c:tx>
            <c:strRef>
              <c:f>diffusivity!$G$4</c:f>
              <c:strCache>
                <c:ptCount val="1"/>
                <c:pt idx="0">
                  <c:v>860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04702537182853"/>
                  <c:y val="0.1338546223388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diffusivity!$G$6:$G$505</c:f>
              <c:numCache>
                <c:formatCode>General</c:formatCode>
                <c:ptCount val="500"/>
                <c:pt idx="0">
                  <c:v>100.1</c:v>
                </c:pt>
                <c:pt idx="1">
                  <c:v>100.2</c:v>
                </c:pt>
                <c:pt idx="2">
                  <c:v>100.3</c:v>
                </c:pt>
                <c:pt idx="3">
                  <c:v>100.4</c:v>
                </c:pt>
                <c:pt idx="4">
                  <c:v>100.5</c:v>
                </c:pt>
                <c:pt idx="5">
                  <c:v>100.6</c:v>
                </c:pt>
                <c:pt idx="6">
                  <c:v>100.7</c:v>
                </c:pt>
                <c:pt idx="7">
                  <c:v>100.8</c:v>
                </c:pt>
                <c:pt idx="8">
                  <c:v>100.9</c:v>
                </c:pt>
                <c:pt idx="9">
                  <c:v>101</c:v>
                </c:pt>
                <c:pt idx="10">
                  <c:v>101.1</c:v>
                </c:pt>
                <c:pt idx="11">
                  <c:v>101.2</c:v>
                </c:pt>
                <c:pt idx="12">
                  <c:v>101.3</c:v>
                </c:pt>
                <c:pt idx="13">
                  <c:v>101.4</c:v>
                </c:pt>
                <c:pt idx="14">
                  <c:v>101.5</c:v>
                </c:pt>
                <c:pt idx="15">
                  <c:v>101.6</c:v>
                </c:pt>
                <c:pt idx="16">
                  <c:v>101.7</c:v>
                </c:pt>
                <c:pt idx="17">
                  <c:v>101.8</c:v>
                </c:pt>
                <c:pt idx="18">
                  <c:v>101.9</c:v>
                </c:pt>
                <c:pt idx="19">
                  <c:v>102</c:v>
                </c:pt>
                <c:pt idx="20">
                  <c:v>102.1</c:v>
                </c:pt>
                <c:pt idx="21">
                  <c:v>102.2</c:v>
                </c:pt>
                <c:pt idx="22">
                  <c:v>102.3</c:v>
                </c:pt>
                <c:pt idx="23">
                  <c:v>102.4</c:v>
                </c:pt>
                <c:pt idx="24">
                  <c:v>102.5</c:v>
                </c:pt>
                <c:pt idx="25">
                  <c:v>102.6</c:v>
                </c:pt>
                <c:pt idx="26">
                  <c:v>102.7</c:v>
                </c:pt>
                <c:pt idx="27">
                  <c:v>102.8</c:v>
                </c:pt>
                <c:pt idx="28">
                  <c:v>102.9</c:v>
                </c:pt>
                <c:pt idx="29">
                  <c:v>103</c:v>
                </c:pt>
                <c:pt idx="30">
                  <c:v>103.1</c:v>
                </c:pt>
                <c:pt idx="31">
                  <c:v>103.2</c:v>
                </c:pt>
                <c:pt idx="32">
                  <c:v>103.3</c:v>
                </c:pt>
                <c:pt idx="33">
                  <c:v>103.4</c:v>
                </c:pt>
                <c:pt idx="34">
                  <c:v>103.5</c:v>
                </c:pt>
                <c:pt idx="35">
                  <c:v>103.6</c:v>
                </c:pt>
                <c:pt idx="36">
                  <c:v>103.7</c:v>
                </c:pt>
                <c:pt idx="37">
                  <c:v>103.8</c:v>
                </c:pt>
                <c:pt idx="38">
                  <c:v>103.9</c:v>
                </c:pt>
                <c:pt idx="39">
                  <c:v>104</c:v>
                </c:pt>
                <c:pt idx="40">
                  <c:v>104.1</c:v>
                </c:pt>
                <c:pt idx="41">
                  <c:v>104.2</c:v>
                </c:pt>
                <c:pt idx="42">
                  <c:v>104.3</c:v>
                </c:pt>
                <c:pt idx="43">
                  <c:v>104.4</c:v>
                </c:pt>
                <c:pt idx="44">
                  <c:v>104.5</c:v>
                </c:pt>
                <c:pt idx="45">
                  <c:v>104.6</c:v>
                </c:pt>
                <c:pt idx="46">
                  <c:v>104.7</c:v>
                </c:pt>
                <c:pt idx="47">
                  <c:v>104.8</c:v>
                </c:pt>
                <c:pt idx="48">
                  <c:v>104.9</c:v>
                </c:pt>
                <c:pt idx="49">
                  <c:v>105</c:v>
                </c:pt>
                <c:pt idx="50">
                  <c:v>105.1</c:v>
                </c:pt>
                <c:pt idx="51">
                  <c:v>105.2</c:v>
                </c:pt>
                <c:pt idx="52">
                  <c:v>105.3</c:v>
                </c:pt>
                <c:pt idx="53">
                  <c:v>105.4</c:v>
                </c:pt>
                <c:pt idx="54">
                  <c:v>105.5</c:v>
                </c:pt>
                <c:pt idx="55">
                  <c:v>105.6</c:v>
                </c:pt>
                <c:pt idx="56">
                  <c:v>105.7</c:v>
                </c:pt>
                <c:pt idx="57">
                  <c:v>105.8</c:v>
                </c:pt>
                <c:pt idx="58">
                  <c:v>105.9</c:v>
                </c:pt>
                <c:pt idx="59">
                  <c:v>106</c:v>
                </c:pt>
                <c:pt idx="60">
                  <c:v>106.1</c:v>
                </c:pt>
                <c:pt idx="61">
                  <c:v>106.2</c:v>
                </c:pt>
                <c:pt idx="62">
                  <c:v>106.3</c:v>
                </c:pt>
                <c:pt idx="63">
                  <c:v>106.4</c:v>
                </c:pt>
                <c:pt idx="64">
                  <c:v>106.5</c:v>
                </c:pt>
                <c:pt idx="65">
                  <c:v>106.6</c:v>
                </c:pt>
                <c:pt idx="66">
                  <c:v>106.7</c:v>
                </c:pt>
                <c:pt idx="67">
                  <c:v>106.8</c:v>
                </c:pt>
                <c:pt idx="68">
                  <c:v>106.9</c:v>
                </c:pt>
                <c:pt idx="69">
                  <c:v>107</c:v>
                </c:pt>
                <c:pt idx="70">
                  <c:v>107.1</c:v>
                </c:pt>
                <c:pt idx="71">
                  <c:v>107.2</c:v>
                </c:pt>
                <c:pt idx="72">
                  <c:v>107.3</c:v>
                </c:pt>
                <c:pt idx="73">
                  <c:v>107.4</c:v>
                </c:pt>
                <c:pt idx="74">
                  <c:v>107.5</c:v>
                </c:pt>
                <c:pt idx="75">
                  <c:v>107.6</c:v>
                </c:pt>
                <c:pt idx="76">
                  <c:v>107.7</c:v>
                </c:pt>
                <c:pt idx="77">
                  <c:v>107.8</c:v>
                </c:pt>
                <c:pt idx="78">
                  <c:v>107.9</c:v>
                </c:pt>
                <c:pt idx="79">
                  <c:v>108</c:v>
                </c:pt>
                <c:pt idx="80">
                  <c:v>108.1</c:v>
                </c:pt>
                <c:pt idx="81">
                  <c:v>108.2</c:v>
                </c:pt>
                <c:pt idx="82">
                  <c:v>108.3</c:v>
                </c:pt>
                <c:pt idx="83">
                  <c:v>108.4</c:v>
                </c:pt>
                <c:pt idx="84">
                  <c:v>108.5</c:v>
                </c:pt>
                <c:pt idx="85">
                  <c:v>108.6</c:v>
                </c:pt>
                <c:pt idx="86">
                  <c:v>108.7</c:v>
                </c:pt>
                <c:pt idx="87">
                  <c:v>108.8</c:v>
                </c:pt>
                <c:pt idx="88">
                  <c:v>108.9</c:v>
                </c:pt>
                <c:pt idx="89">
                  <c:v>109</c:v>
                </c:pt>
                <c:pt idx="90">
                  <c:v>109.1</c:v>
                </c:pt>
                <c:pt idx="91">
                  <c:v>109.2</c:v>
                </c:pt>
                <c:pt idx="92">
                  <c:v>109.3</c:v>
                </c:pt>
                <c:pt idx="93">
                  <c:v>109.4</c:v>
                </c:pt>
                <c:pt idx="94">
                  <c:v>109.5</c:v>
                </c:pt>
                <c:pt idx="95">
                  <c:v>109.6</c:v>
                </c:pt>
                <c:pt idx="96">
                  <c:v>109.7</c:v>
                </c:pt>
                <c:pt idx="97">
                  <c:v>109.8</c:v>
                </c:pt>
                <c:pt idx="98">
                  <c:v>109.9</c:v>
                </c:pt>
                <c:pt idx="99">
                  <c:v>110</c:v>
                </c:pt>
                <c:pt idx="100">
                  <c:v>110.1</c:v>
                </c:pt>
                <c:pt idx="101">
                  <c:v>110.2</c:v>
                </c:pt>
                <c:pt idx="102">
                  <c:v>110.3</c:v>
                </c:pt>
                <c:pt idx="103">
                  <c:v>110.4</c:v>
                </c:pt>
                <c:pt idx="104">
                  <c:v>110.5</c:v>
                </c:pt>
                <c:pt idx="105">
                  <c:v>110.6</c:v>
                </c:pt>
                <c:pt idx="106">
                  <c:v>110.7</c:v>
                </c:pt>
                <c:pt idx="107">
                  <c:v>110.8</c:v>
                </c:pt>
                <c:pt idx="108">
                  <c:v>110.9</c:v>
                </c:pt>
                <c:pt idx="109">
                  <c:v>111</c:v>
                </c:pt>
                <c:pt idx="110">
                  <c:v>111.1</c:v>
                </c:pt>
                <c:pt idx="111">
                  <c:v>111.2</c:v>
                </c:pt>
                <c:pt idx="112">
                  <c:v>111.3</c:v>
                </c:pt>
                <c:pt idx="113">
                  <c:v>111.4</c:v>
                </c:pt>
                <c:pt idx="114">
                  <c:v>111.5</c:v>
                </c:pt>
                <c:pt idx="115">
                  <c:v>111.6</c:v>
                </c:pt>
                <c:pt idx="116">
                  <c:v>111.7</c:v>
                </c:pt>
                <c:pt idx="117">
                  <c:v>111.8</c:v>
                </c:pt>
                <c:pt idx="118">
                  <c:v>111.9</c:v>
                </c:pt>
                <c:pt idx="119">
                  <c:v>112</c:v>
                </c:pt>
                <c:pt idx="120">
                  <c:v>112.1</c:v>
                </c:pt>
                <c:pt idx="121">
                  <c:v>112.2</c:v>
                </c:pt>
                <c:pt idx="122">
                  <c:v>112.3</c:v>
                </c:pt>
                <c:pt idx="123">
                  <c:v>112.4</c:v>
                </c:pt>
                <c:pt idx="124">
                  <c:v>112.5</c:v>
                </c:pt>
                <c:pt idx="125">
                  <c:v>112.6</c:v>
                </c:pt>
                <c:pt idx="126">
                  <c:v>112.7</c:v>
                </c:pt>
                <c:pt idx="127">
                  <c:v>112.8</c:v>
                </c:pt>
                <c:pt idx="128">
                  <c:v>112.9</c:v>
                </c:pt>
                <c:pt idx="129">
                  <c:v>113</c:v>
                </c:pt>
                <c:pt idx="130">
                  <c:v>113.1</c:v>
                </c:pt>
                <c:pt idx="131">
                  <c:v>113.2</c:v>
                </c:pt>
                <c:pt idx="132">
                  <c:v>113.3</c:v>
                </c:pt>
                <c:pt idx="133">
                  <c:v>113.4</c:v>
                </c:pt>
                <c:pt idx="134">
                  <c:v>113.5</c:v>
                </c:pt>
                <c:pt idx="135">
                  <c:v>113.6</c:v>
                </c:pt>
                <c:pt idx="136">
                  <c:v>113.7</c:v>
                </c:pt>
                <c:pt idx="137">
                  <c:v>113.8</c:v>
                </c:pt>
                <c:pt idx="138">
                  <c:v>113.9</c:v>
                </c:pt>
                <c:pt idx="139">
                  <c:v>114</c:v>
                </c:pt>
                <c:pt idx="140">
                  <c:v>114.1</c:v>
                </c:pt>
                <c:pt idx="141">
                  <c:v>114.2</c:v>
                </c:pt>
                <c:pt idx="142">
                  <c:v>114.3</c:v>
                </c:pt>
                <c:pt idx="143">
                  <c:v>114.4</c:v>
                </c:pt>
                <c:pt idx="144">
                  <c:v>114.5</c:v>
                </c:pt>
                <c:pt idx="145">
                  <c:v>114.6</c:v>
                </c:pt>
                <c:pt idx="146">
                  <c:v>114.7</c:v>
                </c:pt>
                <c:pt idx="147">
                  <c:v>114.8</c:v>
                </c:pt>
                <c:pt idx="148">
                  <c:v>114.9</c:v>
                </c:pt>
                <c:pt idx="149">
                  <c:v>115</c:v>
                </c:pt>
                <c:pt idx="150">
                  <c:v>115.1</c:v>
                </c:pt>
                <c:pt idx="151">
                  <c:v>115.2</c:v>
                </c:pt>
                <c:pt idx="152">
                  <c:v>115.3</c:v>
                </c:pt>
                <c:pt idx="153">
                  <c:v>115.4</c:v>
                </c:pt>
                <c:pt idx="154">
                  <c:v>115.5</c:v>
                </c:pt>
                <c:pt idx="155">
                  <c:v>115.6</c:v>
                </c:pt>
                <c:pt idx="156">
                  <c:v>115.7</c:v>
                </c:pt>
                <c:pt idx="157">
                  <c:v>115.8</c:v>
                </c:pt>
                <c:pt idx="158">
                  <c:v>115.9</c:v>
                </c:pt>
                <c:pt idx="159">
                  <c:v>116</c:v>
                </c:pt>
                <c:pt idx="160">
                  <c:v>116.1</c:v>
                </c:pt>
                <c:pt idx="161">
                  <c:v>116.2</c:v>
                </c:pt>
                <c:pt idx="162">
                  <c:v>116.3</c:v>
                </c:pt>
                <c:pt idx="163">
                  <c:v>116.4</c:v>
                </c:pt>
                <c:pt idx="164">
                  <c:v>116.5</c:v>
                </c:pt>
                <c:pt idx="165">
                  <c:v>116.6</c:v>
                </c:pt>
                <c:pt idx="166">
                  <c:v>116.7</c:v>
                </c:pt>
                <c:pt idx="167">
                  <c:v>116.8</c:v>
                </c:pt>
                <c:pt idx="168">
                  <c:v>116.9</c:v>
                </c:pt>
                <c:pt idx="169">
                  <c:v>117</c:v>
                </c:pt>
                <c:pt idx="170">
                  <c:v>117.1</c:v>
                </c:pt>
                <c:pt idx="171">
                  <c:v>117.2</c:v>
                </c:pt>
                <c:pt idx="172">
                  <c:v>117.3</c:v>
                </c:pt>
                <c:pt idx="173">
                  <c:v>117.4</c:v>
                </c:pt>
                <c:pt idx="174">
                  <c:v>117.5</c:v>
                </c:pt>
                <c:pt idx="175">
                  <c:v>117.6</c:v>
                </c:pt>
                <c:pt idx="176">
                  <c:v>117.7</c:v>
                </c:pt>
                <c:pt idx="177">
                  <c:v>117.8</c:v>
                </c:pt>
                <c:pt idx="178">
                  <c:v>117.9</c:v>
                </c:pt>
                <c:pt idx="179">
                  <c:v>118</c:v>
                </c:pt>
                <c:pt idx="180">
                  <c:v>118.1</c:v>
                </c:pt>
                <c:pt idx="181">
                  <c:v>118.2</c:v>
                </c:pt>
                <c:pt idx="182">
                  <c:v>118.3</c:v>
                </c:pt>
                <c:pt idx="183">
                  <c:v>118.4</c:v>
                </c:pt>
                <c:pt idx="184">
                  <c:v>118.5</c:v>
                </c:pt>
                <c:pt idx="185">
                  <c:v>118.6</c:v>
                </c:pt>
                <c:pt idx="186">
                  <c:v>118.7</c:v>
                </c:pt>
                <c:pt idx="187">
                  <c:v>118.8</c:v>
                </c:pt>
                <c:pt idx="188">
                  <c:v>118.9</c:v>
                </c:pt>
                <c:pt idx="189">
                  <c:v>119</c:v>
                </c:pt>
                <c:pt idx="190">
                  <c:v>119.1</c:v>
                </c:pt>
                <c:pt idx="191">
                  <c:v>119.2</c:v>
                </c:pt>
                <c:pt idx="192">
                  <c:v>119.3</c:v>
                </c:pt>
                <c:pt idx="193">
                  <c:v>119.4</c:v>
                </c:pt>
                <c:pt idx="194">
                  <c:v>119.5</c:v>
                </c:pt>
                <c:pt idx="195">
                  <c:v>119.6</c:v>
                </c:pt>
                <c:pt idx="196">
                  <c:v>119.7</c:v>
                </c:pt>
                <c:pt idx="197">
                  <c:v>119.8</c:v>
                </c:pt>
                <c:pt idx="198">
                  <c:v>119.9</c:v>
                </c:pt>
                <c:pt idx="199">
                  <c:v>120</c:v>
                </c:pt>
                <c:pt idx="200">
                  <c:v>120.1</c:v>
                </c:pt>
                <c:pt idx="201">
                  <c:v>120.2</c:v>
                </c:pt>
                <c:pt idx="202">
                  <c:v>120.3</c:v>
                </c:pt>
                <c:pt idx="203">
                  <c:v>120.4</c:v>
                </c:pt>
                <c:pt idx="204">
                  <c:v>120.5</c:v>
                </c:pt>
                <c:pt idx="205">
                  <c:v>120.6</c:v>
                </c:pt>
                <c:pt idx="206">
                  <c:v>120.7</c:v>
                </c:pt>
                <c:pt idx="207">
                  <c:v>120.8</c:v>
                </c:pt>
                <c:pt idx="208">
                  <c:v>120.9</c:v>
                </c:pt>
                <c:pt idx="209">
                  <c:v>121</c:v>
                </c:pt>
                <c:pt idx="210">
                  <c:v>121.1</c:v>
                </c:pt>
                <c:pt idx="211">
                  <c:v>121.2</c:v>
                </c:pt>
                <c:pt idx="212">
                  <c:v>121.3</c:v>
                </c:pt>
                <c:pt idx="213">
                  <c:v>121.4</c:v>
                </c:pt>
                <c:pt idx="214">
                  <c:v>121.5</c:v>
                </c:pt>
                <c:pt idx="215">
                  <c:v>121.6</c:v>
                </c:pt>
                <c:pt idx="216">
                  <c:v>121.7</c:v>
                </c:pt>
                <c:pt idx="217">
                  <c:v>121.8</c:v>
                </c:pt>
                <c:pt idx="218">
                  <c:v>121.9</c:v>
                </c:pt>
                <c:pt idx="219">
                  <c:v>122</c:v>
                </c:pt>
                <c:pt idx="220">
                  <c:v>122.1</c:v>
                </c:pt>
                <c:pt idx="221">
                  <c:v>122.2</c:v>
                </c:pt>
                <c:pt idx="222">
                  <c:v>122.3</c:v>
                </c:pt>
                <c:pt idx="223">
                  <c:v>122.4</c:v>
                </c:pt>
                <c:pt idx="224">
                  <c:v>122.5</c:v>
                </c:pt>
                <c:pt idx="225">
                  <c:v>122.6</c:v>
                </c:pt>
                <c:pt idx="226">
                  <c:v>122.7</c:v>
                </c:pt>
                <c:pt idx="227">
                  <c:v>122.8</c:v>
                </c:pt>
                <c:pt idx="228">
                  <c:v>122.9</c:v>
                </c:pt>
                <c:pt idx="229">
                  <c:v>123</c:v>
                </c:pt>
                <c:pt idx="230">
                  <c:v>123.1</c:v>
                </c:pt>
                <c:pt idx="231">
                  <c:v>123.2</c:v>
                </c:pt>
                <c:pt idx="232">
                  <c:v>123.3</c:v>
                </c:pt>
                <c:pt idx="233">
                  <c:v>123.4</c:v>
                </c:pt>
                <c:pt idx="234">
                  <c:v>123.5</c:v>
                </c:pt>
                <c:pt idx="235">
                  <c:v>123.6</c:v>
                </c:pt>
                <c:pt idx="236">
                  <c:v>123.7</c:v>
                </c:pt>
                <c:pt idx="237">
                  <c:v>123.8</c:v>
                </c:pt>
                <c:pt idx="238">
                  <c:v>123.9</c:v>
                </c:pt>
                <c:pt idx="239">
                  <c:v>124</c:v>
                </c:pt>
                <c:pt idx="240">
                  <c:v>124.1</c:v>
                </c:pt>
                <c:pt idx="241">
                  <c:v>124.2</c:v>
                </c:pt>
                <c:pt idx="242">
                  <c:v>124.3</c:v>
                </c:pt>
                <c:pt idx="243">
                  <c:v>124.4</c:v>
                </c:pt>
                <c:pt idx="244">
                  <c:v>124.5</c:v>
                </c:pt>
                <c:pt idx="245">
                  <c:v>124.6</c:v>
                </c:pt>
                <c:pt idx="246">
                  <c:v>124.7</c:v>
                </c:pt>
                <c:pt idx="247">
                  <c:v>124.8</c:v>
                </c:pt>
                <c:pt idx="248">
                  <c:v>124.9</c:v>
                </c:pt>
                <c:pt idx="249">
                  <c:v>125</c:v>
                </c:pt>
                <c:pt idx="250">
                  <c:v>125.1</c:v>
                </c:pt>
                <c:pt idx="251">
                  <c:v>125.2</c:v>
                </c:pt>
                <c:pt idx="252">
                  <c:v>125.3</c:v>
                </c:pt>
                <c:pt idx="253">
                  <c:v>125.4</c:v>
                </c:pt>
                <c:pt idx="254">
                  <c:v>125.5</c:v>
                </c:pt>
                <c:pt idx="255">
                  <c:v>125.6</c:v>
                </c:pt>
                <c:pt idx="256">
                  <c:v>125.7</c:v>
                </c:pt>
                <c:pt idx="257">
                  <c:v>125.8</c:v>
                </c:pt>
                <c:pt idx="258">
                  <c:v>125.9</c:v>
                </c:pt>
                <c:pt idx="259">
                  <c:v>126</c:v>
                </c:pt>
                <c:pt idx="260">
                  <c:v>126.1</c:v>
                </c:pt>
                <c:pt idx="261">
                  <c:v>126.2</c:v>
                </c:pt>
                <c:pt idx="262">
                  <c:v>126.3</c:v>
                </c:pt>
                <c:pt idx="263">
                  <c:v>126.4</c:v>
                </c:pt>
                <c:pt idx="264">
                  <c:v>126.5</c:v>
                </c:pt>
                <c:pt idx="265">
                  <c:v>126.6</c:v>
                </c:pt>
                <c:pt idx="266">
                  <c:v>126.7</c:v>
                </c:pt>
                <c:pt idx="267">
                  <c:v>126.8</c:v>
                </c:pt>
                <c:pt idx="268">
                  <c:v>126.9</c:v>
                </c:pt>
                <c:pt idx="269">
                  <c:v>127</c:v>
                </c:pt>
                <c:pt idx="270">
                  <c:v>127.1</c:v>
                </c:pt>
                <c:pt idx="271">
                  <c:v>127.2</c:v>
                </c:pt>
                <c:pt idx="272">
                  <c:v>127.3</c:v>
                </c:pt>
                <c:pt idx="273">
                  <c:v>127.4</c:v>
                </c:pt>
                <c:pt idx="274">
                  <c:v>127.5</c:v>
                </c:pt>
                <c:pt idx="275">
                  <c:v>127.6</c:v>
                </c:pt>
                <c:pt idx="276">
                  <c:v>127.7</c:v>
                </c:pt>
                <c:pt idx="277">
                  <c:v>127.8</c:v>
                </c:pt>
                <c:pt idx="278">
                  <c:v>127.9</c:v>
                </c:pt>
                <c:pt idx="279">
                  <c:v>128</c:v>
                </c:pt>
                <c:pt idx="280">
                  <c:v>128.1</c:v>
                </c:pt>
                <c:pt idx="281">
                  <c:v>128.19999999999999</c:v>
                </c:pt>
                <c:pt idx="282">
                  <c:v>128.30000000000001</c:v>
                </c:pt>
                <c:pt idx="283">
                  <c:v>128.4</c:v>
                </c:pt>
                <c:pt idx="284">
                  <c:v>128.5</c:v>
                </c:pt>
                <c:pt idx="285">
                  <c:v>128.6</c:v>
                </c:pt>
                <c:pt idx="286">
                  <c:v>128.69999999999999</c:v>
                </c:pt>
                <c:pt idx="287">
                  <c:v>128.80000000000001</c:v>
                </c:pt>
                <c:pt idx="288">
                  <c:v>128.9</c:v>
                </c:pt>
                <c:pt idx="289">
                  <c:v>129</c:v>
                </c:pt>
                <c:pt idx="290">
                  <c:v>129.1</c:v>
                </c:pt>
                <c:pt idx="291">
                  <c:v>129.19999999999999</c:v>
                </c:pt>
                <c:pt idx="292">
                  <c:v>129.30000000000001</c:v>
                </c:pt>
                <c:pt idx="293">
                  <c:v>129.4</c:v>
                </c:pt>
                <c:pt idx="294">
                  <c:v>129.5</c:v>
                </c:pt>
                <c:pt idx="295">
                  <c:v>129.6</c:v>
                </c:pt>
                <c:pt idx="296">
                  <c:v>129.69999999999999</c:v>
                </c:pt>
                <c:pt idx="297">
                  <c:v>129.80000000000001</c:v>
                </c:pt>
                <c:pt idx="298">
                  <c:v>129.9</c:v>
                </c:pt>
                <c:pt idx="299">
                  <c:v>130</c:v>
                </c:pt>
                <c:pt idx="300">
                  <c:v>130.1</c:v>
                </c:pt>
                <c:pt idx="301">
                  <c:v>130.19999999999999</c:v>
                </c:pt>
                <c:pt idx="302">
                  <c:v>130.30000000000001</c:v>
                </c:pt>
                <c:pt idx="303">
                  <c:v>130.4</c:v>
                </c:pt>
                <c:pt idx="304">
                  <c:v>130.5</c:v>
                </c:pt>
                <c:pt idx="305">
                  <c:v>130.6</c:v>
                </c:pt>
                <c:pt idx="306">
                  <c:v>130.69999999999999</c:v>
                </c:pt>
                <c:pt idx="307">
                  <c:v>130.80000000000001</c:v>
                </c:pt>
                <c:pt idx="308">
                  <c:v>130.9</c:v>
                </c:pt>
                <c:pt idx="309">
                  <c:v>131</c:v>
                </c:pt>
                <c:pt idx="310">
                  <c:v>131.1</c:v>
                </c:pt>
                <c:pt idx="311">
                  <c:v>131.19999999999999</c:v>
                </c:pt>
                <c:pt idx="312">
                  <c:v>131.30000000000001</c:v>
                </c:pt>
                <c:pt idx="313">
                  <c:v>131.4</c:v>
                </c:pt>
                <c:pt idx="314">
                  <c:v>131.5</c:v>
                </c:pt>
                <c:pt idx="315">
                  <c:v>131.6</c:v>
                </c:pt>
                <c:pt idx="316">
                  <c:v>131.69999999999999</c:v>
                </c:pt>
                <c:pt idx="317">
                  <c:v>131.80000000000001</c:v>
                </c:pt>
                <c:pt idx="318">
                  <c:v>131.9</c:v>
                </c:pt>
                <c:pt idx="319">
                  <c:v>132</c:v>
                </c:pt>
                <c:pt idx="320">
                  <c:v>132.1</c:v>
                </c:pt>
                <c:pt idx="321">
                  <c:v>132.19999999999999</c:v>
                </c:pt>
                <c:pt idx="322">
                  <c:v>132.30000000000001</c:v>
                </c:pt>
                <c:pt idx="323">
                  <c:v>132.4</c:v>
                </c:pt>
                <c:pt idx="324">
                  <c:v>132.5</c:v>
                </c:pt>
                <c:pt idx="325">
                  <c:v>132.6</c:v>
                </c:pt>
                <c:pt idx="326">
                  <c:v>132.69999999999999</c:v>
                </c:pt>
                <c:pt idx="327">
                  <c:v>132.80000000000001</c:v>
                </c:pt>
                <c:pt idx="328">
                  <c:v>132.9</c:v>
                </c:pt>
                <c:pt idx="329">
                  <c:v>133</c:v>
                </c:pt>
                <c:pt idx="330">
                  <c:v>133.1</c:v>
                </c:pt>
                <c:pt idx="331">
                  <c:v>133.19999999999999</c:v>
                </c:pt>
                <c:pt idx="332">
                  <c:v>133.30000000000001</c:v>
                </c:pt>
                <c:pt idx="333">
                  <c:v>133.4</c:v>
                </c:pt>
                <c:pt idx="334">
                  <c:v>133.5</c:v>
                </c:pt>
                <c:pt idx="335">
                  <c:v>133.6</c:v>
                </c:pt>
                <c:pt idx="336">
                  <c:v>133.69999999999999</c:v>
                </c:pt>
                <c:pt idx="337">
                  <c:v>133.80000000000001</c:v>
                </c:pt>
                <c:pt idx="338">
                  <c:v>133.9</c:v>
                </c:pt>
                <c:pt idx="339">
                  <c:v>134</c:v>
                </c:pt>
                <c:pt idx="340">
                  <c:v>134.1</c:v>
                </c:pt>
                <c:pt idx="341">
                  <c:v>134.19999999999999</c:v>
                </c:pt>
                <c:pt idx="342">
                  <c:v>134.30000000000001</c:v>
                </c:pt>
                <c:pt idx="343">
                  <c:v>134.4</c:v>
                </c:pt>
                <c:pt idx="344">
                  <c:v>134.5</c:v>
                </c:pt>
                <c:pt idx="345">
                  <c:v>134.6</c:v>
                </c:pt>
                <c:pt idx="346">
                  <c:v>134.69999999999999</c:v>
                </c:pt>
                <c:pt idx="347">
                  <c:v>134.80000000000001</c:v>
                </c:pt>
                <c:pt idx="348">
                  <c:v>134.9</c:v>
                </c:pt>
                <c:pt idx="349">
                  <c:v>135</c:v>
                </c:pt>
                <c:pt idx="350">
                  <c:v>135.1</c:v>
                </c:pt>
                <c:pt idx="351">
                  <c:v>135.19999999999999</c:v>
                </c:pt>
                <c:pt idx="352">
                  <c:v>135.30000000000001</c:v>
                </c:pt>
                <c:pt idx="353">
                  <c:v>135.4</c:v>
                </c:pt>
                <c:pt idx="354">
                  <c:v>135.5</c:v>
                </c:pt>
                <c:pt idx="355">
                  <c:v>135.6</c:v>
                </c:pt>
                <c:pt idx="356">
                  <c:v>135.69999999999999</c:v>
                </c:pt>
                <c:pt idx="357">
                  <c:v>135.80000000000001</c:v>
                </c:pt>
                <c:pt idx="358">
                  <c:v>135.9</c:v>
                </c:pt>
                <c:pt idx="359">
                  <c:v>136</c:v>
                </c:pt>
                <c:pt idx="360">
                  <c:v>136.1</c:v>
                </c:pt>
                <c:pt idx="361">
                  <c:v>136.19999999999999</c:v>
                </c:pt>
                <c:pt idx="362">
                  <c:v>136.30000000000001</c:v>
                </c:pt>
                <c:pt idx="363">
                  <c:v>136.4</c:v>
                </c:pt>
                <c:pt idx="364">
                  <c:v>136.5</c:v>
                </c:pt>
                <c:pt idx="365">
                  <c:v>136.6</c:v>
                </c:pt>
                <c:pt idx="366">
                  <c:v>136.69999999999999</c:v>
                </c:pt>
                <c:pt idx="367">
                  <c:v>136.80000000000001</c:v>
                </c:pt>
                <c:pt idx="368">
                  <c:v>136.9</c:v>
                </c:pt>
                <c:pt idx="369">
                  <c:v>137</c:v>
                </c:pt>
                <c:pt idx="370">
                  <c:v>137.1</c:v>
                </c:pt>
                <c:pt idx="371">
                  <c:v>137.19999999999999</c:v>
                </c:pt>
                <c:pt idx="372">
                  <c:v>137.30000000000001</c:v>
                </c:pt>
                <c:pt idx="373">
                  <c:v>137.4</c:v>
                </c:pt>
                <c:pt idx="374">
                  <c:v>137.5</c:v>
                </c:pt>
                <c:pt idx="375">
                  <c:v>137.6</c:v>
                </c:pt>
                <c:pt idx="376">
                  <c:v>137.69999999999999</c:v>
                </c:pt>
                <c:pt idx="377">
                  <c:v>137.80000000000001</c:v>
                </c:pt>
                <c:pt idx="378">
                  <c:v>137.9</c:v>
                </c:pt>
                <c:pt idx="379">
                  <c:v>138</c:v>
                </c:pt>
                <c:pt idx="380">
                  <c:v>138.1</c:v>
                </c:pt>
                <c:pt idx="381">
                  <c:v>138.19999999999999</c:v>
                </c:pt>
                <c:pt idx="382">
                  <c:v>138.30000000000001</c:v>
                </c:pt>
                <c:pt idx="383">
                  <c:v>138.4</c:v>
                </c:pt>
                <c:pt idx="384">
                  <c:v>138.5</c:v>
                </c:pt>
                <c:pt idx="385">
                  <c:v>138.6</c:v>
                </c:pt>
                <c:pt idx="386">
                  <c:v>138.69999999999999</c:v>
                </c:pt>
                <c:pt idx="387">
                  <c:v>138.80000000000001</c:v>
                </c:pt>
                <c:pt idx="388">
                  <c:v>138.9</c:v>
                </c:pt>
                <c:pt idx="389">
                  <c:v>139</c:v>
                </c:pt>
                <c:pt idx="390">
                  <c:v>139.1</c:v>
                </c:pt>
                <c:pt idx="391">
                  <c:v>139.19999999999999</c:v>
                </c:pt>
                <c:pt idx="392">
                  <c:v>139.30000000000001</c:v>
                </c:pt>
                <c:pt idx="393">
                  <c:v>139.4</c:v>
                </c:pt>
                <c:pt idx="394">
                  <c:v>139.5</c:v>
                </c:pt>
                <c:pt idx="395">
                  <c:v>139.6</c:v>
                </c:pt>
                <c:pt idx="396">
                  <c:v>139.69999999999999</c:v>
                </c:pt>
                <c:pt idx="397">
                  <c:v>139.80000000000001</c:v>
                </c:pt>
                <c:pt idx="398">
                  <c:v>139.9</c:v>
                </c:pt>
                <c:pt idx="399">
                  <c:v>140</c:v>
                </c:pt>
                <c:pt idx="400">
                  <c:v>140.1</c:v>
                </c:pt>
                <c:pt idx="401">
                  <c:v>140.19999999999999</c:v>
                </c:pt>
                <c:pt idx="402">
                  <c:v>140.30000000000001</c:v>
                </c:pt>
                <c:pt idx="403">
                  <c:v>140.4</c:v>
                </c:pt>
                <c:pt idx="404">
                  <c:v>140.5</c:v>
                </c:pt>
                <c:pt idx="405">
                  <c:v>140.6</c:v>
                </c:pt>
                <c:pt idx="406">
                  <c:v>140.69999999999999</c:v>
                </c:pt>
                <c:pt idx="407">
                  <c:v>140.80000000000001</c:v>
                </c:pt>
                <c:pt idx="408">
                  <c:v>140.9</c:v>
                </c:pt>
                <c:pt idx="409">
                  <c:v>141</c:v>
                </c:pt>
                <c:pt idx="410">
                  <c:v>141.1</c:v>
                </c:pt>
                <c:pt idx="411">
                  <c:v>141.19999999999999</c:v>
                </c:pt>
                <c:pt idx="412">
                  <c:v>141.30000000000001</c:v>
                </c:pt>
                <c:pt idx="413">
                  <c:v>141.4</c:v>
                </c:pt>
                <c:pt idx="414">
                  <c:v>141.5</c:v>
                </c:pt>
                <c:pt idx="415">
                  <c:v>141.6</c:v>
                </c:pt>
                <c:pt idx="416">
                  <c:v>141.69999999999999</c:v>
                </c:pt>
                <c:pt idx="417">
                  <c:v>141.80000000000001</c:v>
                </c:pt>
                <c:pt idx="418">
                  <c:v>141.9</c:v>
                </c:pt>
                <c:pt idx="419">
                  <c:v>142</c:v>
                </c:pt>
                <c:pt idx="420">
                  <c:v>142.1</c:v>
                </c:pt>
                <c:pt idx="421">
                  <c:v>142.19999999999999</c:v>
                </c:pt>
                <c:pt idx="422">
                  <c:v>142.30000000000001</c:v>
                </c:pt>
                <c:pt idx="423">
                  <c:v>142.4</c:v>
                </c:pt>
                <c:pt idx="424">
                  <c:v>142.5</c:v>
                </c:pt>
                <c:pt idx="425">
                  <c:v>142.6</c:v>
                </c:pt>
                <c:pt idx="426">
                  <c:v>142.69999999999999</c:v>
                </c:pt>
                <c:pt idx="427">
                  <c:v>142.80000000000001</c:v>
                </c:pt>
                <c:pt idx="428">
                  <c:v>142.9</c:v>
                </c:pt>
                <c:pt idx="429">
                  <c:v>143</c:v>
                </c:pt>
                <c:pt idx="430">
                  <c:v>143.1</c:v>
                </c:pt>
                <c:pt idx="431">
                  <c:v>143.19999999999999</c:v>
                </c:pt>
                <c:pt idx="432">
                  <c:v>143.30000000000001</c:v>
                </c:pt>
                <c:pt idx="433">
                  <c:v>143.4</c:v>
                </c:pt>
                <c:pt idx="434">
                  <c:v>143.5</c:v>
                </c:pt>
                <c:pt idx="435">
                  <c:v>143.6</c:v>
                </c:pt>
                <c:pt idx="436">
                  <c:v>143.69999999999999</c:v>
                </c:pt>
                <c:pt idx="437">
                  <c:v>143.80000000000001</c:v>
                </c:pt>
                <c:pt idx="438">
                  <c:v>143.9</c:v>
                </c:pt>
                <c:pt idx="439">
                  <c:v>144</c:v>
                </c:pt>
                <c:pt idx="440">
                  <c:v>144.1</c:v>
                </c:pt>
                <c:pt idx="441">
                  <c:v>144.19999999999999</c:v>
                </c:pt>
                <c:pt idx="442">
                  <c:v>144.30000000000001</c:v>
                </c:pt>
                <c:pt idx="443">
                  <c:v>144.4</c:v>
                </c:pt>
                <c:pt idx="444">
                  <c:v>144.5</c:v>
                </c:pt>
                <c:pt idx="445">
                  <c:v>144.6</c:v>
                </c:pt>
                <c:pt idx="446">
                  <c:v>144.69999999999999</c:v>
                </c:pt>
                <c:pt idx="447">
                  <c:v>144.80000000000001</c:v>
                </c:pt>
                <c:pt idx="448">
                  <c:v>144.9</c:v>
                </c:pt>
                <c:pt idx="449">
                  <c:v>145</c:v>
                </c:pt>
                <c:pt idx="450">
                  <c:v>145.1</c:v>
                </c:pt>
                <c:pt idx="451">
                  <c:v>145.19999999999999</c:v>
                </c:pt>
                <c:pt idx="452">
                  <c:v>145.30000000000001</c:v>
                </c:pt>
                <c:pt idx="453">
                  <c:v>145.4</c:v>
                </c:pt>
                <c:pt idx="454">
                  <c:v>145.5</c:v>
                </c:pt>
                <c:pt idx="455">
                  <c:v>145.6</c:v>
                </c:pt>
                <c:pt idx="456">
                  <c:v>145.69999999999999</c:v>
                </c:pt>
                <c:pt idx="457">
                  <c:v>145.80000000000001</c:v>
                </c:pt>
                <c:pt idx="458">
                  <c:v>145.9</c:v>
                </c:pt>
                <c:pt idx="459">
                  <c:v>146</c:v>
                </c:pt>
                <c:pt idx="460">
                  <c:v>146.1</c:v>
                </c:pt>
                <c:pt idx="461">
                  <c:v>146.19999999999999</c:v>
                </c:pt>
                <c:pt idx="462">
                  <c:v>146.30000000000001</c:v>
                </c:pt>
                <c:pt idx="463">
                  <c:v>146.4</c:v>
                </c:pt>
                <c:pt idx="464">
                  <c:v>146.5</c:v>
                </c:pt>
                <c:pt idx="465">
                  <c:v>146.6</c:v>
                </c:pt>
                <c:pt idx="466">
                  <c:v>146.69999999999999</c:v>
                </c:pt>
                <c:pt idx="467">
                  <c:v>146.80000000000001</c:v>
                </c:pt>
                <c:pt idx="468">
                  <c:v>146.9</c:v>
                </c:pt>
                <c:pt idx="469">
                  <c:v>147</c:v>
                </c:pt>
                <c:pt idx="470">
                  <c:v>147.1</c:v>
                </c:pt>
                <c:pt idx="471">
                  <c:v>147.19999999999999</c:v>
                </c:pt>
                <c:pt idx="472">
                  <c:v>147.30000000000001</c:v>
                </c:pt>
                <c:pt idx="473">
                  <c:v>147.4</c:v>
                </c:pt>
                <c:pt idx="474">
                  <c:v>147.5</c:v>
                </c:pt>
                <c:pt idx="475">
                  <c:v>147.6</c:v>
                </c:pt>
                <c:pt idx="476">
                  <c:v>147.69999999999999</c:v>
                </c:pt>
                <c:pt idx="477">
                  <c:v>147.80000000000001</c:v>
                </c:pt>
                <c:pt idx="478">
                  <c:v>147.9</c:v>
                </c:pt>
                <c:pt idx="479">
                  <c:v>148</c:v>
                </c:pt>
                <c:pt idx="480">
                  <c:v>148.1</c:v>
                </c:pt>
                <c:pt idx="481">
                  <c:v>148.19999999999999</c:v>
                </c:pt>
                <c:pt idx="482">
                  <c:v>148.30000000000001</c:v>
                </c:pt>
                <c:pt idx="483">
                  <c:v>148.4</c:v>
                </c:pt>
                <c:pt idx="484">
                  <c:v>148.5</c:v>
                </c:pt>
                <c:pt idx="485">
                  <c:v>148.6</c:v>
                </c:pt>
                <c:pt idx="486">
                  <c:v>148.69999999999999</c:v>
                </c:pt>
                <c:pt idx="487">
                  <c:v>148.80000000000001</c:v>
                </c:pt>
                <c:pt idx="488">
                  <c:v>148.9</c:v>
                </c:pt>
                <c:pt idx="489">
                  <c:v>149</c:v>
                </c:pt>
                <c:pt idx="490">
                  <c:v>149.1</c:v>
                </c:pt>
                <c:pt idx="491">
                  <c:v>149.19999999999999</c:v>
                </c:pt>
                <c:pt idx="492">
                  <c:v>149.30000000000001</c:v>
                </c:pt>
                <c:pt idx="493">
                  <c:v>149.4</c:v>
                </c:pt>
                <c:pt idx="494">
                  <c:v>149.5</c:v>
                </c:pt>
                <c:pt idx="495">
                  <c:v>149.6</c:v>
                </c:pt>
                <c:pt idx="496">
                  <c:v>149.69999999999999</c:v>
                </c:pt>
                <c:pt idx="497">
                  <c:v>149.80000000000001</c:v>
                </c:pt>
                <c:pt idx="498">
                  <c:v>149.9</c:v>
                </c:pt>
                <c:pt idx="499">
                  <c:v>150</c:v>
                </c:pt>
              </c:numCache>
            </c:numRef>
          </c:xVal>
          <c:yVal>
            <c:numRef>
              <c:f>diffusivity!$H$6:$H$505</c:f>
              <c:numCache>
                <c:formatCode>General</c:formatCode>
                <c:ptCount val="500"/>
                <c:pt idx="0">
                  <c:v>4.0344704986063601E-2</c:v>
                </c:pt>
                <c:pt idx="1">
                  <c:v>6.0025270970080202E-2</c:v>
                </c:pt>
                <c:pt idx="2">
                  <c:v>7.3956847902328898E-2</c:v>
                </c:pt>
                <c:pt idx="3">
                  <c:v>8.9970590157373007E-2</c:v>
                </c:pt>
                <c:pt idx="4">
                  <c:v>0.102240693240484</c:v>
                </c:pt>
                <c:pt idx="5">
                  <c:v>0.113923827826969</c:v>
                </c:pt>
                <c:pt idx="6">
                  <c:v>0.126734774297003</c:v>
                </c:pt>
                <c:pt idx="7">
                  <c:v>0.140386049922644</c:v>
                </c:pt>
                <c:pt idx="8">
                  <c:v>0.15166324802834899</c:v>
                </c:pt>
                <c:pt idx="9">
                  <c:v>0.16157867028626299</c:v>
                </c:pt>
                <c:pt idx="10">
                  <c:v>0.16922611267757201</c:v>
                </c:pt>
                <c:pt idx="11">
                  <c:v>0.17802312003140899</c:v>
                </c:pt>
                <c:pt idx="12">
                  <c:v>0.19102347125116101</c:v>
                </c:pt>
                <c:pt idx="13">
                  <c:v>0.19854697751099901</c:v>
                </c:pt>
                <c:pt idx="14">
                  <c:v>0.206831194530254</c:v>
                </c:pt>
                <c:pt idx="15">
                  <c:v>0.21424617339903701</c:v>
                </c:pt>
                <c:pt idx="16">
                  <c:v>0.22194384954134599</c:v>
                </c:pt>
                <c:pt idx="17">
                  <c:v>0.23344802108252899</c:v>
                </c:pt>
                <c:pt idx="18">
                  <c:v>0.24376277660977499</c:v>
                </c:pt>
                <c:pt idx="19">
                  <c:v>0.25521775853652601</c:v>
                </c:pt>
                <c:pt idx="20">
                  <c:v>0.25965617250351503</c:v>
                </c:pt>
                <c:pt idx="21">
                  <c:v>0.26080153898825098</c:v>
                </c:pt>
                <c:pt idx="22">
                  <c:v>0.26539846038884202</c:v>
                </c:pt>
                <c:pt idx="23">
                  <c:v>0.271857850676688</c:v>
                </c:pt>
                <c:pt idx="24">
                  <c:v>0.28224229836798997</c:v>
                </c:pt>
                <c:pt idx="25">
                  <c:v>0.29171061073180798</c:v>
                </c:pt>
                <c:pt idx="26">
                  <c:v>0.296903648575218</c:v>
                </c:pt>
                <c:pt idx="27">
                  <c:v>0.30673033361750301</c:v>
                </c:pt>
                <c:pt idx="28">
                  <c:v>0.31859681738964002</c:v>
                </c:pt>
                <c:pt idx="29">
                  <c:v>0.32838400623882602</c:v>
                </c:pt>
                <c:pt idx="30">
                  <c:v>0.33488448266894599</c:v>
                </c:pt>
                <c:pt idx="31">
                  <c:v>0.33872417653644199</c:v>
                </c:pt>
                <c:pt idx="32">
                  <c:v>0.34722993943280001</c:v>
                </c:pt>
                <c:pt idx="33">
                  <c:v>0.35383312089149599</c:v>
                </c:pt>
                <c:pt idx="34">
                  <c:v>0.36459629489273399</c:v>
                </c:pt>
                <c:pt idx="35">
                  <c:v>0.375115515130371</c:v>
                </c:pt>
                <c:pt idx="36">
                  <c:v>0.38334665277083801</c:v>
                </c:pt>
                <c:pt idx="37">
                  <c:v>0.38226341923335699</c:v>
                </c:pt>
                <c:pt idx="38">
                  <c:v>0.39485044094035898</c:v>
                </c:pt>
                <c:pt idx="39">
                  <c:v>0.40428487451273698</c:v>
                </c:pt>
                <c:pt idx="40">
                  <c:v>0.40759034082583501</c:v>
                </c:pt>
                <c:pt idx="41">
                  <c:v>0.41867826786873202</c:v>
                </c:pt>
                <c:pt idx="42">
                  <c:v>0.42470081596151998</c:v>
                </c:pt>
                <c:pt idx="43">
                  <c:v>0.43401455688278001</c:v>
                </c:pt>
                <c:pt idx="44">
                  <c:v>0.44775751749617998</c:v>
                </c:pt>
                <c:pt idx="45">
                  <c:v>0.45517774825908403</c:v>
                </c:pt>
                <c:pt idx="46">
                  <c:v>0.45873282493772199</c:v>
                </c:pt>
                <c:pt idx="47">
                  <c:v>0.46760760584498401</c:v>
                </c:pt>
                <c:pt idx="48">
                  <c:v>0.479852459213784</c:v>
                </c:pt>
                <c:pt idx="49">
                  <c:v>0.487906417916187</c:v>
                </c:pt>
                <c:pt idx="50">
                  <c:v>0.49946293956348697</c:v>
                </c:pt>
                <c:pt idx="51">
                  <c:v>0.50446184406515604</c:v>
                </c:pt>
                <c:pt idx="52">
                  <c:v>0.51294413965051799</c:v>
                </c:pt>
                <c:pt idx="53">
                  <c:v>0.51714627644353595</c:v>
                </c:pt>
                <c:pt idx="54">
                  <c:v>0.52640432094876299</c:v>
                </c:pt>
                <c:pt idx="55">
                  <c:v>0.53520351062966198</c:v>
                </c:pt>
                <c:pt idx="56">
                  <c:v>0.54342253181483402</c:v>
                </c:pt>
                <c:pt idx="57">
                  <c:v>0.55117704948319202</c:v>
                </c:pt>
                <c:pt idx="58">
                  <c:v>0.56603077316702</c:v>
                </c:pt>
                <c:pt idx="59">
                  <c:v>0.57951314897253003</c:v>
                </c:pt>
                <c:pt idx="60">
                  <c:v>0.587778437962585</c:v>
                </c:pt>
                <c:pt idx="61">
                  <c:v>0.59771879616622103</c:v>
                </c:pt>
                <c:pt idx="62">
                  <c:v>0.60492733626661899</c:v>
                </c:pt>
                <c:pt idx="63">
                  <c:v>0.60931254860577</c:v>
                </c:pt>
                <c:pt idx="64">
                  <c:v>0.62109052217957395</c:v>
                </c:pt>
                <c:pt idx="65">
                  <c:v>0.63932980354921198</c:v>
                </c:pt>
                <c:pt idx="66">
                  <c:v>0.65434073713658103</c:v>
                </c:pt>
                <c:pt idx="67">
                  <c:v>0.65732926703078798</c:v>
                </c:pt>
                <c:pt idx="68">
                  <c:v>0.66029387159001296</c:v>
                </c:pt>
                <c:pt idx="69">
                  <c:v>0.66969309585347703</c:v>
                </c:pt>
                <c:pt idx="70">
                  <c:v>0.67439197838588705</c:v>
                </c:pt>
                <c:pt idx="71">
                  <c:v>0.67947152052051896</c:v>
                </c:pt>
                <c:pt idx="72">
                  <c:v>0.69370450546437101</c:v>
                </c:pt>
                <c:pt idx="73">
                  <c:v>0.69880519631256399</c:v>
                </c:pt>
                <c:pt idx="74">
                  <c:v>0.70338195735183795</c:v>
                </c:pt>
                <c:pt idx="75">
                  <c:v>0.70750600941564501</c:v>
                </c:pt>
                <c:pt idx="76">
                  <c:v>0.71323770868570502</c:v>
                </c:pt>
                <c:pt idx="77">
                  <c:v>0.71163707930891096</c:v>
                </c:pt>
                <c:pt idx="78">
                  <c:v>0.71550694523757896</c:v>
                </c:pt>
                <c:pt idx="79">
                  <c:v>0.725624331325054</c:v>
                </c:pt>
                <c:pt idx="80">
                  <c:v>0.73104736362970901</c:v>
                </c:pt>
                <c:pt idx="81">
                  <c:v>0.72741787121972601</c:v>
                </c:pt>
                <c:pt idx="82">
                  <c:v>0.73136364311675295</c:v>
                </c:pt>
                <c:pt idx="83">
                  <c:v>0.74018823490027796</c:v>
                </c:pt>
                <c:pt idx="84">
                  <c:v>0.74849455422162103</c:v>
                </c:pt>
                <c:pt idx="85">
                  <c:v>0.75911276415786899</c:v>
                </c:pt>
                <c:pt idx="86">
                  <c:v>0.76238548684757002</c:v>
                </c:pt>
                <c:pt idx="87">
                  <c:v>0.76974414480055997</c:v>
                </c:pt>
                <c:pt idx="88">
                  <c:v>0.77728189496932099</c:v>
                </c:pt>
                <c:pt idx="89">
                  <c:v>0.78909488185277199</c:v>
                </c:pt>
                <c:pt idx="90">
                  <c:v>0.79521076394952905</c:v>
                </c:pt>
                <c:pt idx="91">
                  <c:v>0.80406438796264901</c:v>
                </c:pt>
                <c:pt idx="92">
                  <c:v>0.81013981815470004</c:v>
                </c:pt>
                <c:pt idx="93">
                  <c:v>0.81251504196692503</c:v>
                </c:pt>
                <c:pt idx="94">
                  <c:v>0.81226688966373195</c:v>
                </c:pt>
                <c:pt idx="95">
                  <c:v>0.81266860847730904</c:v>
                </c:pt>
                <c:pt idx="96">
                  <c:v>0.81187447092654896</c:v>
                </c:pt>
                <c:pt idx="97">
                  <c:v>0.821867644742313</c:v>
                </c:pt>
                <c:pt idx="98">
                  <c:v>0.82361505660857703</c:v>
                </c:pt>
                <c:pt idx="99">
                  <c:v>0.83933898012906805</c:v>
                </c:pt>
                <c:pt idx="100">
                  <c:v>0.84818651078892504</c:v>
                </c:pt>
                <c:pt idx="101">
                  <c:v>0.852240923441834</c:v>
                </c:pt>
                <c:pt idx="102">
                  <c:v>0.87003050286808903</c:v>
                </c:pt>
                <c:pt idx="103">
                  <c:v>0.87407563004586097</c:v>
                </c:pt>
                <c:pt idx="104">
                  <c:v>0.88174704248083502</c:v>
                </c:pt>
                <c:pt idx="105">
                  <c:v>0.89252531512158795</c:v>
                </c:pt>
                <c:pt idx="106">
                  <c:v>0.90230098396779002</c:v>
                </c:pt>
                <c:pt idx="107">
                  <c:v>0.91412788884179097</c:v>
                </c:pt>
                <c:pt idx="108">
                  <c:v>0.92493282044867098</c:v>
                </c:pt>
                <c:pt idx="109">
                  <c:v>0.93020336376405699</c:v>
                </c:pt>
                <c:pt idx="110">
                  <c:v>0.93365017655238802</c:v>
                </c:pt>
                <c:pt idx="111">
                  <c:v>0.94031394564594095</c:v>
                </c:pt>
                <c:pt idx="112">
                  <c:v>0.945768781915447</c:v>
                </c:pt>
                <c:pt idx="113">
                  <c:v>0.950302339546511</c:v>
                </c:pt>
                <c:pt idx="114">
                  <c:v>0.94625108305853001</c:v>
                </c:pt>
                <c:pt idx="115">
                  <c:v>0.95693735887162001</c:v>
                </c:pt>
                <c:pt idx="116">
                  <c:v>0.95838144169130002</c:v>
                </c:pt>
                <c:pt idx="117">
                  <c:v>0.96789948331386699</c:v>
                </c:pt>
                <c:pt idx="118">
                  <c:v>0.97795602445881102</c:v>
                </c:pt>
                <c:pt idx="119">
                  <c:v>0.98432065692721404</c:v>
                </c:pt>
                <c:pt idx="120">
                  <c:v>0.98375580289409803</c:v>
                </c:pt>
                <c:pt idx="121">
                  <c:v>0.99027114643721104</c:v>
                </c:pt>
                <c:pt idx="122">
                  <c:v>0.98600243688498301</c:v>
                </c:pt>
                <c:pt idx="123">
                  <c:v>0.996121903690948</c:v>
                </c:pt>
                <c:pt idx="124">
                  <c:v>1.0115448562238201</c:v>
                </c:pt>
                <c:pt idx="125">
                  <c:v>1.01666543256632</c:v>
                </c:pt>
                <c:pt idx="126">
                  <c:v>1.0143752544289999</c:v>
                </c:pt>
                <c:pt idx="127">
                  <c:v>1.0176844252234201</c:v>
                </c:pt>
                <c:pt idx="128">
                  <c:v>1.02516339302907</c:v>
                </c:pt>
                <c:pt idx="129">
                  <c:v>1.03458381634953</c:v>
                </c:pt>
                <c:pt idx="130">
                  <c:v>1.0474045798912499</c:v>
                </c:pt>
                <c:pt idx="131">
                  <c:v>1.0557700207767999</c:v>
                </c:pt>
                <c:pt idx="132">
                  <c:v>1.06258570477947</c:v>
                </c:pt>
                <c:pt idx="133">
                  <c:v>1.07712154833175</c:v>
                </c:pt>
                <c:pt idx="134">
                  <c:v>1.0866776891452199</c:v>
                </c:pt>
                <c:pt idx="135">
                  <c:v>1.0905497410243801</c:v>
                </c:pt>
                <c:pt idx="136">
                  <c:v>1.0952645201831901</c:v>
                </c:pt>
                <c:pt idx="137">
                  <c:v>1.0950160549088199</c:v>
                </c:pt>
                <c:pt idx="138">
                  <c:v>1.1029159006028599</c:v>
                </c:pt>
                <c:pt idx="139">
                  <c:v>1.11933533838745</c:v>
                </c:pt>
                <c:pt idx="140">
                  <c:v>1.13193940480496</c:v>
                </c:pt>
                <c:pt idx="141">
                  <c:v>1.1450381013912501</c:v>
                </c:pt>
                <c:pt idx="142">
                  <c:v>1.1411782648494</c:v>
                </c:pt>
                <c:pt idx="143">
                  <c:v>1.14162114176112</c:v>
                </c:pt>
                <c:pt idx="144">
                  <c:v>1.15313719937682</c:v>
                </c:pt>
                <c:pt idx="145">
                  <c:v>1.1623156855879899</c:v>
                </c:pt>
                <c:pt idx="146">
                  <c:v>1.17631816436204</c:v>
                </c:pt>
                <c:pt idx="147">
                  <c:v>1.18336078012909</c:v>
                </c:pt>
                <c:pt idx="148">
                  <c:v>1.18838441093658</c:v>
                </c:pt>
                <c:pt idx="149">
                  <c:v>1.2077330227410601</c:v>
                </c:pt>
                <c:pt idx="150">
                  <c:v>1.20501783741196</c:v>
                </c:pt>
                <c:pt idx="151">
                  <c:v>1.2114894920116701</c:v>
                </c:pt>
                <c:pt idx="152">
                  <c:v>1.23174247840326</c:v>
                </c:pt>
                <c:pt idx="153">
                  <c:v>1.24567358068547</c:v>
                </c:pt>
                <c:pt idx="154">
                  <c:v>1.24593130417718</c:v>
                </c:pt>
                <c:pt idx="155">
                  <c:v>1.2586834576186801</c:v>
                </c:pt>
                <c:pt idx="156">
                  <c:v>1.2697536666121101</c:v>
                </c:pt>
                <c:pt idx="157">
                  <c:v>1.2778844789220101</c:v>
                </c:pt>
                <c:pt idx="158">
                  <c:v>1.2794980845386199</c:v>
                </c:pt>
                <c:pt idx="159">
                  <c:v>1.2806096341134099</c:v>
                </c:pt>
                <c:pt idx="160">
                  <c:v>1.2831120770067701</c:v>
                </c:pt>
                <c:pt idx="161">
                  <c:v>1.2979386499524601</c:v>
                </c:pt>
                <c:pt idx="162">
                  <c:v>1.30531144975364</c:v>
                </c:pt>
                <c:pt idx="163">
                  <c:v>1.3146391863556599</c:v>
                </c:pt>
                <c:pt idx="164">
                  <c:v>1.33023866234999</c:v>
                </c:pt>
                <c:pt idx="165">
                  <c:v>1.34452428041242</c:v>
                </c:pt>
                <c:pt idx="166">
                  <c:v>1.350357397115</c:v>
                </c:pt>
                <c:pt idx="167">
                  <c:v>1.3634510454742299</c:v>
                </c:pt>
                <c:pt idx="168">
                  <c:v>1.37350482191848</c:v>
                </c:pt>
                <c:pt idx="169">
                  <c:v>1.3809645852046499</c:v>
                </c:pt>
                <c:pt idx="170">
                  <c:v>1.38304702685021</c:v>
                </c:pt>
                <c:pt idx="171">
                  <c:v>1.38747886455476</c:v>
                </c:pt>
                <c:pt idx="172">
                  <c:v>1.39168566690212</c:v>
                </c:pt>
                <c:pt idx="173">
                  <c:v>1.3970699417374799</c:v>
                </c:pt>
                <c:pt idx="174">
                  <c:v>1.40697213268855</c:v>
                </c:pt>
                <c:pt idx="175">
                  <c:v>1.4156012097305799</c:v>
                </c:pt>
                <c:pt idx="176">
                  <c:v>1.42123061178615</c:v>
                </c:pt>
                <c:pt idx="177">
                  <c:v>1.42347876347629</c:v>
                </c:pt>
                <c:pt idx="178">
                  <c:v>1.42974847695859</c:v>
                </c:pt>
                <c:pt idx="179">
                  <c:v>1.4374719848299999</c:v>
                </c:pt>
                <c:pt idx="180">
                  <c:v>1.4433177959285499</c:v>
                </c:pt>
                <c:pt idx="181">
                  <c:v>1.4403736801629901</c:v>
                </c:pt>
                <c:pt idx="182">
                  <c:v>1.4522277500233101</c:v>
                </c:pt>
                <c:pt idx="183">
                  <c:v>1.4493499174251101</c:v>
                </c:pt>
                <c:pt idx="184">
                  <c:v>1.4540385267178</c:v>
                </c:pt>
                <c:pt idx="185">
                  <c:v>1.460560200632</c:v>
                </c:pt>
                <c:pt idx="186">
                  <c:v>1.47004400818243</c:v>
                </c:pt>
                <c:pt idx="187">
                  <c:v>1.48309834853087</c:v>
                </c:pt>
                <c:pt idx="188">
                  <c:v>1.48934039783047</c:v>
                </c:pt>
                <c:pt idx="189">
                  <c:v>1.4919658620553999</c:v>
                </c:pt>
                <c:pt idx="190">
                  <c:v>1.5085264280842099</c:v>
                </c:pt>
                <c:pt idx="191">
                  <c:v>1.51842509814889</c:v>
                </c:pt>
                <c:pt idx="192">
                  <c:v>1.5180787198027299</c:v>
                </c:pt>
                <c:pt idx="193">
                  <c:v>1.53102915637977</c:v>
                </c:pt>
                <c:pt idx="194">
                  <c:v>1.54072120314546</c:v>
                </c:pt>
                <c:pt idx="195">
                  <c:v>1.5440571257018501</c:v>
                </c:pt>
                <c:pt idx="196">
                  <c:v>1.5440842331965601</c:v>
                </c:pt>
                <c:pt idx="197">
                  <c:v>1.56550968256818</c:v>
                </c:pt>
                <c:pt idx="198">
                  <c:v>1.57183003123159</c:v>
                </c:pt>
                <c:pt idx="199">
                  <c:v>1.57799726324564</c:v>
                </c:pt>
                <c:pt idx="200">
                  <c:v>1.58100264996947</c:v>
                </c:pt>
                <c:pt idx="201">
                  <c:v>1.58388984518672</c:v>
                </c:pt>
                <c:pt idx="202">
                  <c:v>1.59608748344312</c:v>
                </c:pt>
                <c:pt idx="203">
                  <c:v>1.61135935843516</c:v>
                </c:pt>
                <c:pt idx="204">
                  <c:v>1.6317883537653799</c:v>
                </c:pt>
                <c:pt idx="205">
                  <c:v>1.6398120369381799</c:v>
                </c:pt>
                <c:pt idx="206">
                  <c:v>1.65028163354408</c:v>
                </c:pt>
                <c:pt idx="207">
                  <c:v>1.6571985596460901</c:v>
                </c:pt>
                <c:pt idx="208">
                  <c:v>1.6656287339178499</c:v>
                </c:pt>
                <c:pt idx="209">
                  <c:v>1.68172417248037</c:v>
                </c:pt>
                <c:pt idx="210">
                  <c:v>1.68092062431158</c:v>
                </c:pt>
                <c:pt idx="211">
                  <c:v>1.67530424287225</c:v>
                </c:pt>
                <c:pt idx="212">
                  <c:v>1.6820564470296</c:v>
                </c:pt>
                <c:pt idx="213">
                  <c:v>1.67720886129781</c:v>
                </c:pt>
                <c:pt idx="214">
                  <c:v>1.6984033895627799</c:v>
                </c:pt>
                <c:pt idx="215">
                  <c:v>1.70140292423801</c:v>
                </c:pt>
                <c:pt idx="216">
                  <c:v>1.7058764495673</c:v>
                </c:pt>
                <c:pt idx="217">
                  <c:v>1.7178211762253199</c:v>
                </c:pt>
                <c:pt idx="218">
                  <c:v>1.73327210872085</c:v>
                </c:pt>
                <c:pt idx="219">
                  <c:v>1.7390461500997001</c:v>
                </c:pt>
                <c:pt idx="220">
                  <c:v>1.73409843907144</c:v>
                </c:pt>
                <c:pt idx="221">
                  <c:v>1.7450887678147</c:v>
                </c:pt>
                <c:pt idx="222">
                  <c:v>1.7539610364926199</c:v>
                </c:pt>
                <c:pt idx="223">
                  <c:v>1.76164838670961</c:v>
                </c:pt>
                <c:pt idx="224">
                  <c:v>1.7686397119539501</c:v>
                </c:pt>
                <c:pt idx="225">
                  <c:v>1.7782099531273801</c:v>
                </c:pt>
                <c:pt idx="226">
                  <c:v>1.7872296963068</c:v>
                </c:pt>
                <c:pt idx="227">
                  <c:v>1.79402242848407</c:v>
                </c:pt>
                <c:pt idx="228">
                  <c:v>1.80581209390056</c:v>
                </c:pt>
                <c:pt idx="229">
                  <c:v>1.8068482439885201</c:v>
                </c:pt>
                <c:pt idx="230">
                  <c:v>1.8043316188203899</c:v>
                </c:pt>
                <c:pt idx="231">
                  <c:v>1.81125702238854</c:v>
                </c:pt>
                <c:pt idx="232">
                  <c:v>1.8158595909052999</c:v>
                </c:pt>
                <c:pt idx="233">
                  <c:v>1.8298111911063999</c:v>
                </c:pt>
                <c:pt idx="234">
                  <c:v>1.8376534172548</c:v>
                </c:pt>
                <c:pt idx="235">
                  <c:v>1.85167355525788</c:v>
                </c:pt>
                <c:pt idx="236">
                  <c:v>1.8644783514197201</c:v>
                </c:pt>
                <c:pt idx="237">
                  <c:v>1.8630805627663201</c:v>
                </c:pt>
                <c:pt idx="238">
                  <c:v>1.87791116839479</c:v>
                </c:pt>
                <c:pt idx="239">
                  <c:v>1.8759856785042499</c:v>
                </c:pt>
                <c:pt idx="240">
                  <c:v>1.8782716656935099</c:v>
                </c:pt>
                <c:pt idx="241">
                  <c:v>1.88441862630478</c:v>
                </c:pt>
                <c:pt idx="242">
                  <c:v>1.8951245420407601</c:v>
                </c:pt>
                <c:pt idx="243">
                  <c:v>1.9061808885609599</c:v>
                </c:pt>
                <c:pt idx="244">
                  <c:v>1.9145751766018499</c:v>
                </c:pt>
                <c:pt idx="245">
                  <c:v>1.92361534809755</c:v>
                </c:pt>
                <c:pt idx="246">
                  <c:v>1.9300462844981601</c:v>
                </c:pt>
                <c:pt idx="247">
                  <c:v>1.92993675544976</c:v>
                </c:pt>
                <c:pt idx="248">
                  <c:v>1.9363946704849</c:v>
                </c:pt>
                <c:pt idx="249">
                  <c:v>1.94846983987308</c:v>
                </c:pt>
                <c:pt idx="250">
                  <c:v>1.95583974992775</c:v>
                </c:pt>
                <c:pt idx="251">
                  <c:v>1.9557449075268101</c:v>
                </c:pt>
                <c:pt idx="252">
                  <c:v>1.9688637250444201</c:v>
                </c:pt>
                <c:pt idx="253">
                  <c:v>1.9873298262703301</c:v>
                </c:pt>
                <c:pt idx="254">
                  <c:v>1.9976700790411701</c:v>
                </c:pt>
                <c:pt idx="255">
                  <c:v>2.0125658668926198</c:v>
                </c:pt>
                <c:pt idx="256">
                  <c:v>2.02906954574315</c:v>
                </c:pt>
                <c:pt idx="257">
                  <c:v>2.0383066180268101</c:v>
                </c:pt>
                <c:pt idx="258">
                  <c:v>2.04775684083108</c:v>
                </c:pt>
                <c:pt idx="259">
                  <c:v>2.0501117729109399</c:v>
                </c:pt>
                <c:pt idx="260">
                  <c:v>2.0695044344889699</c:v>
                </c:pt>
                <c:pt idx="261">
                  <c:v>2.0758931143022199</c:v>
                </c:pt>
                <c:pt idx="262">
                  <c:v>2.0888964455707799</c:v>
                </c:pt>
                <c:pt idx="263">
                  <c:v>2.0986551323237999</c:v>
                </c:pt>
                <c:pt idx="264">
                  <c:v>2.10304339967333</c:v>
                </c:pt>
                <c:pt idx="265">
                  <c:v>2.10246577224463</c:v>
                </c:pt>
                <c:pt idx="266">
                  <c:v>2.10504115546469</c:v>
                </c:pt>
                <c:pt idx="267">
                  <c:v>2.1120728146927701</c:v>
                </c:pt>
                <c:pt idx="268">
                  <c:v>2.1141018178355901</c:v>
                </c:pt>
                <c:pt idx="269">
                  <c:v>2.1230417144142901</c:v>
                </c:pt>
                <c:pt idx="270">
                  <c:v>2.1374682282273998</c:v>
                </c:pt>
                <c:pt idx="271">
                  <c:v>2.13611893472065</c:v>
                </c:pt>
                <c:pt idx="272">
                  <c:v>2.1476218467740802</c:v>
                </c:pt>
                <c:pt idx="273">
                  <c:v>2.1663570426662502</c:v>
                </c:pt>
                <c:pt idx="274">
                  <c:v>2.17346664888312</c:v>
                </c:pt>
                <c:pt idx="275">
                  <c:v>2.1844136920934698</c:v>
                </c:pt>
                <c:pt idx="276">
                  <c:v>2.2017675663480798</c:v>
                </c:pt>
                <c:pt idx="277">
                  <c:v>2.20767971748284</c:v>
                </c:pt>
                <c:pt idx="278">
                  <c:v>2.2094224033443601</c:v>
                </c:pt>
                <c:pt idx="279">
                  <c:v>2.2161258009160298</c:v>
                </c:pt>
                <c:pt idx="280">
                  <c:v>2.213903066581</c:v>
                </c:pt>
                <c:pt idx="281">
                  <c:v>2.2281122222232201</c:v>
                </c:pt>
                <c:pt idx="282">
                  <c:v>2.2349640254569998</c:v>
                </c:pt>
                <c:pt idx="283">
                  <c:v>2.23573984781321</c:v>
                </c:pt>
                <c:pt idx="284">
                  <c:v>2.2410370933249202</c:v>
                </c:pt>
                <c:pt idx="285">
                  <c:v>2.2596847894708199</c:v>
                </c:pt>
                <c:pt idx="286">
                  <c:v>2.2734329031147902</c:v>
                </c:pt>
                <c:pt idx="287">
                  <c:v>2.2731245561223701</c:v>
                </c:pt>
                <c:pt idx="288">
                  <c:v>2.2795097038179302</c:v>
                </c:pt>
                <c:pt idx="289">
                  <c:v>2.2863763587188699</c:v>
                </c:pt>
                <c:pt idx="290">
                  <c:v>2.30315998388313</c:v>
                </c:pt>
                <c:pt idx="291">
                  <c:v>2.3185362998478301</c:v>
                </c:pt>
                <c:pt idx="292">
                  <c:v>2.3234824618108201</c:v>
                </c:pt>
                <c:pt idx="293">
                  <c:v>2.3405982776664098</c:v>
                </c:pt>
                <c:pt idx="294">
                  <c:v>2.3455027304614502</c:v>
                </c:pt>
                <c:pt idx="295">
                  <c:v>2.3590007585544601</c:v>
                </c:pt>
                <c:pt idx="296">
                  <c:v>2.3674918917051202</c:v>
                </c:pt>
                <c:pt idx="297">
                  <c:v>2.37586366790446</c:v>
                </c:pt>
                <c:pt idx="298">
                  <c:v>2.3850987112113202</c:v>
                </c:pt>
                <c:pt idx="299">
                  <c:v>2.3917650184358998</c:v>
                </c:pt>
                <c:pt idx="300">
                  <c:v>2.3975310308569702</c:v>
                </c:pt>
                <c:pt idx="301">
                  <c:v>2.4023503244482902</c:v>
                </c:pt>
                <c:pt idx="302">
                  <c:v>2.4100069819793402</c:v>
                </c:pt>
                <c:pt idx="303">
                  <c:v>2.4124159829854301</c:v>
                </c:pt>
                <c:pt idx="304">
                  <c:v>2.4292747086087001</c:v>
                </c:pt>
                <c:pt idx="305">
                  <c:v>2.4242426123435301</c:v>
                </c:pt>
                <c:pt idx="306">
                  <c:v>2.4230281167243</c:v>
                </c:pt>
                <c:pt idx="307">
                  <c:v>2.4393621793096298</c:v>
                </c:pt>
                <c:pt idx="308">
                  <c:v>2.4417680842488299</c:v>
                </c:pt>
                <c:pt idx="309">
                  <c:v>2.4402498541033402</c:v>
                </c:pt>
                <c:pt idx="310">
                  <c:v>2.4366679104899398</c:v>
                </c:pt>
                <c:pt idx="311">
                  <c:v>2.4481806513139799</c:v>
                </c:pt>
                <c:pt idx="312">
                  <c:v>2.4436434012549202</c:v>
                </c:pt>
                <c:pt idx="313">
                  <c:v>2.4625676353375998</c:v>
                </c:pt>
                <c:pt idx="314">
                  <c:v>2.47079986949826</c:v>
                </c:pt>
                <c:pt idx="315">
                  <c:v>2.4804107413665699</c:v>
                </c:pt>
                <c:pt idx="316">
                  <c:v>2.4741465333449901</c:v>
                </c:pt>
                <c:pt idx="317">
                  <c:v>2.4837834969122601</c:v>
                </c:pt>
                <c:pt idx="318">
                  <c:v>2.49812001706275</c:v>
                </c:pt>
                <c:pt idx="319">
                  <c:v>2.51470326032773</c:v>
                </c:pt>
                <c:pt idx="320">
                  <c:v>2.52482774471419</c:v>
                </c:pt>
                <c:pt idx="321">
                  <c:v>2.52350379270151</c:v>
                </c:pt>
                <c:pt idx="322">
                  <c:v>2.5251049176662299</c:v>
                </c:pt>
                <c:pt idx="323">
                  <c:v>2.5263388553787398</c:v>
                </c:pt>
                <c:pt idx="324">
                  <c:v>2.5281469241742598</c:v>
                </c:pt>
                <c:pt idx="325">
                  <c:v>2.5204478378675299</c:v>
                </c:pt>
                <c:pt idx="326">
                  <c:v>2.53477720534582</c:v>
                </c:pt>
                <c:pt idx="327">
                  <c:v>2.5407729247442599</c:v>
                </c:pt>
                <c:pt idx="328">
                  <c:v>2.5607454846520299</c:v>
                </c:pt>
                <c:pt idx="329">
                  <c:v>2.5619476783544202</c:v>
                </c:pt>
                <c:pt idx="330">
                  <c:v>2.5751511897242598</c:v>
                </c:pt>
                <c:pt idx="331">
                  <c:v>2.5817061472775</c:v>
                </c:pt>
                <c:pt idx="332">
                  <c:v>2.5821495321147898</c:v>
                </c:pt>
                <c:pt idx="333">
                  <c:v>2.5823424045934802</c:v>
                </c:pt>
                <c:pt idx="334">
                  <c:v>2.6015641541781398</c:v>
                </c:pt>
                <c:pt idx="335">
                  <c:v>2.6042622133536999</c:v>
                </c:pt>
                <c:pt idx="336">
                  <c:v>2.6141399892728501</c:v>
                </c:pt>
                <c:pt idx="337">
                  <c:v>2.6300793024219198</c:v>
                </c:pt>
                <c:pt idx="338">
                  <c:v>2.6310418326240801</c:v>
                </c:pt>
                <c:pt idx="339">
                  <c:v>2.6274696342139201</c:v>
                </c:pt>
                <c:pt idx="340">
                  <c:v>2.64425933901666</c:v>
                </c:pt>
                <c:pt idx="341">
                  <c:v>2.6575508977147102</c:v>
                </c:pt>
                <c:pt idx="342">
                  <c:v>2.6768149714248</c:v>
                </c:pt>
                <c:pt idx="343">
                  <c:v>2.69514701030523</c:v>
                </c:pt>
                <c:pt idx="344">
                  <c:v>2.6980610084507899</c:v>
                </c:pt>
                <c:pt idx="345">
                  <c:v>2.69382378285089</c:v>
                </c:pt>
                <c:pt idx="346">
                  <c:v>2.6884882014745402</c:v>
                </c:pt>
                <c:pt idx="347">
                  <c:v>2.69763838411725</c:v>
                </c:pt>
                <c:pt idx="348">
                  <c:v>2.7048016548866398</c:v>
                </c:pt>
                <c:pt idx="349">
                  <c:v>2.7234280702825302</c:v>
                </c:pt>
                <c:pt idx="350">
                  <c:v>2.71375556371691</c:v>
                </c:pt>
                <c:pt idx="351">
                  <c:v>2.7228652188901199</c:v>
                </c:pt>
                <c:pt idx="352">
                  <c:v>2.72799632229653</c:v>
                </c:pt>
                <c:pt idx="353">
                  <c:v>2.7270967963449602</c:v>
                </c:pt>
                <c:pt idx="354">
                  <c:v>2.7386350293639499</c:v>
                </c:pt>
                <c:pt idx="355">
                  <c:v>2.747756254305</c:v>
                </c:pt>
                <c:pt idx="356">
                  <c:v>2.7454417263053998</c:v>
                </c:pt>
                <c:pt idx="357">
                  <c:v>2.7456132605266501</c:v>
                </c:pt>
                <c:pt idx="358">
                  <c:v>2.75496010080058</c:v>
                </c:pt>
                <c:pt idx="359">
                  <c:v>2.7465268851665101</c:v>
                </c:pt>
                <c:pt idx="360">
                  <c:v>2.7551595501973698</c:v>
                </c:pt>
                <c:pt idx="361">
                  <c:v>2.7672108437761702</c:v>
                </c:pt>
                <c:pt idx="362">
                  <c:v>2.77577226094775</c:v>
                </c:pt>
                <c:pt idx="363">
                  <c:v>2.7889735541202199</c:v>
                </c:pt>
                <c:pt idx="364">
                  <c:v>2.7982640268761401</c:v>
                </c:pt>
                <c:pt idx="365">
                  <c:v>2.8124128701720101</c:v>
                </c:pt>
                <c:pt idx="366">
                  <c:v>2.8265764415116998</c:v>
                </c:pt>
                <c:pt idx="367">
                  <c:v>2.8408634044509</c:v>
                </c:pt>
                <c:pt idx="368">
                  <c:v>2.8556150258272499</c:v>
                </c:pt>
                <c:pt idx="369">
                  <c:v>2.8697121489601298</c:v>
                </c:pt>
                <c:pt idx="370">
                  <c:v>2.8762515385760401</c:v>
                </c:pt>
                <c:pt idx="371">
                  <c:v>2.8803527431626699</c:v>
                </c:pt>
                <c:pt idx="372">
                  <c:v>2.8777347492213301</c:v>
                </c:pt>
                <c:pt idx="373">
                  <c:v>2.89071242006422</c:v>
                </c:pt>
                <c:pt idx="374">
                  <c:v>2.9006445684997302</c:v>
                </c:pt>
                <c:pt idx="375">
                  <c:v>2.8930508336020999</c:v>
                </c:pt>
                <c:pt idx="376">
                  <c:v>2.9086928252051401</c:v>
                </c:pt>
                <c:pt idx="377">
                  <c:v>2.9190304225969901</c:v>
                </c:pt>
                <c:pt idx="378">
                  <c:v>2.9196738457001801</c:v>
                </c:pt>
                <c:pt idx="379">
                  <c:v>2.9281609244375901</c:v>
                </c:pt>
                <c:pt idx="380">
                  <c:v>2.9108750294769599</c:v>
                </c:pt>
                <c:pt idx="381">
                  <c:v>2.9150667037578901</c:v>
                </c:pt>
                <c:pt idx="382">
                  <c:v>2.9222155742655298</c:v>
                </c:pt>
                <c:pt idx="383">
                  <c:v>2.93578575114064</c:v>
                </c:pt>
                <c:pt idx="384">
                  <c:v>2.9475011141537801</c:v>
                </c:pt>
                <c:pt idx="385">
                  <c:v>2.9693091619140701</c:v>
                </c:pt>
                <c:pt idx="386">
                  <c:v>2.9711885469977402</c:v>
                </c:pt>
                <c:pt idx="387">
                  <c:v>2.9766340628859802</c:v>
                </c:pt>
                <c:pt idx="388">
                  <c:v>2.9784829917466999</c:v>
                </c:pt>
                <c:pt idx="389">
                  <c:v>2.98589568261362</c:v>
                </c:pt>
                <c:pt idx="390">
                  <c:v>2.98909988609774</c:v>
                </c:pt>
                <c:pt idx="391">
                  <c:v>2.9989280309915101</c:v>
                </c:pt>
                <c:pt idx="392">
                  <c:v>3.0000447329573201</c:v>
                </c:pt>
                <c:pt idx="393">
                  <c:v>3.0040390848351701</c:v>
                </c:pt>
                <c:pt idx="394">
                  <c:v>3.0080481896892599</c:v>
                </c:pt>
                <c:pt idx="395">
                  <c:v>3.0131238706919099</c:v>
                </c:pt>
                <c:pt idx="396">
                  <c:v>3.0059723152322402</c:v>
                </c:pt>
                <c:pt idx="397">
                  <c:v>3.0237149887788899</c:v>
                </c:pt>
                <c:pt idx="398">
                  <c:v>3.0265414982657699</c:v>
                </c:pt>
                <c:pt idx="399">
                  <c:v>3.0330043971057199</c:v>
                </c:pt>
                <c:pt idx="400">
                  <c:v>3.0542286304126098</c:v>
                </c:pt>
                <c:pt idx="401">
                  <c:v>3.0558372619352099</c:v>
                </c:pt>
                <c:pt idx="402">
                  <c:v>3.0750388364494001</c:v>
                </c:pt>
                <c:pt idx="403">
                  <c:v>3.0812898987644202</c:v>
                </c:pt>
                <c:pt idx="404">
                  <c:v>3.09262927234073</c:v>
                </c:pt>
                <c:pt idx="405">
                  <c:v>3.1013234270860099</c:v>
                </c:pt>
                <c:pt idx="406">
                  <c:v>3.0998961300254999</c:v>
                </c:pt>
                <c:pt idx="407">
                  <c:v>3.1184025437930898</c:v>
                </c:pt>
                <c:pt idx="408">
                  <c:v>3.1198680686890001</c:v>
                </c:pt>
                <c:pt idx="409">
                  <c:v>3.1344690591100699</c:v>
                </c:pt>
                <c:pt idx="410">
                  <c:v>3.1507146563039901</c:v>
                </c:pt>
                <c:pt idx="411">
                  <c:v>3.1560336398166302</c:v>
                </c:pt>
                <c:pt idx="412">
                  <c:v>3.1516509989377499</c:v>
                </c:pt>
                <c:pt idx="413">
                  <c:v>3.15819782381439</c:v>
                </c:pt>
                <c:pt idx="414">
                  <c:v>3.16448490393253</c:v>
                </c:pt>
                <c:pt idx="415">
                  <c:v>3.1673505573277598</c:v>
                </c:pt>
                <c:pt idx="416">
                  <c:v>3.1757285744358899</c:v>
                </c:pt>
                <c:pt idx="417">
                  <c:v>3.1850774572065799</c:v>
                </c:pt>
                <c:pt idx="418">
                  <c:v>3.1795946047950698</c:v>
                </c:pt>
                <c:pt idx="419">
                  <c:v>3.1813703355604499</c:v>
                </c:pt>
                <c:pt idx="420">
                  <c:v>3.1852759799358799</c:v>
                </c:pt>
                <c:pt idx="421">
                  <c:v>3.1997677531595601</c:v>
                </c:pt>
                <c:pt idx="422">
                  <c:v>3.20904445688782</c:v>
                </c:pt>
                <c:pt idx="423">
                  <c:v>3.2249090386974402</c:v>
                </c:pt>
                <c:pt idx="424">
                  <c:v>3.2266884469547601</c:v>
                </c:pt>
                <c:pt idx="425">
                  <c:v>3.2383904272170598</c:v>
                </c:pt>
                <c:pt idx="426">
                  <c:v>3.2462330255029199</c:v>
                </c:pt>
                <c:pt idx="427">
                  <c:v>3.2591687142022199</c:v>
                </c:pt>
                <c:pt idx="428">
                  <c:v>3.26531052699811</c:v>
                </c:pt>
                <c:pt idx="429">
                  <c:v>3.2864934972494502</c:v>
                </c:pt>
                <c:pt idx="430">
                  <c:v>3.2878966848915798</c:v>
                </c:pt>
                <c:pt idx="431">
                  <c:v>3.2942362284535598</c:v>
                </c:pt>
                <c:pt idx="432">
                  <c:v>3.2840798954579702</c:v>
                </c:pt>
                <c:pt idx="433">
                  <c:v>3.2833842686480899</c:v>
                </c:pt>
                <c:pt idx="434">
                  <c:v>3.2939034929232598</c:v>
                </c:pt>
                <c:pt idx="435">
                  <c:v>3.29693229020753</c:v>
                </c:pt>
                <c:pt idx="436">
                  <c:v>3.3071352468464101</c:v>
                </c:pt>
                <c:pt idx="437">
                  <c:v>3.3133328313240402</c:v>
                </c:pt>
                <c:pt idx="438">
                  <c:v>3.3216453849948802</c:v>
                </c:pt>
                <c:pt idx="439">
                  <c:v>3.3420385487798798</c:v>
                </c:pt>
                <c:pt idx="440">
                  <c:v>3.3523547168463002</c:v>
                </c:pt>
                <c:pt idx="441">
                  <c:v>3.3657634298633798</c:v>
                </c:pt>
                <c:pt idx="442">
                  <c:v>3.3645566796964999</c:v>
                </c:pt>
                <c:pt idx="443">
                  <c:v>3.3783772907218301</c:v>
                </c:pt>
                <c:pt idx="444">
                  <c:v>3.3874652727277801</c:v>
                </c:pt>
                <c:pt idx="445">
                  <c:v>3.3950430338483999</c:v>
                </c:pt>
                <c:pt idx="446">
                  <c:v>3.4037939138000399</c:v>
                </c:pt>
                <c:pt idx="447">
                  <c:v>3.41772936609964</c:v>
                </c:pt>
                <c:pt idx="448">
                  <c:v>3.4328885847863901</c:v>
                </c:pt>
                <c:pt idx="449">
                  <c:v>3.4477883193529899</c:v>
                </c:pt>
                <c:pt idx="450">
                  <c:v>3.4500910227987802</c:v>
                </c:pt>
                <c:pt idx="451">
                  <c:v>3.4587338426427001</c:v>
                </c:pt>
                <c:pt idx="452">
                  <c:v>3.4729341632303199</c:v>
                </c:pt>
                <c:pt idx="453">
                  <c:v>3.46978189941973</c:v>
                </c:pt>
                <c:pt idx="454">
                  <c:v>3.4680117336060601</c:v>
                </c:pt>
                <c:pt idx="455">
                  <c:v>3.47314233140284</c:v>
                </c:pt>
                <c:pt idx="456">
                  <c:v>3.4784231768703702</c:v>
                </c:pt>
                <c:pt idx="457">
                  <c:v>3.4659420831243999</c:v>
                </c:pt>
                <c:pt idx="458">
                  <c:v>3.4658321527292699</c:v>
                </c:pt>
                <c:pt idx="459">
                  <c:v>3.4785674978705199</c:v>
                </c:pt>
                <c:pt idx="460">
                  <c:v>3.4940307507959898</c:v>
                </c:pt>
                <c:pt idx="461">
                  <c:v>3.49943405704088</c:v>
                </c:pt>
                <c:pt idx="462">
                  <c:v>3.5054857813613398</c:v>
                </c:pt>
                <c:pt idx="463">
                  <c:v>3.523253312934</c:v>
                </c:pt>
                <c:pt idx="464">
                  <c:v>3.53412803271996</c:v>
                </c:pt>
                <c:pt idx="465">
                  <c:v>3.5483902298158898</c:v>
                </c:pt>
                <c:pt idx="466">
                  <c:v>3.5585282898705599</c:v>
                </c:pt>
                <c:pt idx="467">
                  <c:v>3.5704696203450399</c:v>
                </c:pt>
                <c:pt idx="468">
                  <c:v>3.5918839361170201</c:v>
                </c:pt>
                <c:pt idx="469">
                  <c:v>3.6060270167969302</c:v>
                </c:pt>
                <c:pt idx="470">
                  <c:v>3.6105123765526299</c:v>
                </c:pt>
                <c:pt idx="471">
                  <c:v>3.6213282144471699</c:v>
                </c:pt>
                <c:pt idx="472">
                  <c:v>3.6312228879533102</c:v>
                </c:pt>
                <c:pt idx="473">
                  <c:v>3.6606528415851698</c:v>
                </c:pt>
                <c:pt idx="474">
                  <c:v>3.64314489623988</c:v>
                </c:pt>
                <c:pt idx="475">
                  <c:v>3.65745247821742</c:v>
                </c:pt>
                <c:pt idx="476">
                  <c:v>3.6639846224635799</c:v>
                </c:pt>
                <c:pt idx="477">
                  <c:v>3.6843254923129098</c:v>
                </c:pt>
                <c:pt idx="478">
                  <c:v>3.6810653648872602</c:v>
                </c:pt>
                <c:pt idx="479">
                  <c:v>3.6962511644682601</c:v>
                </c:pt>
                <c:pt idx="480">
                  <c:v>3.7011823780582702</c:v>
                </c:pt>
                <c:pt idx="481">
                  <c:v>3.70849697100661</c:v>
                </c:pt>
                <c:pt idx="482">
                  <c:v>3.7126537132083102</c:v>
                </c:pt>
                <c:pt idx="483">
                  <c:v>3.7213577335001702</c:v>
                </c:pt>
                <c:pt idx="484">
                  <c:v>3.74730824152229</c:v>
                </c:pt>
                <c:pt idx="485">
                  <c:v>3.7342513194355198</c:v>
                </c:pt>
                <c:pt idx="486">
                  <c:v>3.7461061250426799</c:v>
                </c:pt>
                <c:pt idx="487">
                  <c:v>3.74861353304569</c:v>
                </c:pt>
                <c:pt idx="488">
                  <c:v>3.7484541429394</c:v>
                </c:pt>
                <c:pt idx="489">
                  <c:v>3.7613672938073202</c:v>
                </c:pt>
                <c:pt idx="490">
                  <c:v>3.7494437804941199</c:v>
                </c:pt>
                <c:pt idx="491">
                  <c:v>3.75335032901486</c:v>
                </c:pt>
                <c:pt idx="492">
                  <c:v>3.75929179727801</c:v>
                </c:pt>
                <c:pt idx="493">
                  <c:v>3.7508557653300398</c:v>
                </c:pt>
                <c:pt idx="494">
                  <c:v>3.7595268545059599</c:v>
                </c:pt>
                <c:pt idx="495">
                  <c:v>3.7861766607406002</c:v>
                </c:pt>
                <c:pt idx="496">
                  <c:v>3.7944948057186201</c:v>
                </c:pt>
                <c:pt idx="497">
                  <c:v>3.79660780953661</c:v>
                </c:pt>
                <c:pt idx="498">
                  <c:v>3.7998945980099599</c:v>
                </c:pt>
                <c:pt idx="499">
                  <c:v>3.8013689017129102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B-4D56-8DD6-F116B61C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14280"/>
        <c:axId val="555815920"/>
      </c:scatterChart>
      <c:valAx>
        <c:axId val="55581428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5920"/>
        <c:crosses val="autoZero"/>
        <c:crossBetween val="midCat"/>
      </c:valAx>
      <c:valAx>
        <c:axId val="555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310815</xdr:colOff>
      <xdr:row>18</xdr:row>
      <xdr:rowOff>2006</xdr:rowOff>
    </xdr:from>
    <xdr:to>
      <xdr:col>9</xdr:col>
      <xdr:colOff>681789</xdr:colOff>
      <xdr:row>32</xdr:row>
      <xdr:rowOff>78206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1E17A-60F0-0199-96D8-ADBAD053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115303</xdr:colOff>
      <xdr:row>7</xdr:row>
      <xdr:rowOff>122321</xdr:rowOff>
    </xdr:from>
    <xdr:to>
      <xdr:col>36</xdr:col>
      <xdr:colOff>406066</xdr:colOff>
      <xdr:row>22</xdr:row>
      <xdr:rowOff>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E7A63-4EEA-4323-B07A-3C77E0A1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142328</xdr:colOff>
      <xdr:row>18</xdr:row>
      <xdr:rowOff>16415</xdr:rowOff>
    </xdr:from>
    <xdr:to>
      <xdr:col>15</xdr:col>
      <xdr:colOff>602943</xdr:colOff>
      <xdr:row>42</xdr:row>
      <xdr:rowOff>120430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8FE66-2B6D-4A19-BB69-90D8E68C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50133</xdr:colOff>
      <xdr:row>22</xdr:row>
      <xdr:rowOff>0</xdr:rowOff>
    </xdr:from>
    <xdr:to>
      <xdr:col>15</xdr:col>
      <xdr:colOff>280739</xdr:colOff>
      <xdr:row>38</xdr:row>
      <xdr:rowOff>90237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FB83E-EE18-48CB-B0B4-56F6A429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166687</xdr:rowOff>
    </xdr:from>
    <xdr:to>
      <xdr:col>16</xdr:col>
      <xdr:colOff>228600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63216-2208-44E1-BF7D-B7B660E6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7C8B-DBFE-4C27-BB5B-C2825FAD3B06}">
  <dimension ref="A1:AB149"/>
  <sheetViews>
    <sheetView topLeftCell="M61" zoomScaleNormal="100" workbookViewId="0">
      <selection activeCell="V45" sqref="V45:V46"/>
    </sheetView>
  </sheetViews>
  <sheetFormatPr defaultRowHeight="15" x14ac:dyDescent="0.25"/>
  <cols>
    <col min="2" max="2" width="10.7109375" customWidth="1"/>
    <col min="5" max="5" width="13" bestFit="1" customWidth="1"/>
    <col min="6" max="6" width="13.28515625" bestFit="1" customWidth="1"/>
    <col min="7" max="7" width="10" bestFit="1" customWidth="1"/>
    <col min="8" max="8" width="13.85546875" customWidth="1"/>
    <col min="9" max="9" width="13" customWidth="1"/>
    <col min="10" max="10" width="17.140625" customWidth="1"/>
    <col min="11" max="11" width="15.28515625" customWidth="1"/>
    <col min="12" max="12" width="5.140625" customWidth="1"/>
    <col min="18" max="18" width="7.42578125" customWidth="1"/>
    <col min="19" max="19" width="6.5703125" customWidth="1"/>
    <col min="20" max="20" width="9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X1" t="s">
        <v>0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>
        <v>4.0000000000000001E-3</v>
      </c>
      <c r="B2">
        <v>10000000</v>
      </c>
      <c r="C2">
        <v>13.7</v>
      </c>
      <c r="D2">
        <v>2.5599999999999998E-9</v>
      </c>
      <c r="E2">
        <f>2*D2/A2</f>
        <v>1.2799999999999998E-6</v>
      </c>
      <c r="F2">
        <f>C2/B2</f>
        <v>1.37E-6</v>
      </c>
      <c r="G2" s="5">
        <v>2.1999999999999998E-9</v>
      </c>
      <c r="H2" s="5">
        <f>(G2*C2*C2*D2)^0.25*B2^-0.5 *A2^-0.25</f>
        <v>2.2673102286115335E-7</v>
      </c>
      <c r="I2" s="5">
        <f>E2/(0.8*G2)</f>
        <v>727.27272727272725</v>
      </c>
      <c r="J2" s="5">
        <f>F2/(0.8*G2)</f>
        <v>778.40909090909099</v>
      </c>
      <c r="K2" s="5">
        <f>H2/(0.8*G2)</f>
        <v>128.8244448074735</v>
      </c>
      <c r="L2">
        <v>32</v>
      </c>
      <c r="M2">
        <f t="shared" ref="M2:M10" si="0">I2/L2</f>
        <v>22.727272727272727</v>
      </c>
      <c r="N2">
        <f>J2/L2</f>
        <v>24.325284090909093</v>
      </c>
      <c r="O2" s="5">
        <f t="shared" ref="O2:O10" si="1">K2/L2</f>
        <v>4.0257639002335468</v>
      </c>
      <c r="P2" s="5">
        <f>O2*50</f>
        <v>201.28819501167735</v>
      </c>
      <c r="Q2">
        <f>N2*30</f>
        <v>729.75852272727275</v>
      </c>
      <c r="R2">
        <f>Q2*S2/25000</f>
        <v>5.8380681818181825</v>
      </c>
      <c r="S2">
        <v>200</v>
      </c>
      <c r="T2">
        <f t="shared" ref="T2:T10" si="2">S2*0.8*L2*G2*1000000</f>
        <v>11.263999999999999</v>
      </c>
      <c r="V2" t="e">
        <f t="shared" ref="V2:V9" si="3">T2/U2</f>
        <v>#DIV/0!</v>
      </c>
      <c r="Y2">
        <f>LN(A2)</f>
        <v>-5.521460917862246</v>
      </c>
      <c r="Z2">
        <f t="shared" ref="Z2:Z10" si="4">LN(B2)</f>
        <v>16.11809565095832</v>
      </c>
      <c r="AA2" t="e">
        <f>LN(V2*0.000001)</f>
        <v>#DIV/0!</v>
      </c>
    </row>
    <row r="3" spans="1:28" x14ac:dyDescent="0.25">
      <c r="A3">
        <v>8.0000000000000002E-3</v>
      </c>
      <c r="B3">
        <v>10000000</v>
      </c>
      <c r="C3">
        <v>13.7</v>
      </c>
      <c r="D3">
        <v>2.5599999999999998E-9</v>
      </c>
      <c r="E3">
        <f>2*D3/A3</f>
        <v>6.3999999999999991E-7</v>
      </c>
      <c r="F3">
        <f>C3/B3</f>
        <v>1.37E-6</v>
      </c>
      <c r="G3" s="5">
        <v>2.1999999999999998E-9</v>
      </c>
      <c r="H3" s="5">
        <f>(G3*C3*C3*D3)^0.25*B3^-0.5 *A3^-0.25</f>
        <v>1.906573043507519E-7</v>
      </c>
      <c r="I3" s="5">
        <f>E3/(0.8*G3)</f>
        <v>363.63636363636363</v>
      </c>
      <c r="J3" s="5">
        <f>F3/(0.8*G3)</f>
        <v>778.40909090909099</v>
      </c>
      <c r="K3" s="5">
        <f>H3/(0.8*G3)</f>
        <v>108.32801383565449</v>
      </c>
      <c r="L3">
        <v>27</v>
      </c>
      <c r="M3">
        <f t="shared" si="0"/>
        <v>13.468013468013467</v>
      </c>
      <c r="N3">
        <f>J3/L3</f>
        <v>28.829966329966332</v>
      </c>
      <c r="O3" s="5">
        <f t="shared" si="1"/>
        <v>4.012148660579796</v>
      </c>
      <c r="P3" s="5">
        <f>O3*50</f>
        <v>200.60743302898979</v>
      </c>
      <c r="Q3">
        <f>N3*30</f>
        <v>864.89898989898995</v>
      </c>
      <c r="R3">
        <f>Q3*S3/25000</f>
        <v>6.9191919191919196</v>
      </c>
      <c r="S3">
        <v>200</v>
      </c>
      <c r="T3">
        <f t="shared" si="2"/>
        <v>9.5039999999999996</v>
      </c>
      <c r="V3" t="e">
        <f t="shared" si="3"/>
        <v>#DIV/0!</v>
      </c>
      <c r="W3" t="e">
        <f>#REF!^-0.57*B3^-0.23</f>
        <v>#REF!</v>
      </c>
      <c r="X3">
        <f>A3</f>
        <v>8.0000000000000002E-3</v>
      </c>
      <c r="Y3">
        <f>LN(A3)</f>
        <v>-4.8283137373023015</v>
      </c>
      <c r="Z3">
        <f t="shared" si="4"/>
        <v>16.11809565095832</v>
      </c>
      <c r="AA3" t="e">
        <f>LN(V3*0.000001)</f>
        <v>#DIV/0!</v>
      </c>
      <c r="AB3" t="e">
        <f t="shared" ref="AB3:AB9" si="5">(V3/MAX(ABS(V3-(T3/(U3-1))),ABS(V3-(T3/(U3+1)))))^2</f>
        <v>#DIV/0!</v>
      </c>
    </row>
    <row r="4" spans="1:28" s="1" customFormat="1" x14ac:dyDescent="0.25">
      <c r="A4" s="1">
        <v>0.01</v>
      </c>
      <c r="B4" s="1">
        <v>10000000</v>
      </c>
      <c r="C4" s="1">
        <v>13.7</v>
      </c>
      <c r="D4" s="1">
        <v>2.5599999999999998E-9</v>
      </c>
      <c r="E4" s="1">
        <f>2*D4/A4</f>
        <v>5.1199999999999993E-7</v>
      </c>
      <c r="F4" s="1">
        <f>C4/B4</f>
        <v>1.37E-6</v>
      </c>
      <c r="G4" s="23">
        <v>2.1999999999999998E-9</v>
      </c>
      <c r="H4" s="23">
        <f>(G4*C4*C4*D4)^0.25*B4^-0.5 *A4^-0.25</f>
        <v>1.8031254578488826E-7</v>
      </c>
      <c r="I4" s="23">
        <f>E4/(0.8*G4)</f>
        <v>290.90909090909088</v>
      </c>
      <c r="J4" s="23">
        <f>F4/(0.8*G4)</f>
        <v>778.40909090909099</v>
      </c>
      <c r="K4" s="23">
        <f>H4/(0.8*G4)</f>
        <v>102.45031010505015</v>
      </c>
      <c r="L4" s="1">
        <v>25</v>
      </c>
      <c r="M4" s="1">
        <f t="shared" ref="M4" si="6">I4/L4</f>
        <v>11.636363636363635</v>
      </c>
      <c r="N4" s="1">
        <f>J4/L4</f>
        <v>31.13636363636364</v>
      </c>
      <c r="O4" s="23">
        <f t="shared" ref="O4" si="7">K4/L4</f>
        <v>4.0980124042020059</v>
      </c>
      <c r="P4" s="23">
        <f>O4*40</f>
        <v>163.92049616808023</v>
      </c>
      <c r="Q4" s="1">
        <f>N4*30</f>
        <v>934.09090909090924</v>
      </c>
      <c r="R4" s="1">
        <f>Q4*S4/25000</f>
        <v>6.7254545454545474</v>
      </c>
      <c r="S4" s="1">
        <v>180</v>
      </c>
      <c r="T4" s="1">
        <f t="shared" ref="T4" si="8">S4*0.8*L4*G4*1000000</f>
        <v>7.919999999999999</v>
      </c>
      <c r="U4"/>
      <c r="V4" s="1" t="e">
        <f t="shared" ref="V4" si="9">T4/U4</f>
        <v>#DIV/0!</v>
      </c>
      <c r="Y4" s="1">
        <f>LN(A4)</f>
        <v>-4.6051701859880909</v>
      </c>
      <c r="Z4" s="1">
        <f t="shared" ref="Z4" si="10">LN(B4)</f>
        <v>16.11809565095832</v>
      </c>
      <c r="AA4" s="1" t="e">
        <f>LN(V4*0.000001)</f>
        <v>#DIV/0!</v>
      </c>
    </row>
    <row r="5" spans="1:28" x14ac:dyDescent="0.25">
      <c r="A5">
        <v>1.4E-2</v>
      </c>
      <c r="B5">
        <v>10000000</v>
      </c>
      <c r="C5">
        <v>13.7</v>
      </c>
      <c r="D5">
        <v>2.5599999999999998E-9</v>
      </c>
      <c r="E5">
        <f t="shared" ref="E5:E10" si="11">2*D5/A5</f>
        <v>3.6571428571428567E-7</v>
      </c>
      <c r="F5">
        <f t="shared" ref="F5:F10" si="12">C5/B5</f>
        <v>1.37E-6</v>
      </c>
      <c r="G5" s="5">
        <v>2.1999999999999998E-9</v>
      </c>
      <c r="H5" s="5">
        <f t="shared" ref="H5:H10" si="13">(G5*C5*C5*D5)^0.25*B5^-0.5 *A5^-0.25</f>
        <v>1.6576541918008094E-7</v>
      </c>
      <c r="I5">
        <f t="shared" ref="I5:I10" si="14">E5/(0.8*G5)</f>
        <v>207.79220779220776</v>
      </c>
      <c r="J5">
        <f t="shared" ref="J5:J10" si="15">F5/(0.8*G5)</f>
        <v>778.40909090909099</v>
      </c>
      <c r="K5">
        <f t="shared" ref="K5:K10" si="16">H5/(0.8*G5)</f>
        <v>94.184897261409631</v>
      </c>
      <c r="L5">
        <v>23</v>
      </c>
      <c r="M5">
        <f t="shared" si="0"/>
        <v>9.0344438170525105</v>
      </c>
      <c r="N5">
        <f t="shared" ref="N5:N10" si="17">J5/L5</f>
        <v>33.843873517786562</v>
      </c>
      <c r="O5">
        <f t="shared" si="1"/>
        <v>4.0949955331047665</v>
      </c>
      <c r="P5" s="5">
        <f>O5*30</f>
        <v>122.849865993143</v>
      </c>
      <c r="Q5">
        <f t="shared" ref="Q5:Q8" si="18">N5*30</f>
        <v>1015.3162055335969</v>
      </c>
      <c r="R5">
        <f t="shared" ref="R5:R10" si="19">Q5*S5/25000</f>
        <v>6.0918972332015811</v>
      </c>
      <c r="S5">
        <v>150</v>
      </c>
      <c r="T5">
        <f t="shared" si="2"/>
        <v>6.0720000000000001</v>
      </c>
      <c r="V5" t="e">
        <f>T5/U5</f>
        <v>#DIV/0!</v>
      </c>
      <c r="W5" t="e">
        <f>#REF!^-0.57*B5^-0.23</f>
        <v>#REF!</v>
      </c>
      <c r="X5">
        <f t="shared" ref="X5:X10" si="20">A5</f>
        <v>1.4E-2</v>
      </c>
      <c r="Y5">
        <f t="shared" ref="Y5:Y10" si="21">LN(A5)</f>
        <v>-4.2686979493668789</v>
      </c>
      <c r="Z5">
        <f t="shared" si="4"/>
        <v>16.11809565095832</v>
      </c>
      <c r="AA5" t="e">
        <f t="shared" ref="AA5:AA10" si="22">LN(V5*0.000001)</f>
        <v>#DIV/0!</v>
      </c>
      <c r="AB5" t="e">
        <f>(V5/MAX(ABS(V5-(T5/(U5-1))),ABS(V5-(T5/(U5+1)))))^2</f>
        <v>#DIV/0!</v>
      </c>
    </row>
    <row r="6" spans="1:28" x14ac:dyDescent="0.25">
      <c r="A6">
        <v>1.7999999999999999E-2</v>
      </c>
      <c r="B6">
        <v>10000000</v>
      </c>
      <c r="C6">
        <v>13.7</v>
      </c>
      <c r="D6">
        <v>2.5599999999999998E-9</v>
      </c>
      <c r="E6">
        <f t="shared" si="11"/>
        <v>2.8444444444444443E-7</v>
      </c>
      <c r="F6">
        <f t="shared" si="12"/>
        <v>1.37E-6</v>
      </c>
      <c r="G6" s="5">
        <v>2.1999999999999998E-9</v>
      </c>
      <c r="H6" s="5">
        <f t="shared" si="13"/>
        <v>1.5567103713128579E-7</v>
      </c>
      <c r="I6">
        <f t="shared" si="14"/>
        <v>161.61616161616161</v>
      </c>
      <c r="J6">
        <f t="shared" si="15"/>
        <v>778.40909090909099</v>
      </c>
      <c r="K6">
        <f t="shared" si="16"/>
        <v>88.449452915503286</v>
      </c>
      <c r="L6">
        <v>22</v>
      </c>
      <c r="M6">
        <f t="shared" si="0"/>
        <v>7.3461891643709825</v>
      </c>
      <c r="N6">
        <f t="shared" si="17"/>
        <v>35.382231404958681</v>
      </c>
      <c r="O6">
        <f t="shared" si="1"/>
        <v>4.0204296779774218</v>
      </c>
      <c r="P6" s="5">
        <f>O6*20</f>
        <v>80.408593559548436</v>
      </c>
      <c r="Q6">
        <f t="shared" si="18"/>
        <v>1061.4669421487604</v>
      </c>
      <c r="R6">
        <f t="shared" si="19"/>
        <v>4.2458677685950414</v>
      </c>
      <c r="S6">
        <v>100</v>
      </c>
      <c r="T6">
        <f t="shared" si="2"/>
        <v>3.8719999999999994</v>
      </c>
      <c r="V6" t="e">
        <f>T6/U6</f>
        <v>#DIV/0!</v>
      </c>
      <c r="Y6">
        <f t="shared" si="21"/>
        <v>-4.0173835210859723</v>
      </c>
      <c r="Z6">
        <f t="shared" si="4"/>
        <v>16.11809565095832</v>
      </c>
      <c r="AA6" t="e">
        <f t="shared" si="22"/>
        <v>#DIV/0!</v>
      </c>
    </row>
    <row r="7" spans="1:28" x14ac:dyDescent="0.25">
      <c r="A7">
        <v>2.1999999999999999E-2</v>
      </c>
      <c r="B7">
        <v>10000000</v>
      </c>
      <c r="C7">
        <v>13.7</v>
      </c>
      <c r="D7">
        <v>2.5599999999999998E-9</v>
      </c>
      <c r="E7">
        <f t="shared" si="11"/>
        <v>2.3272727272727273E-7</v>
      </c>
      <c r="F7">
        <f t="shared" si="12"/>
        <v>1.37E-6</v>
      </c>
      <c r="G7" s="5">
        <v>2.1999999999999998E-9</v>
      </c>
      <c r="H7" s="5">
        <f t="shared" si="13"/>
        <v>1.4805404418657408E-7</v>
      </c>
      <c r="I7">
        <f t="shared" si="14"/>
        <v>132.2314049586777</v>
      </c>
      <c r="J7">
        <f t="shared" si="15"/>
        <v>778.40909090909099</v>
      </c>
      <c r="K7">
        <f t="shared" si="16"/>
        <v>84.121616015098908</v>
      </c>
      <c r="L7">
        <v>21</v>
      </c>
      <c r="M7">
        <f t="shared" si="0"/>
        <v>6.2967335694608426</v>
      </c>
      <c r="N7">
        <f t="shared" si="17"/>
        <v>37.067099567099568</v>
      </c>
      <c r="O7">
        <f t="shared" si="1"/>
        <v>4.0057912388142336</v>
      </c>
      <c r="P7" s="5">
        <f>O7*20</f>
        <v>80.115824776284668</v>
      </c>
      <c r="Q7">
        <f t="shared" si="18"/>
        <v>1112.012987012987</v>
      </c>
      <c r="R7">
        <f t="shared" si="19"/>
        <v>4.4480519480519476</v>
      </c>
      <c r="S7">
        <v>100</v>
      </c>
      <c r="T7">
        <f t="shared" si="2"/>
        <v>3.6959999999999997</v>
      </c>
      <c r="V7" t="e">
        <f>T7/U7</f>
        <v>#DIV/0!</v>
      </c>
      <c r="Y7">
        <f t="shared" si="21"/>
        <v>-3.8167128256238212</v>
      </c>
      <c r="AA7" t="e">
        <f t="shared" si="22"/>
        <v>#DIV/0!</v>
      </c>
    </row>
    <row r="8" spans="1:28" x14ac:dyDescent="0.25">
      <c r="A8">
        <v>2.5999999999999999E-2</v>
      </c>
      <c r="B8">
        <v>10000000</v>
      </c>
      <c r="C8">
        <v>13.7</v>
      </c>
      <c r="D8">
        <v>2.5599999999999998E-9</v>
      </c>
      <c r="E8">
        <f t="shared" si="11"/>
        <v>1.9692307692307693E-7</v>
      </c>
      <c r="F8">
        <f>C8/B8</f>
        <v>1.37E-6</v>
      </c>
      <c r="G8" s="5">
        <v>2.1999999999999998E-9</v>
      </c>
      <c r="H8" s="5">
        <f t="shared" si="13"/>
        <v>1.4199812444286368E-7</v>
      </c>
      <c r="I8">
        <f t="shared" si="14"/>
        <v>111.88811188811189</v>
      </c>
      <c r="J8">
        <f t="shared" si="15"/>
        <v>778.40909090909099</v>
      </c>
      <c r="K8">
        <f t="shared" si="16"/>
        <v>80.680752524354375</v>
      </c>
      <c r="L8">
        <v>20</v>
      </c>
      <c r="M8">
        <f t="shared" si="0"/>
        <v>5.594405594405595</v>
      </c>
      <c r="N8">
        <f t="shared" si="17"/>
        <v>38.920454545454547</v>
      </c>
      <c r="O8">
        <f t="shared" si="1"/>
        <v>4.0340376262177191</v>
      </c>
      <c r="P8" s="5">
        <f t="shared" ref="P8:P10" si="23">O8*20</f>
        <v>80.680752524354375</v>
      </c>
      <c r="Q8">
        <f t="shared" si="18"/>
        <v>1167.6136363636365</v>
      </c>
      <c r="R8">
        <f>Q8*S8/25000</f>
        <v>4.6704545454545459</v>
      </c>
      <c r="S8">
        <v>100</v>
      </c>
      <c r="T8">
        <f t="shared" si="2"/>
        <v>3.5199999999999996</v>
      </c>
      <c r="V8" t="e">
        <f t="shared" si="3"/>
        <v>#DIV/0!</v>
      </c>
      <c r="X8">
        <f t="shared" si="20"/>
        <v>2.5999999999999999E-2</v>
      </c>
      <c r="Y8">
        <f t="shared" si="21"/>
        <v>-3.6496587409606551</v>
      </c>
      <c r="Z8">
        <f t="shared" si="4"/>
        <v>16.11809565095832</v>
      </c>
      <c r="AA8" t="e">
        <f t="shared" si="22"/>
        <v>#DIV/0!</v>
      </c>
      <c r="AB8" t="e">
        <f t="shared" si="5"/>
        <v>#DIV/0!</v>
      </c>
    </row>
    <row r="9" spans="1:28" ht="15.75" customHeight="1" x14ac:dyDescent="0.25">
      <c r="A9">
        <v>0.03</v>
      </c>
      <c r="B9">
        <v>10000000</v>
      </c>
      <c r="C9">
        <v>13.7</v>
      </c>
      <c r="D9">
        <v>2.5599999999999998E-9</v>
      </c>
      <c r="E9">
        <f t="shared" si="11"/>
        <v>1.7066666666666666E-7</v>
      </c>
      <c r="F9">
        <f t="shared" si="12"/>
        <v>1.37E-6</v>
      </c>
      <c r="G9" s="5">
        <v>2.1999999999999998E-9</v>
      </c>
      <c r="H9" s="5">
        <f t="shared" si="13"/>
        <v>1.3700790685804475E-7</v>
      </c>
      <c r="I9">
        <f t="shared" si="14"/>
        <v>96.969696969696969</v>
      </c>
      <c r="J9">
        <f t="shared" si="15"/>
        <v>778.40909090909099</v>
      </c>
      <c r="K9">
        <f t="shared" si="16"/>
        <v>77.845401623889074</v>
      </c>
      <c r="L9">
        <v>19</v>
      </c>
      <c r="M9">
        <f t="shared" si="0"/>
        <v>5.1036682615629987</v>
      </c>
      <c r="N9">
        <f t="shared" si="17"/>
        <v>40.968899521531107</v>
      </c>
      <c r="O9">
        <f t="shared" si="1"/>
        <v>4.0971264012573201</v>
      </c>
      <c r="P9" s="5">
        <f>O9*20</f>
        <v>81.942528025146402</v>
      </c>
      <c r="Q9">
        <f>N9*30</f>
        <v>1229.0669856459333</v>
      </c>
      <c r="R9">
        <f t="shared" si="19"/>
        <v>4.9162679425837332</v>
      </c>
      <c r="S9">
        <v>100</v>
      </c>
      <c r="T9">
        <f t="shared" si="2"/>
        <v>3.3439999999999999</v>
      </c>
      <c r="V9" t="e">
        <f t="shared" si="3"/>
        <v>#DIV/0!</v>
      </c>
      <c r="X9">
        <f t="shared" si="20"/>
        <v>0.03</v>
      </c>
      <c r="Y9">
        <f t="shared" si="21"/>
        <v>-3.5065578973199818</v>
      </c>
      <c r="Z9">
        <f t="shared" si="4"/>
        <v>16.11809565095832</v>
      </c>
      <c r="AA9" t="e">
        <f t="shared" si="22"/>
        <v>#DIV/0!</v>
      </c>
      <c r="AB9" t="e">
        <f t="shared" si="5"/>
        <v>#DIV/0!</v>
      </c>
    </row>
    <row r="10" spans="1:28" s="1" customFormat="1" x14ac:dyDescent="0.25">
      <c r="A10" s="1">
        <v>3.5000000000000003E-2</v>
      </c>
      <c r="B10" s="1">
        <v>10000000</v>
      </c>
      <c r="C10" s="1">
        <v>13.7</v>
      </c>
      <c r="D10" s="1">
        <v>2.5599999999999998E-9</v>
      </c>
      <c r="E10" s="1">
        <f t="shared" si="11"/>
        <v>1.4628571428571426E-7</v>
      </c>
      <c r="F10" s="1">
        <f t="shared" si="12"/>
        <v>1.37E-6</v>
      </c>
      <c r="G10" s="23">
        <v>2.1999999999999998E-9</v>
      </c>
      <c r="H10" s="23">
        <f t="shared" si="13"/>
        <v>1.318283857157186E-7</v>
      </c>
      <c r="I10" s="1">
        <f t="shared" si="14"/>
        <v>83.116883116883102</v>
      </c>
      <c r="J10" s="1">
        <f t="shared" si="15"/>
        <v>778.40909090909099</v>
      </c>
      <c r="K10" s="1">
        <f t="shared" si="16"/>
        <v>74.90249188393102</v>
      </c>
      <c r="L10" s="1">
        <v>18</v>
      </c>
      <c r="M10" s="1">
        <f t="shared" si="0"/>
        <v>4.6176046176046164</v>
      </c>
      <c r="N10" s="1">
        <f t="shared" si="17"/>
        <v>43.244949494949502</v>
      </c>
      <c r="O10" s="1">
        <f t="shared" si="1"/>
        <v>4.1612495491072785</v>
      </c>
      <c r="P10" s="23">
        <f t="shared" si="23"/>
        <v>83.22499098214557</v>
      </c>
      <c r="Q10" s="1">
        <f>N10*30</f>
        <v>1297.348484848485</v>
      </c>
      <c r="R10" s="1">
        <f t="shared" si="19"/>
        <v>5.1893939393939394</v>
      </c>
      <c r="S10" s="1">
        <v>100</v>
      </c>
      <c r="T10" s="1">
        <f t="shared" si="2"/>
        <v>3.1680000000000001</v>
      </c>
      <c r="U10"/>
      <c r="V10" s="1" t="e">
        <f>T10/U10</f>
        <v>#DIV/0!</v>
      </c>
      <c r="W10" s="1" t="s">
        <v>30</v>
      </c>
      <c r="X10" s="1">
        <f t="shared" si="20"/>
        <v>3.5000000000000003E-2</v>
      </c>
      <c r="Y10" s="1">
        <f t="shared" si="21"/>
        <v>-3.3524072174927233</v>
      </c>
      <c r="Z10" s="1">
        <f t="shared" si="4"/>
        <v>16.11809565095832</v>
      </c>
      <c r="AA10" s="1" t="e">
        <f t="shared" si="22"/>
        <v>#DIV/0!</v>
      </c>
      <c r="AB10" s="1" t="e">
        <f>(V10/MAX(ABS(V10-(T10/(U10-1))),ABS(V10-(T10/(U10+1)))))^2</f>
        <v>#DIV/0!</v>
      </c>
    </row>
    <row r="11" spans="1:28" x14ac:dyDescent="0.25">
      <c r="G11" s="5"/>
      <c r="H11" s="5"/>
      <c r="P11" s="5"/>
    </row>
    <row r="12" spans="1:28" x14ac:dyDescent="0.25">
      <c r="G12" s="5"/>
      <c r="H12" s="5"/>
      <c r="P12" s="5"/>
    </row>
    <row r="14" spans="1:28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S14" t="s">
        <v>17</v>
      </c>
      <c r="T14" t="s">
        <v>18</v>
      </c>
      <c r="V14" t="s">
        <v>20</v>
      </c>
      <c r="X14" t="s">
        <v>0</v>
      </c>
      <c r="Y14" t="s">
        <v>22</v>
      </c>
      <c r="Z14" t="s">
        <v>23</v>
      </c>
      <c r="AA14" t="s">
        <v>24</v>
      </c>
      <c r="AB14" t="s">
        <v>25</v>
      </c>
    </row>
    <row r="15" spans="1:28" x14ac:dyDescent="0.25">
      <c r="A15">
        <v>4.0000000000000001E-3</v>
      </c>
      <c r="B15" s="5">
        <v>8000000</v>
      </c>
      <c r="C15">
        <v>13.7</v>
      </c>
      <c r="D15">
        <v>2.5599999999999998E-9</v>
      </c>
      <c r="E15">
        <f>2*D15/A15</f>
        <v>1.2799999999999998E-6</v>
      </c>
      <c r="F15">
        <f>C15/B15</f>
        <v>1.7124999999999999E-6</v>
      </c>
      <c r="G15" s="5">
        <v>2.1999999999999998E-9</v>
      </c>
      <c r="H15" s="5">
        <f>(G15*C15*C15*D15)^0.25*B15^-0.5 *A15^-0.25</f>
        <v>2.5349298986279884E-7</v>
      </c>
      <c r="I15" s="5">
        <f>E15/(0.8*G15)</f>
        <v>727.27272727272725</v>
      </c>
      <c r="J15" s="5">
        <f>F15/(0.8*G15)</f>
        <v>973.01136363636363</v>
      </c>
      <c r="K15" s="5">
        <f>H15/(0.8*G15)</f>
        <v>144.03010787659025</v>
      </c>
      <c r="L15">
        <v>36</v>
      </c>
      <c r="M15">
        <f t="shared" ref="M15:M21" si="24">I15/L15</f>
        <v>20.202020202020201</v>
      </c>
      <c r="N15">
        <f>J15/L15</f>
        <v>27.028093434343432</v>
      </c>
      <c r="O15" s="5">
        <f t="shared" ref="O15:O21" si="25">K15/L15</f>
        <v>4.0008363299052849</v>
      </c>
      <c r="P15" s="5">
        <f>O15*50</f>
        <v>200.04181649526424</v>
      </c>
      <c r="Q15">
        <f>N15*30</f>
        <v>810.842803030303</v>
      </c>
      <c r="R15">
        <f>Q15*S15/25000</f>
        <v>6.4867424242424248</v>
      </c>
      <c r="S15">
        <v>200</v>
      </c>
      <c r="T15">
        <f t="shared" ref="T15:T21" si="26">S15*0.8*L15*G15*1000000</f>
        <v>12.672000000000001</v>
      </c>
      <c r="V15" t="e">
        <f t="shared" ref="V15:V17" si="27">T15/U15</f>
        <v>#DIV/0!</v>
      </c>
      <c r="X15">
        <f>A15</f>
        <v>4.0000000000000001E-3</v>
      </c>
      <c r="Y15">
        <f>LN(A15)</f>
        <v>-5.521460917862246</v>
      </c>
      <c r="Z15">
        <f t="shared" ref="Z15:Z21" si="28">LN(B15)</f>
        <v>15.89495209964411</v>
      </c>
      <c r="AA15" t="e">
        <f>LN(V15*0.000001)</f>
        <v>#DIV/0!</v>
      </c>
    </row>
    <row r="16" spans="1:28" x14ac:dyDescent="0.25">
      <c r="A16">
        <v>8.0000000000000002E-3</v>
      </c>
      <c r="B16" s="5">
        <v>8000000</v>
      </c>
      <c r="C16">
        <v>13.7</v>
      </c>
      <c r="D16">
        <v>2.5599999999999998E-9</v>
      </c>
      <c r="E16">
        <f>2*D16/A16</f>
        <v>6.3999999999999991E-7</v>
      </c>
      <c r="F16">
        <f>C16/B16</f>
        <v>1.7124999999999999E-6</v>
      </c>
      <c r="G16" s="5">
        <v>2.1999999999999998E-9</v>
      </c>
      <c r="H16" s="5">
        <f>(G16*C16*C16*D16)^0.25*B16^-0.5 *A16^-0.25</f>
        <v>2.1316134646757383E-7</v>
      </c>
      <c r="I16" s="5">
        <f>E16/(0.8*G16)</f>
        <v>363.63636363636363</v>
      </c>
      <c r="J16" s="5">
        <f>F16/(0.8*G16)</f>
        <v>973.01136363636363</v>
      </c>
      <c r="K16" s="5">
        <f>H16/(0.8*G16)</f>
        <v>121.11440140203059</v>
      </c>
      <c r="L16">
        <v>30</v>
      </c>
      <c r="M16">
        <f t="shared" si="24"/>
        <v>12.121212121212121</v>
      </c>
      <c r="N16">
        <f>J16/L16</f>
        <v>32.433712121212118</v>
      </c>
      <c r="O16" s="5">
        <f t="shared" si="25"/>
        <v>4.0371467134010199</v>
      </c>
      <c r="P16" s="5">
        <f>O16*50</f>
        <v>201.85733567005099</v>
      </c>
      <c r="Q16">
        <f>N16*30</f>
        <v>973.01136363636351</v>
      </c>
      <c r="R16">
        <f>Q16*S16/25000</f>
        <v>7.7840909090909083</v>
      </c>
      <c r="S16">
        <v>200</v>
      </c>
      <c r="T16">
        <f t="shared" si="26"/>
        <v>10.559999999999999</v>
      </c>
      <c r="V16" t="e">
        <f t="shared" si="27"/>
        <v>#DIV/0!</v>
      </c>
      <c r="W16" t="e">
        <f>#REF!^-0.57*B16^-0.23</f>
        <v>#REF!</v>
      </c>
      <c r="X16">
        <f>A16</f>
        <v>8.0000000000000002E-3</v>
      </c>
      <c r="Y16">
        <f>LN(A16)</f>
        <v>-4.8283137373023015</v>
      </c>
      <c r="Z16">
        <f t="shared" si="28"/>
        <v>15.89495209964411</v>
      </c>
      <c r="AA16" t="e">
        <f>LN(V16*0.000001)</f>
        <v>#DIV/0!</v>
      </c>
      <c r="AB16" t="e">
        <f t="shared" ref="AB16:AB17" si="29">(V16/MAX(ABS(V16-(T16/(U16-1))),ABS(V16-(T16/(U16+1)))))^2</f>
        <v>#DIV/0!</v>
      </c>
    </row>
    <row r="17" spans="1:28" x14ac:dyDescent="0.25">
      <c r="A17">
        <v>0.01</v>
      </c>
      <c r="B17" s="5">
        <v>8000000</v>
      </c>
      <c r="C17">
        <v>13.7</v>
      </c>
      <c r="D17">
        <v>2.5599999999999998E-9</v>
      </c>
      <c r="E17">
        <f t="shared" ref="E17:E21" si="30">2*D17/A17</f>
        <v>5.1199999999999993E-7</v>
      </c>
      <c r="F17">
        <f>C17/B17</f>
        <v>1.7124999999999999E-6</v>
      </c>
      <c r="G17" s="5">
        <v>2.1999999999999998E-9</v>
      </c>
      <c r="H17" s="5">
        <f t="shared" ref="H17:H21" si="31">(G17*C17*C17*D17)^0.25*B17^-0.5 *A17^-0.25</f>
        <v>2.0159555478552663E-7</v>
      </c>
      <c r="I17">
        <f t="shared" ref="I17:I21" si="32">E17/(0.8*G17)</f>
        <v>290.90909090909088</v>
      </c>
      <c r="J17">
        <f t="shared" ref="J17:J21" si="33">F17/(0.8*G17)</f>
        <v>973.01136363636363</v>
      </c>
      <c r="K17">
        <f t="shared" ref="K17:K21" si="34">H17/(0.8*G17)</f>
        <v>114.54292885541287</v>
      </c>
      <c r="L17">
        <v>28</v>
      </c>
      <c r="M17">
        <f t="shared" si="24"/>
        <v>10.389610389610388</v>
      </c>
      <c r="N17">
        <f t="shared" ref="N17:N21" si="35">J17/L17</f>
        <v>34.750405844155843</v>
      </c>
      <c r="O17">
        <f t="shared" si="25"/>
        <v>4.0908188876933167</v>
      </c>
      <c r="P17" s="5">
        <f>O17*40</f>
        <v>163.63275550773267</v>
      </c>
      <c r="Q17">
        <f t="shared" ref="Q17:Q21" si="36">N17*30</f>
        <v>1042.5121753246754</v>
      </c>
      <c r="R17">
        <f t="shared" ref="R17:R21" si="37">Q17*S17/25000</f>
        <v>7.506087662337662</v>
      </c>
      <c r="S17">
        <v>180</v>
      </c>
      <c r="T17">
        <f t="shared" si="26"/>
        <v>8.8703999999999983</v>
      </c>
      <c r="V17" t="e">
        <f t="shared" si="27"/>
        <v>#DIV/0!</v>
      </c>
      <c r="W17" t="e">
        <f>#REF!^-0.57*B17^-0.23</f>
        <v>#REF!</v>
      </c>
      <c r="X17">
        <f t="shared" ref="X17:X21" si="38">A17</f>
        <v>0.01</v>
      </c>
      <c r="Y17">
        <f t="shared" ref="Y17:Y21" si="39">LN(A17)</f>
        <v>-4.6051701859880909</v>
      </c>
      <c r="Z17">
        <f t="shared" si="28"/>
        <v>15.89495209964411</v>
      </c>
      <c r="AA17" t="e">
        <f t="shared" ref="AA17:AA23" si="40">LN(V17*0.000001)</f>
        <v>#DIV/0!</v>
      </c>
      <c r="AB17" t="e">
        <f t="shared" si="29"/>
        <v>#DIV/0!</v>
      </c>
    </row>
    <row r="18" spans="1:28" x14ac:dyDescent="0.25">
      <c r="A18">
        <v>1.4E-2</v>
      </c>
      <c r="B18" s="5">
        <v>8000000</v>
      </c>
      <c r="C18">
        <v>13.7</v>
      </c>
      <c r="D18">
        <v>2.5599999999999998E-9</v>
      </c>
      <c r="E18">
        <f t="shared" si="30"/>
        <v>3.6571428571428567E-7</v>
      </c>
      <c r="F18">
        <f t="shared" ref="F18:F21" si="41">C18/B18</f>
        <v>1.7124999999999999E-6</v>
      </c>
      <c r="G18" s="5">
        <v>2.1999999999999998E-9</v>
      </c>
      <c r="H18" s="5">
        <f t="shared" si="31"/>
        <v>1.853313728027042E-7</v>
      </c>
      <c r="I18">
        <f t="shared" si="32"/>
        <v>207.79220779220776</v>
      </c>
      <c r="J18">
        <f t="shared" si="33"/>
        <v>973.01136363636363</v>
      </c>
      <c r="K18">
        <f t="shared" si="34"/>
        <v>105.30191636517284</v>
      </c>
      <c r="L18">
        <v>26</v>
      </c>
      <c r="M18">
        <f t="shared" si="24"/>
        <v>7.9920079920079905</v>
      </c>
      <c r="N18">
        <f t="shared" si="35"/>
        <v>37.423513986013987</v>
      </c>
      <c r="O18">
        <f t="shared" si="25"/>
        <v>4.0500737063528014</v>
      </c>
      <c r="P18" s="5">
        <f>O18*30</f>
        <v>121.50221119058403</v>
      </c>
      <c r="Q18">
        <f t="shared" si="36"/>
        <v>1122.7054195804196</v>
      </c>
      <c r="R18">
        <f t="shared" si="37"/>
        <v>6.7362325174825175</v>
      </c>
      <c r="S18">
        <v>150</v>
      </c>
      <c r="T18">
        <f t="shared" si="26"/>
        <v>6.8639999999999999</v>
      </c>
      <c r="V18" t="e">
        <f>T18/U18</f>
        <v>#DIV/0!</v>
      </c>
      <c r="W18" t="e">
        <f>#REF!^-0.57*B18^-0.23</f>
        <v>#REF!</v>
      </c>
      <c r="X18">
        <f t="shared" si="38"/>
        <v>1.4E-2</v>
      </c>
      <c r="Y18">
        <f t="shared" si="39"/>
        <v>-4.2686979493668789</v>
      </c>
      <c r="Z18">
        <f t="shared" si="28"/>
        <v>15.89495209964411</v>
      </c>
      <c r="AA18" t="e">
        <f t="shared" si="40"/>
        <v>#DIV/0!</v>
      </c>
      <c r="AB18" t="e">
        <f>(V18/MAX(ABS(V18-(T18/(U18-1))),ABS(V18-(T18/(U18+1)))))^2</f>
        <v>#DIV/0!</v>
      </c>
    </row>
    <row r="19" spans="1:28" x14ac:dyDescent="0.25">
      <c r="A19">
        <v>1.7999999999999999E-2</v>
      </c>
      <c r="B19" s="5">
        <v>8000000</v>
      </c>
      <c r="C19">
        <v>13.7</v>
      </c>
      <c r="D19">
        <v>2.5599999999999998E-9</v>
      </c>
      <c r="E19">
        <f t="shared" si="30"/>
        <v>2.8444444444444443E-7</v>
      </c>
      <c r="F19">
        <f t="shared" si="41"/>
        <v>1.7124999999999999E-6</v>
      </c>
      <c r="G19" s="5">
        <v>2.1999999999999998E-9</v>
      </c>
      <c r="H19" s="5">
        <f t="shared" si="31"/>
        <v>1.7404551057672442E-7</v>
      </c>
      <c r="I19">
        <f t="shared" si="32"/>
        <v>161.61616161616161</v>
      </c>
      <c r="J19">
        <f t="shared" si="33"/>
        <v>973.01136363636363</v>
      </c>
      <c r="K19">
        <f t="shared" si="34"/>
        <v>98.889494645866151</v>
      </c>
      <c r="L19">
        <v>24</v>
      </c>
      <c r="M19">
        <f t="shared" si="24"/>
        <v>6.7340067340067336</v>
      </c>
      <c r="N19">
        <f t="shared" si="35"/>
        <v>40.542140151515149</v>
      </c>
      <c r="O19">
        <f t="shared" si="25"/>
        <v>4.1203956102444232</v>
      </c>
      <c r="P19" s="5">
        <f>O19*20</f>
        <v>82.407912204888461</v>
      </c>
      <c r="Q19">
        <f t="shared" si="36"/>
        <v>1216.2642045454545</v>
      </c>
      <c r="R19">
        <f t="shared" si="37"/>
        <v>4.8650568181818183</v>
      </c>
      <c r="S19">
        <v>100</v>
      </c>
      <c r="T19">
        <f t="shared" si="26"/>
        <v>4.2239999999999993</v>
      </c>
      <c r="V19" t="e">
        <f>T19/U19</f>
        <v>#DIV/0!</v>
      </c>
      <c r="X19">
        <f t="shared" si="38"/>
        <v>1.7999999999999999E-2</v>
      </c>
      <c r="Y19">
        <f t="shared" si="39"/>
        <v>-4.0173835210859723</v>
      </c>
      <c r="Z19">
        <f t="shared" si="28"/>
        <v>15.89495209964411</v>
      </c>
      <c r="AA19" t="e">
        <f t="shared" si="40"/>
        <v>#DIV/0!</v>
      </c>
    </row>
    <row r="20" spans="1:28" x14ac:dyDescent="0.25">
      <c r="A20">
        <v>2.1999999999999999E-2</v>
      </c>
      <c r="B20" s="5">
        <v>8000000</v>
      </c>
      <c r="C20">
        <v>13.7</v>
      </c>
      <c r="D20">
        <v>2.5599999999999998E-9</v>
      </c>
      <c r="E20">
        <f t="shared" si="30"/>
        <v>2.3272727272727273E-7</v>
      </c>
      <c r="F20">
        <f t="shared" si="41"/>
        <v>1.7124999999999999E-6</v>
      </c>
      <c r="G20" s="5">
        <v>2.1999999999999998E-9</v>
      </c>
      <c r="H20" s="5">
        <f t="shared" si="31"/>
        <v>1.655294535724686E-7</v>
      </c>
      <c r="I20">
        <f t="shared" si="32"/>
        <v>132.2314049586777</v>
      </c>
      <c r="J20">
        <f t="shared" si="33"/>
        <v>973.01136363636363</v>
      </c>
      <c r="K20">
        <f t="shared" si="34"/>
        <v>94.050825893448064</v>
      </c>
      <c r="L20">
        <v>23</v>
      </c>
      <c r="M20">
        <f t="shared" si="24"/>
        <v>5.7491915199425083</v>
      </c>
      <c r="N20">
        <f t="shared" si="35"/>
        <v>42.304841897233203</v>
      </c>
      <c r="O20">
        <f t="shared" si="25"/>
        <v>4.0891663431933942</v>
      </c>
      <c r="P20" s="5">
        <f>O20*20</f>
        <v>81.783326863867885</v>
      </c>
      <c r="Q20">
        <f t="shared" si="36"/>
        <v>1269.145256916996</v>
      </c>
      <c r="R20">
        <f t="shared" si="37"/>
        <v>5.0765810276679844</v>
      </c>
      <c r="S20">
        <v>100</v>
      </c>
      <c r="T20">
        <f t="shared" si="26"/>
        <v>4.048</v>
      </c>
      <c r="V20" t="e">
        <f>T20/U20</f>
        <v>#DIV/0!</v>
      </c>
      <c r="X20">
        <f t="shared" si="38"/>
        <v>2.1999999999999999E-2</v>
      </c>
      <c r="Y20">
        <f t="shared" si="39"/>
        <v>-3.8167128256238212</v>
      </c>
      <c r="Z20">
        <f t="shared" si="28"/>
        <v>15.89495209964411</v>
      </c>
      <c r="AA20" t="e">
        <f t="shared" si="40"/>
        <v>#DIV/0!</v>
      </c>
      <c r="AB20" t="e">
        <f>(V20/MAX(ABS(V20-(T20/(U20-1))),ABS(V20-(T20/(U20+1)))))^2</f>
        <v>#DIV/0!</v>
      </c>
    </row>
    <row r="21" spans="1:28" x14ac:dyDescent="0.25">
      <c r="A21">
        <v>2.5999999999999999E-2</v>
      </c>
      <c r="B21" s="5">
        <v>8000000</v>
      </c>
      <c r="C21">
        <v>13.7</v>
      </c>
      <c r="D21">
        <v>2.5599999999999998E-9</v>
      </c>
      <c r="E21">
        <f t="shared" si="30"/>
        <v>1.9692307692307693E-7</v>
      </c>
      <c r="F21">
        <f t="shared" si="41"/>
        <v>1.7124999999999999E-6</v>
      </c>
      <c r="G21" s="5">
        <v>2.1999999999999998E-9</v>
      </c>
      <c r="H21" s="5">
        <f t="shared" si="31"/>
        <v>1.587587294658588E-7</v>
      </c>
      <c r="I21">
        <f t="shared" si="32"/>
        <v>111.88811188811189</v>
      </c>
      <c r="J21">
        <f t="shared" si="33"/>
        <v>973.01136363636363</v>
      </c>
      <c r="K21">
        <f t="shared" si="34"/>
        <v>90.203823560147043</v>
      </c>
      <c r="L21">
        <v>22</v>
      </c>
      <c r="M21">
        <f t="shared" si="24"/>
        <v>5.0858232676414499</v>
      </c>
      <c r="N21">
        <f t="shared" si="35"/>
        <v>44.227789256198349</v>
      </c>
      <c r="O21">
        <f t="shared" si="25"/>
        <v>4.1001737981885018</v>
      </c>
      <c r="P21" s="5">
        <f t="shared" ref="P21:P23" si="42">O21*20</f>
        <v>82.003475963770029</v>
      </c>
      <c r="Q21">
        <f t="shared" si="36"/>
        <v>1326.8336776859505</v>
      </c>
      <c r="R21">
        <f t="shared" si="37"/>
        <v>5.3073347107438025</v>
      </c>
      <c r="S21">
        <v>100</v>
      </c>
      <c r="T21">
        <f t="shared" si="26"/>
        <v>3.8719999999999994</v>
      </c>
      <c r="V21" t="e">
        <f t="shared" ref="V21" si="43">T21/U21</f>
        <v>#DIV/0!</v>
      </c>
      <c r="X21">
        <f t="shared" si="38"/>
        <v>2.5999999999999999E-2</v>
      </c>
      <c r="Y21">
        <f t="shared" si="39"/>
        <v>-3.6496587409606551</v>
      </c>
      <c r="Z21">
        <f t="shared" si="28"/>
        <v>15.89495209964411</v>
      </c>
      <c r="AA21" t="e">
        <f t="shared" si="40"/>
        <v>#DIV/0!</v>
      </c>
      <c r="AB21" t="e">
        <f t="shared" ref="AB21" si="44">(V21/MAX(ABS(V21-(T21/(U21-1))),ABS(V21-(T21/(U21+1)))))^2</f>
        <v>#DIV/0!</v>
      </c>
    </row>
    <row r="22" spans="1:28" x14ac:dyDescent="0.25">
      <c r="A22">
        <v>0.03</v>
      </c>
      <c r="B22" s="5">
        <v>8000000</v>
      </c>
      <c r="C22">
        <v>13.7</v>
      </c>
      <c r="D22">
        <v>2.5599999999999998E-9</v>
      </c>
      <c r="E22">
        <f>2*D22/A22</f>
        <v>1.7066666666666666E-7</v>
      </c>
      <c r="F22">
        <f>C22/B22</f>
        <v>1.7124999999999999E-6</v>
      </c>
      <c r="G22" s="5">
        <v>2.1999999999999998E-9</v>
      </c>
      <c r="H22" s="5">
        <f>(G22*C22*C22*D22)^0.25*B22^-0.5 *A22^-0.25</f>
        <v>1.5317949659477385E-7</v>
      </c>
      <c r="I22">
        <f>E22/(0.8*G22)</f>
        <v>96.969696969696969</v>
      </c>
      <c r="J22">
        <f>F22/(0.8*G22)</f>
        <v>973.01136363636363</v>
      </c>
      <c r="K22">
        <f>H22/(0.8*G22)</f>
        <v>87.033804883394239</v>
      </c>
      <c r="L22">
        <v>21</v>
      </c>
      <c r="M22">
        <f>I22/L22</f>
        <v>4.6176046176046173</v>
      </c>
      <c r="N22">
        <f>J22/L22</f>
        <v>46.333874458874462</v>
      </c>
      <c r="O22">
        <f>K22/L22</f>
        <v>4.1444668992092497</v>
      </c>
      <c r="P22" s="5">
        <f t="shared" si="42"/>
        <v>82.889337984184991</v>
      </c>
      <c r="Q22">
        <f>N22*30</f>
        <v>1390.0162337662339</v>
      </c>
      <c r="R22">
        <f>Q22*S22/25000</f>
        <v>5.5600649350649354</v>
      </c>
      <c r="S22">
        <v>100</v>
      </c>
      <c r="T22">
        <f>S22*0.8*L22*G22*1000000</f>
        <v>3.6959999999999997</v>
      </c>
      <c r="V22" t="e">
        <f>T22/U22</f>
        <v>#DIV/0!</v>
      </c>
      <c r="X22">
        <f>A22</f>
        <v>0.03</v>
      </c>
      <c r="Y22">
        <f>LN(A22)</f>
        <v>-3.5065578973199818</v>
      </c>
      <c r="Z22">
        <f>LN(B22)</f>
        <v>15.89495209964411</v>
      </c>
      <c r="AA22" t="e">
        <f>LN(V22*0.000001)</f>
        <v>#DIV/0!</v>
      </c>
      <c r="AB22" t="e">
        <f>(V22/MAX(ABS(V22-(T22/(U22-1))),ABS(V22-(T22/(U22+1)))))^2</f>
        <v>#DIV/0!</v>
      </c>
    </row>
    <row r="23" spans="1:28" x14ac:dyDescent="0.25">
      <c r="A23">
        <v>3.5000000000000003E-2</v>
      </c>
      <c r="B23" s="5">
        <v>8000000</v>
      </c>
      <c r="C23">
        <v>13.7</v>
      </c>
      <c r="D23">
        <v>2.5599999999999998E-9</v>
      </c>
      <c r="E23">
        <f t="shared" ref="E23" si="45">2*D23/A23</f>
        <v>1.4628571428571426E-7</v>
      </c>
      <c r="F23">
        <f>C23/B23</f>
        <v>1.7124999999999999E-6</v>
      </c>
      <c r="G23" s="5">
        <v>2.1999999999999998E-9</v>
      </c>
      <c r="H23" s="5">
        <f t="shared" ref="H23" si="46">(G23*C23*C23*D23)^0.25*B23^-0.5 *A23^-0.25</f>
        <v>1.4738861591220451E-7</v>
      </c>
      <c r="I23">
        <f t="shared" ref="I23" si="47">E23/(0.8*G23)</f>
        <v>83.116883116883102</v>
      </c>
      <c r="J23">
        <f t="shared" ref="J23" si="48">F23/(0.8*G23)</f>
        <v>973.01136363636363</v>
      </c>
      <c r="K23">
        <f t="shared" ref="K23" si="49">H23/(0.8*G23)</f>
        <v>83.743531768298027</v>
      </c>
      <c r="L23">
        <v>20</v>
      </c>
      <c r="M23">
        <f t="shared" ref="M23" si="50">I23/L23</f>
        <v>4.1558441558441555</v>
      </c>
      <c r="N23">
        <f t="shared" ref="N23" si="51">J23/L23</f>
        <v>48.65056818181818</v>
      </c>
      <c r="O23">
        <f t="shared" ref="O23" si="52">K23/L23</f>
        <v>4.1871765884149017</v>
      </c>
      <c r="P23" s="5">
        <f t="shared" si="42"/>
        <v>83.743531768298027</v>
      </c>
      <c r="Q23">
        <f t="shared" ref="Q23" si="53">N23*30</f>
        <v>1459.5170454545455</v>
      </c>
      <c r="R23">
        <f t="shared" ref="R23" si="54">Q23*S23/25000</f>
        <v>5.8380681818181825</v>
      </c>
      <c r="S23">
        <v>100</v>
      </c>
      <c r="T23">
        <f t="shared" ref="T23" si="55">S23*0.8*L23*G23*1000000</f>
        <v>3.5199999999999996</v>
      </c>
      <c r="V23" t="e">
        <f t="shared" ref="V23" si="56">T23/U23</f>
        <v>#DIV/0!</v>
      </c>
      <c r="X23">
        <f t="shared" ref="X23" si="57">A23</f>
        <v>3.5000000000000003E-2</v>
      </c>
      <c r="Y23">
        <f t="shared" ref="Y23:Z23" si="58">LN(A23)</f>
        <v>-3.3524072174927233</v>
      </c>
      <c r="Z23">
        <f t="shared" si="58"/>
        <v>15.89495209964411</v>
      </c>
      <c r="AA23" t="e">
        <f t="shared" si="40"/>
        <v>#DIV/0!</v>
      </c>
      <c r="AB23" t="e">
        <f t="shared" ref="AB23" si="59">(V23/MAX(ABS(V23-(T23/(U23-1))),ABS(V23-(T23/(U23+1)))))^2</f>
        <v>#DIV/0!</v>
      </c>
    </row>
    <row r="24" spans="1:28" x14ac:dyDescent="0.25">
      <c r="B24" s="5"/>
      <c r="G24" s="5"/>
      <c r="H24" s="5"/>
      <c r="P24" s="5"/>
    </row>
    <row r="25" spans="1:28" x14ac:dyDescent="0.25">
      <c r="G25" s="5"/>
      <c r="H25" s="5"/>
      <c r="P25" s="5"/>
    </row>
    <row r="26" spans="1:28" x14ac:dyDescent="0.25">
      <c r="G26" s="5"/>
      <c r="U26" s="22"/>
    </row>
    <row r="27" spans="1:2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S27" t="s">
        <v>17</v>
      </c>
      <c r="T27" t="s">
        <v>18</v>
      </c>
      <c r="V27" t="s">
        <v>20</v>
      </c>
      <c r="X27" t="s">
        <v>0</v>
      </c>
      <c r="Y27" t="s">
        <v>22</v>
      </c>
      <c r="Z27" t="s">
        <v>23</v>
      </c>
      <c r="AA27" t="s">
        <v>24</v>
      </c>
      <c r="AB27" t="s">
        <v>25</v>
      </c>
    </row>
    <row r="28" spans="1:28" x14ac:dyDescent="0.25">
      <c r="A28">
        <v>4.0000000000000001E-3</v>
      </c>
      <c r="B28" s="5">
        <v>7000000</v>
      </c>
      <c r="C28">
        <v>13.7</v>
      </c>
      <c r="D28">
        <v>2.5599999999999998E-9</v>
      </c>
      <c r="E28">
        <f>2*D28/A28</f>
        <v>1.2799999999999998E-6</v>
      </c>
      <c r="F28">
        <f>C28/B28</f>
        <v>1.957142857142857E-6</v>
      </c>
      <c r="G28" s="5">
        <v>2.1999999999999998E-9</v>
      </c>
      <c r="H28" s="5">
        <f>(G28*C28*C28*D28)^0.25*B28^-0.5 *A28^-0.25</f>
        <v>2.7099540514730092E-7</v>
      </c>
      <c r="I28" s="5">
        <f>E28/(0.8*G28)</f>
        <v>727.27272727272725</v>
      </c>
      <c r="J28" s="5">
        <f>F28/(0.8*G28)</f>
        <v>1112.012987012987</v>
      </c>
      <c r="K28" s="5">
        <f>H28/(0.8*G28)</f>
        <v>153.97466201551188</v>
      </c>
      <c r="L28">
        <v>38</v>
      </c>
      <c r="M28">
        <f t="shared" ref="M28:M36" si="60">I28/L28</f>
        <v>19.138755980861244</v>
      </c>
      <c r="N28">
        <f>J28/L28</f>
        <v>29.263499658236498</v>
      </c>
      <c r="O28" s="5">
        <f t="shared" ref="O28:O36" si="61">K28/L28</f>
        <v>4.0519647898818913</v>
      </c>
      <c r="P28" s="5">
        <f>O28*50</f>
        <v>202.59823949409457</v>
      </c>
      <c r="Q28">
        <f>N28*30</f>
        <v>877.90498974709499</v>
      </c>
      <c r="R28">
        <f>Q28*S28/25000</f>
        <v>7.0232399179767597</v>
      </c>
      <c r="S28">
        <v>200</v>
      </c>
      <c r="T28">
        <f t="shared" ref="T28:T36" si="62">S28*0.8*L28*G28*1000000</f>
        <v>13.375999999999999</v>
      </c>
      <c r="V28" t="e">
        <f>T28/U28</f>
        <v>#DIV/0!</v>
      </c>
      <c r="X28">
        <f>A28</f>
        <v>4.0000000000000001E-3</v>
      </c>
      <c r="Y28">
        <f>LN(A28)</f>
        <v>-5.521460917862246</v>
      </c>
      <c r="Z28">
        <f t="shared" ref="Z28:Z36" si="63">LN(B28)</f>
        <v>15.761420707019587</v>
      </c>
      <c r="AA28" t="e">
        <f>LN(V28*0.000001)</f>
        <v>#DIV/0!</v>
      </c>
    </row>
    <row r="29" spans="1:28" x14ac:dyDescent="0.25">
      <c r="A29">
        <v>8.0000000000000002E-3</v>
      </c>
      <c r="B29" s="5">
        <v>7000000</v>
      </c>
      <c r="C29">
        <v>13.7</v>
      </c>
      <c r="D29">
        <v>2.5599999999999998E-9</v>
      </c>
      <c r="E29">
        <f>2*D29/A29</f>
        <v>6.3999999999999991E-7</v>
      </c>
      <c r="F29">
        <f>C29/B29</f>
        <v>1.957142857142857E-6</v>
      </c>
      <c r="G29" s="5">
        <v>2.1999999999999998E-9</v>
      </c>
      <c r="H29" s="5">
        <f>(G29*C29*C29*D29)^0.25*B29^-0.5 *A29^-0.25</f>
        <v>2.2787906473859343E-7</v>
      </c>
      <c r="I29" s="5">
        <f>E29/(0.8*G29)</f>
        <v>363.63636363636363</v>
      </c>
      <c r="J29" s="5">
        <f>F29/(0.8*G29)</f>
        <v>1112.012987012987</v>
      </c>
      <c r="K29" s="5">
        <f>H29/(0.8*G29)</f>
        <v>129.47674132874627</v>
      </c>
      <c r="L29">
        <v>32</v>
      </c>
      <c r="M29">
        <f t="shared" si="60"/>
        <v>11.363636363636363</v>
      </c>
      <c r="N29">
        <f>J29/L29</f>
        <v>34.750405844155843</v>
      </c>
      <c r="O29" s="5">
        <f t="shared" si="61"/>
        <v>4.046148166523321</v>
      </c>
      <c r="P29" s="5">
        <f>O29*50</f>
        <v>202.30740832616604</v>
      </c>
      <c r="Q29">
        <f>N29*30</f>
        <v>1042.5121753246754</v>
      </c>
      <c r="R29">
        <f>Q29*S29/25000</f>
        <v>8.3400974025974026</v>
      </c>
      <c r="S29">
        <v>200</v>
      </c>
      <c r="T29">
        <f t="shared" si="62"/>
        <v>11.263999999999999</v>
      </c>
      <c r="V29" t="e">
        <f>T29/U29</f>
        <v>#DIV/0!</v>
      </c>
      <c r="W29" t="e">
        <f>#REF!^-0.57*B29^-0.23</f>
        <v>#REF!</v>
      </c>
      <c r="X29">
        <f>A29</f>
        <v>8.0000000000000002E-3</v>
      </c>
      <c r="Y29">
        <f>LN(A29)</f>
        <v>-4.8283137373023015</v>
      </c>
      <c r="Z29">
        <f t="shared" si="63"/>
        <v>15.761420707019587</v>
      </c>
      <c r="AA29" t="e">
        <f>LN(V29*0.000001)</f>
        <v>#DIV/0!</v>
      </c>
      <c r="AB29" t="e">
        <f>(V29/MAX(ABS(V29-(T29/(U29-1))),ABS(V29-(T29/(U29+1)))))^2</f>
        <v>#DIV/0!</v>
      </c>
    </row>
    <row r="30" spans="1:28" s="1" customFormat="1" x14ac:dyDescent="0.25">
      <c r="A30" s="1">
        <v>0.01</v>
      </c>
      <c r="B30" s="23">
        <v>7000000</v>
      </c>
      <c r="C30" s="1">
        <v>13.7</v>
      </c>
      <c r="D30" s="1">
        <v>2.5599999999999998E-9</v>
      </c>
      <c r="E30" s="1">
        <f t="shared" ref="E30:E36" si="64">2*D30/A30</f>
        <v>5.1199999999999993E-7</v>
      </c>
      <c r="F30" s="1">
        <f>C30/B30</f>
        <v>1.957142857142857E-6</v>
      </c>
      <c r="G30" s="23">
        <v>2.1999999999999998E-9</v>
      </c>
      <c r="H30" s="23">
        <f t="shared" ref="H30:H36" si="65">(G30*C30*C30*D30)^0.25*B30^-0.5 *A30^-0.25</f>
        <v>2.1551471334401613E-7</v>
      </c>
      <c r="I30" s="1">
        <f t="shared" ref="I30:I36" si="66">E30/(0.8*G30)</f>
        <v>290.90909090909088</v>
      </c>
      <c r="J30" s="1">
        <f t="shared" ref="J30:J36" si="67">F30/(0.8*G30)</f>
        <v>1112.012987012987</v>
      </c>
      <c r="K30" s="1">
        <f t="shared" ref="K30:K36" si="68">H30/(0.8*G30)</f>
        <v>122.45154167273644</v>
      </c>
      <c r="L30" s="1">
        <v>30</v>
      </c>
      <c r="M30" s="1">
        <f t="shared" si="60"/>
        <v>9.6969696969696955</v>
      </c>
      <c r="N30" s="1">
        <f t="shared" ref="N30:N36" si="69">J30/L30</f>
        <v>37.067099567099568</v>
      </c>
      <c r="O30" s="1">
        <f t="shared" si="61"/>
        <v>4.0817180557578814</v>
      </c>
      <c r="P30" s="23">
        <f>O30*40</f>
        <v>163.26872223031526</v>
      </c>
      <c r="Q30" s="1">
        <f t="shared" ref="Q30:Q36" si="70">N30*30</f>
        <v>1112.012987012987</v>
      </c>
      <c r="R30" s="1">
        <f t="shared" ref="R30:R36" si="71">Q30*S30/25000</f>
        <v>8.0064935064935074</v>
      </c>
      <c r="S30" s="1">
        <v>180</v>
      </c>
      <c r="T30" s="1">
        <f t="shared" si="62"/>
        <v>9.5039999999999996</v>
      </c>
      <c r="U30"/>
      <c r="V30" s="1" t="e">
        <f t="shared" ref="V30" si="72">T30/U30</f>
        <v>#DIV/0!</v>
      </c>
      <c r="W30" s="1" t="e">
        <f>#REF!^-0.57*B30^-0.23</f>
        <v>#REF!</v>
      </c>
      <c r="X30" s="1">
        <f t="shared" ref="X30:X36" si="73">A30</f>
        <v>0.01</v>
      </c>
      <c r="Y30" s="1">
        <f t="shared" ref="Y30:Y36" si="74">LN(A30)</f>
        <v>-4.6051701859880909</v>
      </c>
      <c r="Z30" s="1">
        <f t="shared" si="63"/>
        <v>15.761420707019587</v>
      </c>
      <c r="AA30" s="1" t="e">
        <f t="shared" ref="AA30:AA35" si="75">LN(V30*0.000001)</f>
        <v>#DIV/0!</v>
      </c>
      <c r="AB30" s="1" t="e">
        <f t="shared" ref="AB30" si="76">(V30/MAX(ABS(V30-(T30/(U30-1))),ABS(V30-(T30/(U30+1)))))^2</f>
        <v>#DIV/0!</v>
      </c>
    </row>
    <row r="31" spans="1:28" x14ac:dyDescent="0.25">
      <c r="A31">
        <v>1.4E-2</v>
      </c>
      <c r="B31" s="5">
        <v>7000000</v>
      </c>
      <c r="C31">
        <v>13.7</v>
      </c>
      <c r="D31">
        <v>2.5599999999999998E-9</v>
      </c>
      <c r="E31">
        <f t="shared" si="64"/>
        <v>3.6571428571428567E-7</v>
      </c>
      <c r="F31">
        <f t="shared" ref="F31:F33" si="77">C31/B31</f>
        <v>1.957142857142857E-6</v>
      </c>
      <c r="G31" s="5">
        <v>2.1999999999999998E-9</v>
      </c>
      <c r="H31" s="5">
        <f t="shared" si="65"/>
        <v>1.9812757144234095E-7</v>
      </c>
      <c r="I31">
        <f t="shared" si="66"/>
        <v>207.79220779220776</v>
      </c>
      <c r="J31">
        <f t="shared" si="67"/>
        <v>1112.012987012987</v>
      </c>
      <c r="K31">
        <f t="shared" si="68"/>
        <v>112.57248377405736</v>
      </c>
      <c r="L31">
        <v>28</v>
      </c>
      <c r="M31">
        <f t="shared" si="60"/>
        <v>7.4211502782931342</v>
      </c>
      <c r="N31">
        <f t="shared" si="69"/>
        <v>39.714749536178104</v>
      </c>
      <c r="O31">
        <f t="shared" si="61"/>
        <v>4.0204458490734769</v>
      </c>
      <c r="P31" s="5">
        <f>O31*30</f>
        <v>120.61337547220431</v>
      </c>
      <c r="Q31">
        <f t="shared" si="70"/>
        <v>1191.442486085343</v>
      </c>
      <c r="R31">
        <f t="shared" si="71"/>
        <v>7.1486549165120579</v>
      </c>
      <c r="S31">
        <v>150</v>
      </c>
      <c r="T31">
        <f t="shared" si="62"/>
        <v>7.3919999999999995</v>
      </c>
      <c r="V31" t="e">
        <f>T31/U31</f>
        <v>#DIV/0!</v>
      </c>
      <c r="W31" t="e">
        <f>#REF!^-0.57*B31^-0.23</f>
        <v>#REF!</v>
      </c>
      <c r="X31">
        <f t="shared" si="73"/>
        <v>1.4E-2</v>
      </c>
      <c r="Y31">
        <f t="shared" si="74"/>
        <v>-4.2686979493668789</v>
      </c>
      <c r="Z31">
        <f t="shared" si="63"/>
        <v>15.761420707019587</v>
      </c>
      <c r="AA31" t="e">
        <f t="shared" si="75"/>
        <v>#DIV/0!</v>
      </c>
      <c r="AB31" t="e">
        <f>(V31/MAX(ABS(V31-(T31/(U31-1))),ABS(V31-(T31/(U31+1)))))^2</f>
        <v>#DIV/0!</v>
      </c>
    </row>
    <row r="32" spans="1:28" x14ac:dyDescent="0.25">
      <c r="A32">
        <v>1.7999999999999999E-2</v>
      </c>
      <c r="B32" s="5">
        <v>7000000</v>
      </c>
      <c r="C32">
        <v>13.7</v>
      </c>
      <c r="D32">
        <v>2.5599999999999998E-9</v>
      </c>
      <c r="E32">
        <f t="shared" si="64"/>
        <v>2.8444444444444443E-7</v>
      </c>
      <c r="F32">
        <f t="shared" si="77"/>
        <v>1.957142857142857E-6</v>
      </c>
      <c r="G32" s="5">
        <v>2.1999999999999998E-9</v>
      </c>
      <c r="H32" s="5">
        <f t="shared" si="65"/>
        <v>1.8606247722406944E-7</v>
      </c>
      <c r="I32">
        <f t="shared" si="66"/>
        <v>161.61616161616161</v>
      </c>
      <c r="J32">
        <f t="shared" si="67"/>
        <v>1112.012987012987</v>
      </c>
      <c r="K32">
        <f t="shared" si="68"/>
        <v>105.71731660458491</v>
      </c>
      <c r="L32">
        <v>26</v>
      </c>
      <c r="M32">
        <f t="shared" si="60"/>
        <v>6.2160062160062157</v>
      </c>
      <c r="N32">
        <f t="shared" si="69"/>
        <v>42.769730269730267</v>
      </c>
      <c r="O32">
        <f t="shared" si="61"/>
        <v>4.066050638637881</v>
      </c>
      <c r="P32" s="5">
        <f>O32*20</f>
        <v>81.321012772757626</v>
      </c>
      <c r="Q32">
        <f t="shared" si="70"/>
        <v>1283.091908091908</v>
      </c>
      <c r="R32">
        <f t="shared" si="71"/>
        <v>5.1323676323676315</v>
      </c>
      <c r="S32">
        <v>100</v>
      </c>
      <c r="T32">
        <f t="shared" si="62"/>
        <v>4.5759999999999996</v>
      </c>
      <c r="V32" t="e">
        <f t="shared" ref="V32:V35" si="78">T32/U32</f>
        <v>#DIV/0!</v>
      </c>
      <c r="X32">
        <f t="shared" si="73"/>
        <v>1.7999999999999999E-2</v>
      </c>
      <c r="Y32">
        <f t="shared" si="74"/>
        <v>-4.0173835210859723</v>
      </c>
      <c r="Z32">
        <f t="shared" si="63"/>
        <v>15.761420707019587</v>
      </c>
      <c r="AA32" t="e">
        <f t="shared" si="75"/>
        <v>#DIV/0!</v>
      </c>
    </row>
    <row r="33" spans="1:28" x14ac:dyDescent="0.25">
      <c r="A33">
        <v>2.1999999999999999E-2</v>
      </c>
      <c r="B33" s="5">
        <v>7000000</v>
      </c>
      <c r="C33">
        <v>13.7</v>
      </c>
      <c r="D33">
        <v>2.5599999999999998E-9</v>
      </c>
      <c r="E33">
        <f t="shared" si="64"/>
        <v>2.3272727272727273E-7</v>
      </c>
      <c r="F33">
        <f t="shared" si="77"/>
        <v>1.957142857142857E-6</v>
      </c>
      <c r="G33" s="5">
        <v>2.1999999999999998E-9</v>
      </c>
      <c r="H33" s="5">
        <f t="shared" si="65"/>
        <v>1.769584293394518E-7</v>
      </c>
      <c r="I33">
        <f t="shared" si="66"/>
        <v>132.2314049586777</v>
      </c>
      <c r="J33">
        <f t="shared" si="67"/>
        <v>1112.012987012987</v>
      </c>
      <c r="K33">
        <f t="shared" si="68"/>
        <v>100.54456212468853</v>
      </c>
      <c r="L33">
        <v>25</v>
      </c>
      <c r="M33">
        <f t="shared" si="60"/>
        <v>5.2892561983471076</v>
      </c>
      <c r="N33">
        <f t="shared" si="69"/>
        <v>44.480519480519476</v>
      </c>
      <c r="O33">
        <f t="shared" si="61"/>
        <v>4.0217824849875408</v>
      </c>
      <c r="P33" s="5">
        <f t="shared" ref="P33:P36" si="79">O33*20</f>
        <v>80.435649699750812</v>
      </c>
      <c r="Q33">
        <f t="shared" si="70"/>
        <v>1334.4155844155844</v>
      </c>
      <c r="R33">
        <f t="shared" si="71"/>
        <v>5.337662337662338</v>
      </c>
      <c r="S33">
        <v>100</v>
      </c>
      <c r="T33">
        <f t="shared" si="62"/>
        <v>4.3999999999999995</v>
      </c>
      <c r="V33" t="e">
        <f t="shared" si="78"/>
        <v>#DIV/0!</v>
      </c>
      <c r="W33" t="s">
        <v>31</v>
      </c>
      <c r="X33">
        <f t="shared" si="73"/>
        <v>2.1999999999999999E-2</v>
      </c>
      <c r="Y33">
        <f t="shared" si="74"/>
        <v>-3.8167128256238212</v>
      </c>
      <c r="Z33">
        <f t="shared" si="63"/>
        <v>15.761420707019587</v>
      </c>
      <c r="AA33" t="e">
        <f t="shared" si="75"/>
        <v>#DIV/0!</v>
      </c>
      <c r="AB33" t="e">
        <f>(V33/MAX(ABS(V33-(T33/(U33-1))),ABS(V33-(T33/(U33+1)))))^2</f>
        <v>#DIV/0!</v>
      </c>
    </row>
    <row r="34" spans="1:28" x14ac:dyDescent="0.25">
      <c r="A34">
        <v>2.5999999999999999E-2</v>
      </c>
      <c r="B34" s="5">
        <v>7000000</v>
      </c>
      <c r="C34">
        <v>13.7</v>
      </c>
      <c r="D34">
        <v>2.5599999999999998E-9</v>
      </c>
      <c r="E34">
        <f t="shared" si="64"/>
        <v>1.9692307692307693E-7</v>
      </c>
      <c r="F34">
        <f>C34/B34</f>
        <v>1.957142857142857E-6</v>
      </c>
      <c r="G34" s="5">
        <v>2.1999999999999998E-9</v>
      </c>
      <c r="H34" s="5">
        <f t="shared" si="65"/>
        <v>1.6972022080593612E-7</v>
      </c>
      <c r="I34">
        <f t="shared" si="66"/>
        <v>111.88811188811189</v>
      </c>
      <c r="J34">
        <f t="shared" si="67"/>
        <v>1112.012987012987</v>
      </c>
      <c r="K34">
        <f t="shared" si="68"/>
        <v>96.431943639736431</v>
      </c>
      <c r="L34">
        <v>24</v>
      </c>
      <c r="M34">
        <f t="shared" si="60"/>
        <v>4.6620046620046622</v>
      </c>
      <c r="N34">
        <f t="shared" si="69"/>
        <v>46.333874458874455</v>
      </c>
      <c r="O34">
        <f t="shared" si="61"/>
        <v>4.0179976516556843</v>
      </c>
      <c r="P34" s="5">
        <f t="shared" si="79"/>
        <v>80.359953033113683</v>
      </c>
      <c r="Q34">
        <f t="shared" si="70"/>
        <v>1390.0162337662337</v>
      </c>
      <c r="R34">
        <f t="shared" si="71"/>
        <v>5.5600649350649354</v>
      </c>
      <c r="S34">
        <v>100</v>
      </c>
      <c r="T34">
        <f t="shared" si="62"/>
        <v>4.2239999999999993</v>
      </c>
      <c r="V34" t="e">
        <f t="shared" si="78"/>
        <v>#DIV/0!</v>
      </c>
      <c r="X34">
        <f t="shared" si="73"/>
        <v>2.5999999999999999E-2</v>
      </c>
      <c r="Y34">
        <f t="shared" si="74"/>
        <v>-3.6496587409606551</v>
      </c>
      <c r="Z34">
        <f t="shared" si="63"/>
        <v>15.761420707019587</v>
      </c>
      <c r="AA34" t="e">
        <f t="shared" si="75"/>
        <v>#DIV/0!</v>
      </c>
      <c r="AB34" t="e">
        <f t="shared" ref="AB34:AB35" si="80">(V34/MAX(ABS(V34-(T34/(U34-1))),ABS(V34-(T34/(U34+1)))))^2</f>
        <v>#DIV/0!</v>
      </c>
    </row>
    <row r="35" spans="1:28" x14ac:dyDescent="0.25">
      <c r="A35">
        <v>0.03</v>
      </c>
      <c r="B35" s="5">
        <v>7000000</v>
      </c>
      <c r="C35">
        <v>13.7</v>
      </c>
      <c r="D35">
        <v>2.5599999999999998E-9</v>
      </c>
      <c r="E35">
        <f t="shared" si="64"/>
        <v>1.7066666666666666E-7</v>
      </c>
      <c r="F35">
        <f t="shared" ref="F35:F36" si="81">C35/B35</f>
        <v>1.957142857142857E-6</v>
      </c>
      <c r="G35" s="5">
        <v>2.1999999999999998E-9</v>
      </c>
      <c r="H35" s="5">
        <f t="shared" si="65"/>
        <v>1.6375576998175696E-7</v>
      </c>
      <c r="I35">
        <f t="shared" si="66"/>
        <v>96.969696969696969</v>
      </c>
      <c r="J35">
        <f t="shared" si="67"/>
        <v>1112.012987012987</v>
      </c>
      <c r="K35">
        <f t="shared" si="68"/>
        <v>93.043051125998275</v>
      </c>
      <c r="L35">
        <v>23</v>
      </c>
      <c r="M35">
        <f t="shared" si="60"/>
        <v>4.2160737812911728</v>
      </c>
      <c r="N35">
        <f t="shared" si="69"/>
        <v>48.348390739695084</v>
      </c>
      <c r="O35">
        <f t="shared" si="61"/>
        <v>4.0453500489564469</v>
      </c>
      <c r="P35" s="5">
        <f t="shared" si="79"/>
        <v>80.907000979128938</v>
      </c>
      <c r="Q35">
        <f t="shared" si="70"/>
        <v>1450.4517221908525</v>
      </c>
      <c r="R35">
        <f t="shared" si="71"/>
        <v>5.8018068887634096</v>
      </c>
      <c r="S35">
        <v>100</v>
      </c>
      <c r="T35">
        <f t="shared" si="62"/>
        <v>4.048</v>
      </c>
      <c r="V35" t="e">
        <f t="shared" si="78"/>
        <v>#DIV/0!</v>
      </c>
      <c r="X35">
        <f t="shared" si="73"/>
        <v>0.03</v>
      </c>
      <c r="Y35">
        <f t="shared" si="74"/>
        <v>-3.5065578973199818</v>
      </c>
      <c r="Z35">
        <f t="shared" si="63"/>
        <v>15.761420707019587</v>
      </c>
      <c r="AA35" t="e">
        <f t="shared" si="75"/>
        <v>#DIV/0!</v>
      </c>
      <c r="AB35" t="e">
        <f t="shared" si="80"/>
        <v>#DIV/0!</v>
      </c>
    </row>
    <row r="36" spans="1:28" s="1" customFormat="1" x14ac:dyDescent="0.25">
      <c r="A36" s="1">
        <v>3.5000000000000003E-2</v>
      </c>
      <c r="B36" s="23">
        <v>7000000</v>
      </c>
      <c r="C36" s="1">
        <v>13.7</v>
      </c>
      <c r="D36" s="1">
        <v>2.5599999999999998E-9</v>
      </c>
      <c r="E36" s="1">
        <f t="shared" si="64"/>
        <v>1.4628571428571426E-7</v>
      </c>
      <c r="F36" s="1">
        <f t="shared" si="81"/>
        <v>1.957142857142857E-6</v>
      </c>
      <c r="G36" s="23">
        <v>2.1999999999999998E-9</v>
      </c>
      <c r="H36" s="23">
        <f t="shared" si="65"/>
        <v>1.5756505812979636E-7</v>
      </c>
      <c r="I36" s="1">
        <f t="shared" si="66"/>
        <v>83.116883116883102</v>
      </c>
      <c r="J36" s="1">
        <f t="shared" si="67"/>
        <v>1112.012987012987</v>
      </c>
      <c r="K36" s="1">
        <f t="shared" si="68"/>
        <v>89.525601210111574</v>
      </c>
      <c r="L36" s="1">
        <v>22</v>
      </c>
      <c r="M36" s="1">
        <f t="shared" si="60"/>
        <v>3.7780401416765046</v>
      </c>
      <c r="N36" s="1">
        <f t="shared" si="69"/>
        <v>50.54604486422668</v>
      </c>
      <c r="O36" s="1">
        <f t="shared" si="61"/>
        <v>4.0693455095505264</v>
      </c>
      <c r="P36" s="23">
        <f t="shared" si="79"/>
        <v>81.386910191010529</v>
      </c>
      <c r="Q36" s="1">
        <f t="shared" si="70"/>
        <v>1516.3813459268003</v>
      </c>
      <c r="R36" s="1">
        <f t="shared" si="71"/>
        <v>6.0655253837072012</v>
      </c>
      <c r="S36" s="1">
        <v>100</v>
      </c>
      <c r="T36" s="1">
        <f t="shared" si="62"/>
        <v>3.8719999999999994</v>
      </c>
      <c r="U36"/>
      <c r="V36" s="1" t="e">
        <f>T36/U36</f>
        <v>#DIV/0!</v>
      </c>
      <c r="X36" s="1">
        <f t="shared" si="73"/>
        <v>3.5000000000000003E-2</v>
      </c>
      <c r="Y36" s="1">
        <f t="shared" si="74"/>
        <v>-3.3524072174927233</v>
      </c>
      <c r="Z36" s="1">
        <f t="shared" si="63"/>
        <v>15.761420707019587</v>
      </c>
      <c r="AA36" s="1" t="e">
        <f>LN(V36*0.000001)</f>
        <v>#DIV/0!</v>
      </c>
      <c r="AB36" s="1" t="e">
        <f>(V36/MAX(ABS(V36-(T36/(U36-1))),ABS(V36-(T36/(U36+1)))))^2</f>
        <v>#DIV/0!</v>
      </c>
    </row>
    <row r="37" spans="1:28" x14ac:dyDescent="0.25">
      <c r="B37" s="5"/>
      <c r="G37" s="5"/>
      <c r="H37" s="5"/>
      <c r="P37" s="5"/>
      <c r="U37" s="14"/>
    </row>
    <row r="38" spans="1:28" x14ac:dyDescent="0.25">
      <c r="G38" s="5"/>
      <c r="H38" s="5"/>
      <c r="P38" s="5"/>
    </row>
    <row r="39" spans="1:28" x14ac:dyDescent="0.25">
      <c r="G39" s="5"/>
    </row>
    <row r="40" spans="1:28" x14ac:dyDescent="0.25">
      <c r="G40" s="5"/>
    </row>
    <row r="41" spans="1:28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S41" t="s">
        <v>17</v>
      </c>
      <c r="T41" t="s">
        <v>18</v>
      </c>
      <c r="V41" t="s">
        <v>20</v>
      </c>
      <c r="X41" t="s">
        <v>0</v>
      </c>
      <c r="Y41" t="s">
        <v>22</v>
      </c>
      <c r="Z41" t="s">
        <v>23</v>
      </c>
      <c r="AA41" t="s">
        <v>24</v>
      </c>
      <c r="AB41" t="s">
        <v>25</v>
      </c>
    </row>
    <row r="42" spans="1:28" x14ac:dyDescent="0.25">
      <c r="A42">
        <v>4.0000000000000001E-3</v>
      </c>
      <c r="B42" s="5">
        <v>6000000</v>
      </c>
      <c r="C42">
        <v>13.7</v>
      </c>
      <c r="D42">
        <v>2.5599999999999998E-9</v>
      </c>
      <c r="E42">
        <f>2*D42/A42</f>
        <v>1.2799999999999998E-6</v>
      </c>
      <c r="F42">
        <f>C42/B42</f>
        <v>2.2833333333333332E-6</v>
      </c>
      <c r="G42" s="5">
        <v>2.1999999999999998E-9</v>
      </c>
      <c r="H42" s="5">
        <f>(G42*C42*C42*D42)^0.25*B42^-0.5 *A42^-0.25</f>
        <v>2.9270849186994006E-7</v>
      </c>
      <c r="I42" s="5">
        <f>E42/(0.8*G42)</f>
        <v>727.27272727272725</v>
      </c>
      <c r="J42" s="5">
        <f>F42/(0.8*G42)</f>
        <v>1297.3484848484848</v>
      </c>
      <c r="K42" s="5">
        <f>H42/(0.8*G42)</f>
        <v>166.3116431079205</v>
      </c>
      <c r="L42">
        <v>41</v>
      </c>
      <c r="M42">
        <f t="shared" ref="M42:M50" si="82">I42/L42</f>
        <v>17.738359201773836</v>
      </c>
      <c r="N42">
        <f>J42/L42</f>
        <v>31.642645971914263</v>
      </c>
      <c r="O42" s="5">
        <f t="shared" ref="O42:O50" si="83">K42/L42</f>
        <v>4.0563815392175728</v>
      </c>
      <c r="P42" s="5">
        <f>O42*50</f>
        <v>202.81907696087865</v>
      </c>
      <c r="Q42">
        <f>N42*30</f>
        <v>949.27937915742791</v>
      </c>
      <c r="R42">
        <f>Q42*S42/25000</f>
        <v>7.5942350332594231</v>
      </c>
      <c r="S42">
        <v>200</v>
      </c>
      <c r="T42">
        <f t="shared" ref="T42:T50" si="84">S42*0.8*L42*G42*1000000</f>
        <v>14.431999999999999</v>
      </c>
      <c r="V42" t="e">
        <f t="shared" ref="V42:V44" si="85">T42/U42</f>
        <v>#DIV/0!</v>
      </c>
    </row>
    <row r="43" spans="1:28" x14ac:dyDescent="0.25">
      <c r="A43">
        <v>8.0000000000000002E-3</v>
      </c>
      <c r="B43" s="5">
        <v>6000000</v>
      </c>
      <c r="C43">
        <v>13.7</v>
      </c>
      <c r="D43">
        <v>2.5599999999999998E-9</v>
      </c>
      <c r="E43">
        <f>2*D43/A43</f>
        <v>6.3999999999999991E-7</v>
      </c>
      <c r="F43">
        <f>C43/B43</f>
        <v>2.2833333333333332E-6</v>
      </c>
      <c r="G43" s="5">
        <v>2.1999999999999998E-9</v>
      </c>
      <c r="H43" s="5">
        <f>(G43*C43*C43*D43)^0.25*B43^-0.5 *A43^-0.25</f>
        <v>2.4613752152775368E-7</v>
      </c>
      <c r="I43" s="5">
        <f>E43/(0.8*G43)</f>
        <v>363.63636363636363</v>
      </c>
      <c r="J43" s="5">
        <f>F43/(0.8*G43)</f>
        <v>1297.3484848484848</v>
      </c>
      <c r="K43" s="5">
        <f>H43/(0.8*G43)</f>
        <v>139.85086450440551</v>
      </c>
      <c r="L43">
        <v>35</v>
      </c>
      <c r="M43">
        <f t="shared" si="82"/>
        <v>10.38961038961039</v>
      </c>
      <c r="N43">
        <f>J43/L43</f>
        <v>37.067099567099568</v>
      </c>
      <c r="O43" s="5">
        <f t="shared" si="83"/>
        <v>3.9957389858401573</v>
      </c>
      <c r="P43" s="5">
        <f>O43*50</f>
        <v>199.78694929200788</v>
      </c>
      <c r="Q43">
        <f>N43*30</f>
        <v>1112.012987012987</v>
      </c>
      <c r="R43">
        <f>Q43*S43/25000</f>
        <v>8.8961038961038952</v>
      </c>
      <c r="S43">
        <v>200</v>
      </c>
      <c r="T43">
        <f t="shared" si="84"/>
        <v>12.319999999999999</v>
      </c>
      <c r="V43" t="e">
        <f t="shared" si="85"/>
        <v>#DIV/0!</v>
      </c>
      <c r="W43" t="e">
        <f>#REF!^-0.57*B43^-0.23</f>
        <v>#REF!</v>
      </c>
      <c r="X43">
        <f>A43</f>
        <v>8.0000000000000002E-3</v>
      </c>
      <c r="Y43">
        <f>LN(A43)</f>
        <v>-4.8283137373023015</v>
      </c>
      <c r="Z43">
        <f t="shared" ref="Z43:Z44" si="86">LN(B43)</f>
        <v>15.60727002719233</v>
      </c>
      <c r="AA43" t="e">
        <f>LN(V43*0.000001)</f>
        <v>#DIV/0!</v>
      </c>
      <c r="AB43" t="e">
        <f t="shared" ref="AB43:AB44" si="87">(V43/MAX(ABS(V43-(T43/(U43-1))),ABS(V43-(T43/(U43+1)))))^2</f>
        <v>#DIV/0!</v>
      </c>
    </row>
    <row r="44" spans="1:28" x14ac:dyDescent="0.25">
      <c r="A44">
        <v>0.01</v>
      </c>
      <c r="B44" s="5">
        <v>6000000</v>
      </c>
      <c r="C44">
        <v>13.7</v>
      </c>
      <c r="D44">
        <v>2.5599999999999998E-9</v>
      </c>
      <c r="E44">
        <f t="shared" ref="E44:E50" si="88">2*D44/A44</f>
        <v>5.1199999999999993E-7</v>
      </c>
      <c r="F44">
        <f>C44/B44</f>
        <v>2.2833333333333332E-6</v>
      </c>
      <c r="G44" s="5">
        <v>2.1999999999999998E-9</v>
      </c>
      <c r="H44" s="5">
        <f t="shared" ref="H44:H50" si="89">(G44*C44*C44*D44)^0.25*B44^-0.5 *A44^-0.25</f>
        <v>2.3278249564571153E-7</v>
      </c>
      <c r="I44">
        <f t="shared" ref="I44:I50" si="90">E44/(0.8*G44)</f>
        <v>290.90909090909088</v>
      </c>
      <c r="J44">
        <f t="shared" ref="J44:J50" si="91">F44/(0.8*G44)</f>
        <v>1297.3484848484848</v>
      </c>
      <c r="K44">
        <f t="shared" ref="K44:K50" si="92">H44/(0.8*G44)</f>
        <v>132.26278161688157</v>
      </c>
      <c r="L44">
        <v>33</v>
      </c>
      <c r="M44">
        <f t="shared" si="82"/>
        <v>8.8154269972451775</v>
      </c>
      <c r="N44">
        <f t="shared" ref="N44:N50" si="93">J44/L44</f>
        <v>39.313590449954084</v>
      </c>
      <c r="O44">
        <f t="shared" si="83"/>
        <v>4.0079630792994418</v>
      </c>
      <c r="P44" s="5">
        <f>O44*40</f>
        <v>160.31852317197769</v>
      </c>
      <c r="Q44">
        <f t="shared" ref="Q44:Q50" si="94">N44*30</f>
        <v>1179.4077134986226</v>
      </c>
      <c r="R44">
        <f t="shared" ref="R44:R50" si="95">Q44*S44/25000</f>
        <v>8.4917355371900829</v>
      </c>
      <c r="S44">
        <v>180</v>
      </c>
      <c r="T44">
        <f t="shared" si="84"/>
        <v>10.4544</v>
      </c>
      <c r="V44" t="e">
        <f t="shared" si="85"/>
        <v>#DIV/0!</v>
      </c>
      <c r="W44" t="e">
        <f>#REF!^-0.57*B44^-0.23</f>
        <v>#REF!</v>
      </c>
      <c r="X44">
        <f t="shared" ref="X44:X50" si="96">A44</f>
        <v>0.01</v>
      </c>
      <c r="Y44">
        <f t="shared" ref="Y44:Z50" si="97">LN(A44)</f>
        <v>-4.6051701859880909</v>
      </c>
      <c r="Z44">
        <f t="shared" si="86"/>
        <v>15.60727002719233</v>
      </c>
      <c r="AA44" t="e">
        <f t="shared" ref="AA44:AA50" si="98">LN(V44*0.000001)</f>
        <v>#DIV/0!</v>
      </c>
      <c r="AB44" t="e">
        <f t="shared" si="87"/>
        <v>#DIV/0!</v>
      </c>
    </row>
    <row r="45" spans="1:28" x14ac:dyDescent="0.25">
      <c r="A45">
        <v>1.4E-2</v>
      </c>
      <c r="B45" s="5">
        <v>6000000</v>
      </c>
      <c r="C45">
        <v>13.7</v>
      </c>
      <c r="D45">
        <v>2.5599999999999998E-9</v>
      </c>
      <c r="E45">
        <f t="shared" si="88"/>
        <v>3.6571428571428567E-7</v>
      </c>
      <c r="F45">
        <f t="shared" ref="F45:F47" si="99">C45/B45</f>
        <v>2.2833333333333332E-6</v>
      </c>
      <c r="G45" s="5">
        <v>2.1999999999999998E-9</v>
      </c>
      <c r="H45" s="5">
        <f t="shared" si="89"/>
        <v>2.1400223595384835E-7</v>
      </c>
      <c r="I45">
        <f t="shared" si="90"/>
        <v>207.79220779220776</v>
      </c>
      <c r="J45">
        <f t="shared" si="91"/>
        <v>1297.3484848484848</v>
      </c>
      <c r="K45">
        <f t="shared" si="92"/>
        <v>121.59217951923202</v>
      </c>
      <c r="L45">
        <v>30</v>
      </c>
      <c r="M45">
        <f t="shared" si="82"/>
        <v>6.9264069264069255</v>
      </c>
      <c r="N45">
        <f t="shared" si="93"/>
        <v>43.244949494949495</v>
      </c>
      <c r="O45">
        <f t="shared" si="83"/>
        <v>4.0530726506410675</v>
      </c>
      <c r="P45" s="5">
        <f>O45*30</f>
        <v>121.59217951923202</v>
      </c>
      <c r="Q45">
        <f t="shared" si="94"/>
        <v>1297.3484848484848</v>
      </c>
      <c r="R45">
        <f t="shared" si="95"/>
        <v>7.7840909090909083</v>
      </c>
      <c r="S45">
        <v>150</v>
      </c>
      <c r="T45">
        <f t="shared" si="84"/>
        <v>7.919999999999999</v>
      </c>
      <c r="V45" t="e">
        <f>T45/U45</f>
        <v>#DIV/0!</v>
      </c>
      <c r="W45" t="e">
        <f>#REF!^-0.57*B45^-0.23</f>
        <v>#REF!</v>
      </c>
      <c r="X45">
        <f t="shared" si="96"/>
        <v>1.4E-2</v>
      </c>
      <c r="Y45">
        <f t="shared" si="97"/>
        <v>-4.2686979493668789</v>
      </c>
      <c r="Z45">
        <f>LN(B45)</f>
        <v>15.60727002719233</v>
      </c>
      <c r="AA45" t="e">
        <f t="shared" si="98"/>
        <v>#DIV/0!</v>
      </c>
      <c r="AB45" t="e">
        <f>(V45/MAX(ABS(V45-(T45/(U45-1))),ABS(V45-(T45/(U45+1)))))^2</f>
        <v>#DIV/0!</v>
      </c>
    </row>
    <row r="46" spans="1:28" x14ac:dyDescent="0.25">
      <c r="A46">
        <v>1.7999999999999999E-2</v>
      </c>
      <c r="B46" s="5">
        <v>6000000</v>
      </c>
      <c r="C46">
        <v>13.7</v>
      </c>
      <c r="D46">
        <v>2.5599999999999998E-9</v>
      </c>
      <c r="E46">
        <f t="shared" si="88"/>
        <v>2.8444444444444443E-7</v>
      </c>
      <c r="F46">
        <f t="shared" si="99"/>
        <v>2.2833333333333332E-6</v>
      </c>
      <c r="G46" s="5">
        <v>2.1999999999999998E-9</v>
      </c>
      <c r="H46" s="5">
        <f t="shared" si="89"/>
        <v>2.0097044476543543E-7</v>
      </c>
      <c r="I46">
        <f t="shared" si="90"/>
        <v>161.61616161616161</v>
      </c>
      <c r="J46">
        <f t="shared" si="91"/>
        <v>1297.3484848484848</v>
      </c>
      <c r="K46">
        <f t="shared" si="92"/>
        <v>114.18775270763378</v>
      </c>
      <c r="L46">
        <v>28</v>
      </c>
      <c r="M46">
        <f t="shared" si="82"/>
        <v>5.7720057720057714</v>
      </c>
      <c r="N46">
        <f t="shared" si="93"/>
        <v>46.333874458874455</v>
      </c>
      <c r="O46">
        <f t="shared" si="83"/>
        <v>4.078134025272635</v>
      </c>
      <c r="P46" s="5">
        <f>O46*20</f>
        <v>81.562680505452704</v>
      </c>
      <c r="Q46">
        <f t="shared" si="94"/>
        <v>1390.0162337662337</v>
      </c>
      <c r="R46">
        <f t="shared" si="95"/>
        <v>5.5600649350649354</v>
      </c>
      <c r="S46">
        <v>100</v>
      </c>
      <c r="T46">
        <f t="shared" si="84"/>
        <v>4.927999999999999</v>
      </c>
      <c r="V46" t="e">
        <f>T46/U46</f>
        <v>#DIV/0!</v>
      </c>
      <c r="X46">
        <f t="shared" si="96"/>
        <v>1.7999999999999999E-2</v>
      </c>
      <c r="Y46">
        <f t="shared" si="97"/>
        <v>-4.0173835210859723</v>
      </c>
      <c r="Z46">
        <f t="shared" si="97"/>
        <v>15.60727002719233</v>
      </c>
      <c r="AA46" t="e">
        <f t="shared" si="98"/>
        <v>#DIV/0!</v>
      </c>
    </row>
    <row r="47" spans="1:28" x14ac:dyDescent="0.25">
      <c r="A47">
        <v>2.1999999999999999E-2</v>
      </c>
      <c r="B47" s="5">
        <v>6000000</v>
      </c>
      <c r="C47">
        <v>13.7</v>
      </c>
      <c r="D47">
        <v>2.5599999999999998E-9</v>
      </c>
      <c r="E47">
        <f t="shared" si="88"/>
        <v>2.3272727272727273E-7</v>
      </c>
      <c r="F47">
        <f t="shared" si="99"/>
        <v>2.2833333333333332E-6</v>
      </c>
      <c r="G47" s="5">
        <v>2.1999999999999998E-9</v>
      </c>
      <c r="H47" s="5">
        <f t="shared" si="89"/>
        <v>1.9113694915775282E-7</v>
      </c>
      <c r="I47">
        <f t="shared" si="90"/>
        <v>132.2314049586777</v>
      </c>
      <c r="J47">
        <f t="shared" si="91"/>
        <v>1297.3484848484848</v>
      </c>
      <c r="K47">
        <f t="shared" si="92"/>
        <v>108.60053929417774</v>
      </c>
      <c r="L47">
        <v>27</v>
      </c>
      <c r="M47">
        <f t="shared" si="82"/>
        <v>4.8974594429139886</v>
      </c>
      <c r="N47">
        <f t="shared" si="93"/>
        <v>48.049943883277216</v>
      </c>
      <c r="O47">
        <f t="shared" si="83"/>
        <v>4.0222421960806569</v>
      </c>
      <c r="P47" s="5">
        <f t="shared" ref="P47:P50" si="100">O47*20</f>
        <v>80.444843921613142</v>
      </c>
      <c r="Q47">
        <f t="shared" si="94"/>
        <v>1441.4983164983164</v>
      </c>
      <c r="R47">
        <f t="shared" si="95"/>
        <v>5.7659932659932656</v>
      </c>
      <c r="S47">
        <v>100</v>
      </c>
      <c r="T47">
        <f t="shared" si="84"/>
        <v>4.7519999999999998</v>
      </c>
      <c r="V47" t="e">
        <f>T47/U47</f>
        <v>#DIV/0!</v>
      </c>
      <c r="X47">
        <f t="shared" si="96"/>
        <v>2.1999999999999999E-2</v>
      </c>
      <c r="Y47">
        <f t="shared" si="97"/>
        <v>-3.8167128256238212</v>
      </c>
      <c r="Z47">
        <f t="shared" si="97"/>
        <v>15.60727002719233</v>
      </c>
      <c r="AA47" t="e">
        <f t="shared" si="98"/>
        <v>#DIV/0!</v>
      </c>
      <c r="AB47" t="e">
        <f>(V47/MAX(ABS(V47-(T47/(U47-1))),ABS(V47-(T47/(U47+1)))))^2</f>
        <v>#DIV/0!</v>
      </c>
    </row>
    <row r="48" spans="1:28" x14ac:dyDescent="0.25">
      <c r="A48">
        <v>2.5999999999999999E-2</v>
      </c>
      <c r="B48" s="5">
        <v>6000000</v>
      </c>
      <c r="C48">
        <v>13.7</v>
      </c>
      <c r="D48">
        <v>2.5599999999999998E-9</v>
      </c>
      <c r="E48">
        <f t="shared" si="88"/>
        <v>1.9692307692307693E-7</v>
      </c>
      <c r="F48">
        <f>C48/B48</f>
        <v>2.2833333333333332E-6</v>
      </c>
      <c r="G48" s="5">
        <v>2.1999999999999998E-9</v>
      </c>
      <c r="H48" s="5">
        <f t="shared" si="89"/>
        <v>1.8331879038663312E-7</v>
      </c>
      <c r="I48">
        <f t="shared" si="90"/>
        <v>111.88811188811189</v>
      </c>
      <c r="J48">
        <f t="shared" si="91"/>
        <v>1297.3484848484848</v>
      </c>
      <c r="K48">
        <f t="shared" si="92"/>
        <v>104.15840362876882</v>
      </c>
      <c r="L48">
        <v>26</v>
      </c>
      <c r="M48">
        <f t="shared" si="82"/>
        <v>4.3033889187735346</v>
      </c>
      <c r="N48">
        <f t="shared" si="93"/>
        <v>49.898018648018642</v>
      </c>
      <c r="O48">
        <f t="shared" si="83"/>
        <v>4.0060924472603396</v>
      </c>
      <c r="P48" s="5">
        <f t="shared" si="100"/>
        <v>80.121848945206793</v>
      </c>
      <c r="Q48">
        <f t="shared" si="94"/>
        <v>1496.9405594405594</v>
      </c>
      <c r="R48">
        <f t="shared" si="95"/>
        <v>5.9877622377622375</v>
      </c>
      <c r="S48">
        <v>100</v>
      </c>
      <c r="T48">
        <f t="shared" si="84"/>
        <v>4.5759999999999996</v>
      </c>
      <c r="V48" t="e">
        <f t="shared" ref="V48:V50" si="101">T48/U48</f>
        <v>#DIV/0!</v>
      </c>
      <c r="X48">
        <f t="shared" si="96"/>
        <v>2.5999999999999999E-2</v>
      </c>
      <c r="Y48">
        <f t="shared" si="97"/>
        <v>-3.6496587409606551</v>
      </c>
      <c r="Z48">
        <f t="shared" si="97"/>
        <v>15.60727002719233</v>
      </c>
      <c r="AA48" t="e">
        <f t="shared" si="98"/>
        <v>#DIV/0!</v>
      </c>
      <c r="AB48" t="e">
        <f t="shared" ref="AB48:AB50" si="102">(V48/MAX(ABS(V48-(T48/(U48-1))),ABS(V48-(T48/(U48+1)))))^2</f>
        <v>#DIV/0!</v>
      </c>
    </row>
    <row r="49" spans="1:28" x14ac:dyDescent="0.25">
      <c r="A49">
        <v>0.03</v>
      </c>
      <c r="B49" s="5">
        <v>6000000</v>
      </c>
      <c r="C49">
        <v>13.7</v>
      </c>
      <c r="D49">
        <v>2.5599999999999998E-9</v>
      </c>
      <c r="E49">
        <f t="shared" si="88"/>
        <v>1.7066666666666666E-7</v>
      </c>
      <c r="F49">
        <f>C49/B49</f>
        <v>2.2833333333333332E-6</v>
      </c>
      <c r="G49" s="5">
        <v>2.1999999999999998E-9</v>
      </c>
      <c r="H49" s="5">
        <f t="shared" si="89"/>
        <v>1.7687644718664811E-7</v>
      </c>
      <c r="I49">
        <f t="shared" si="90"/>
        <v>96.969696969696969</v>
      </c>
      <c r="J49">
        <f t="shared" si="91"/>
        <v>1297.3484848484848</v>
      </c>
      <c r="K49">
        <f t="shared" si="92"/>
        <v>100.49798135605006</v>
      </c>
      <c r="L49">
        <v>25</v>
      </c>
      <c r="M49">
        <f t="shared" si="82"/>
        <v>3.8787878787878789</v>
      </c>
      <c r="N49">
        <f t="shared" si="93"/>
        <v>51.893939393939391</v>
      </c>
      <c r="O49">
        <f t="shared" si="83"/>
        <v>4.0199192542420024</v>
      </c>
      <c r="P49" s="5">
        <f t="shared" si="100"/>
        <v>80.398385084840044</v>
      </c>
      <c r="Q49">
        <f t="shared" si="94"/>
        <v>1556.8181818181818</v>
      </c>
      <c r="R49">
        <f t="shared" si="95"/>
        <v>6.2272727272727266</v>
      </c>
      <c r="S49">
        <v>100</v>
      </c>
      <c r="T49">
        <f t="shared" si="84"/>
        <v>4.3999999999999995</v>
      </c>
      <c r="V49" t="e">
        <f t="shared" si="101"/>
        <v>#DIV/0!</v>
      </c>
      <c r="X49">
        <f t="shared" si="96"/>
        <v>0.03</v>
      </c>
      <c r="Y49">
        <f t="shared" si="97"/>
        <v>-3.5065578973199818</v>
      </c>
      <c r="Z49">
        <f t="shared" si="97"/>
        <v>15.60727002719233</v>
      </c>
      <c r="AA49" t="e">
        <f t="shared" si="98"/>
        <v>#DIV/0!</v>
      </c>
      <c r="AB49" t="e">
        <f t="shared" si="102"/>
        <v>#DIV/0!</v>
      </c>
    </row>
    <row r="50" spans="1:28" x14ac:dyDescent="0.25">
      <c r="A50">
        <v>3.5000000000000003E-2</v>
      </c>
      <c r="B50" s="5">
        <v>6000000</v>
      </c>
      <c r="C50">
        <v>13.7</v>
      </c>
      <c r="D50">
        <v>2.5599999999999998E-9</v>
      </c>
      <c r="E50">
        <f t="shared" si="88"/>
        <v>1.4628571428571426E-7</v>
      </c>
      <c r="F50">
        <f t="shared" ref="F50" si="103">C50/B50</f>
        <v>2.2833333333333332E-6</v>
      </c>
      <c r="G50" s="5">
        <v>2.1999999999999998E-9</v>
      </c>
      <c r="H50" s="5">
        <f t="shared" si="89"/>
        <v>1.7018971414479529E-7</v>
      </c>
      <c r="I50">
        <f t="shared" si="90"/>
        <v>83.116883116883102</v>
      </c>
      <c r="J50">
        <f t="shared" si="91"/>
        <v>1297.3484848484848</v>
      </c>
      <c r="K50">
        <f t="shared" si="92"/>
        <v>96.698701218633687</v>
      </c>
      <c r="L50">
        <v>24</v>
      </c>
      <c r="M50">
        <f t="shared" si="82"/>
        <v>3.4632034632034627</v>
      </c>
      <c r="N50">
        <f t="shared" si="93"/>
        <v>54.056186868686865</v>
      </c>
      <c r="O50">
        <f t="shared" si="83"/>
        <v>4.0291125507764036</v>
      </c>
      <c r="P50" s="5">
        <f t="shared" si="100"/>
        <v>80.582251015528072</v>
      </c>
      <c r="Q50">
        <f t="shared" si="94"/>
        <v>1621.685606060606</v>
      </c>
      <c r="R50">
        <f t="shared" si="95"/>
        <v>6.4867424242424248</v>
      </c>
      <c r="S50">
        <v>100</v>
      </c>
      <c r="T50">
        <f t="shared" si="84"/>
        <v>4.2239999999999993</v>
      </c>
      <c r="V50" t="e">
        <f t="shared" si="101"/>
        <v>#DIV/0!</v>
      </c>
      <c r="X50">
        <f t="shared" si="96"/>
        <v>3.5000000000000003E-2</v>
      </c>
      <c r="Y50">
        <f t="shared" si="97"/>
        <v>-3.3524072174927233</v>
      </c>
      <c r="Z50">
        <f t="shared" si="97"/>
        <v>15.60727002719233</v>
      </c>
      <c r="AA50" t="e">
        <f t="shared" si="98"/>
        <v>#DIV/0!</v>
      </c>
      <c r="AB50" t="e">
        <f t="shared" si="102"/>
        <v>#DIV/0!</v>
      </c>
    </row>
    <row r="51" spans="1:28" x14ac:dyDescent="0.25">
      <c r="B51" s="5"/>
      <c r="G51" s="5"/>
      <c r="H51" s="5"/>
      <c r="P51" s="5"/>
    </row>
    <row r="52" spans="1:28" x14ac:dyDescent="0.25">
      <c r="B52" s="5"/>
      <c r="G52" s="5"/>
      <c r="H52" s="5"/>
      <c r="P52" s="5"/>
    </row>
    <row r="53" spans="1:28" x14ac:dyDescent="0.25">
      <c r="A53" s="14"/>
      <c r="G53" s="5"/>
      <c r="H53" s="5"/>
      <c r="S53">
        <f>7*68</f>
        <v>476</v>
      </c>
    </row>
    <row r="54" spans="1:28" x14ac:dyDescent="0.25">
      <c r="A54" s="14"/>
      <c r="G54" s="5"/>
      <c r="H54" s="5"/>
    </row>
    <row r="55" spans="1:28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S55" t="s">
        <v>17</v>
      </c>
      <c r="T55" t="s">
        <v>18</v>
      </c>
      <c r="V55" t="s">
        <v>20</v>
      </c>
      <c r="X55" t="s">
        <v>0</v>
      </c>
      <c r="Y55" t="s">
        <v>22</v>
      </c>
      <c r="Z55" t="s">
        <v>23</v>
      </c>
      <c r="AA55" t="s">
        <v>24</v>
      </c>
      <c r="AB55" t="s">
        <v>25</v>
      </c>
    </row>
    <row r="56" spans="1:28" x14ac:dyDescent="0.25">
      <c r="A56">
        <v>4.0000000000000001E-3</v>
      </c>
      <c r="B56" s="5">
        <v>5000000</v>
      </c>
      <c r="C56">
        <v>13.7</v>
      </c>
      <c r="D56">
        <v>2.5599999999999998E-9</v>
      </c>
      <c r="E56">
        <f>2*D56/A56</f>
        <v>1.2799999999999998E-6</v>
      </c>
      <c r="F56" s="5">
        <f>C56/B56</f>
        <v>2.74E-6</v>
      </c>
      <c r="G56" s="5">
        <v>2.1999999999999998E-9</v>
      </c>
      <c r="H56" s="5">
        <f>(G56*C56*C56*D56)^0.25*B56^-0.5 *A56^-0.25</f>
        <v>3.2064608754096728E-7</v>
      </c>
      <c r="I56" s="5">
        <f>E56/(0.8*G56)</f>
        <v>727.27272727272725</v>
      </c>
      <c r="J56" s="5">
        <f>F56/(0.8*G56)</f>
        <v>1556.818181818182</v>
      </c>
      <c r="K56" s="5">
        <f>H56/(0.8*G56)</f>
        <v>182.18527701191323</v>
      </c>
      <c r="L56">
        <v>45</v>
      </c>
      <c r="M56">
        <f t="shared" ref="M56:M64" si="104">I56/L56</f>
        <v>16.161616161616163</v>
      </c>
      <c r="N56">
        <f>J56/L56</f>
        <v>34.595959595959599</v>
      </c>
      <c r="O56" s="5">
        <f t="shared" ref="O56:O64" si="105">K56/L56</f>
        <v>4.0485617113758492</v>
      </c>
      <c r="P56" s="5">
        <f>O56*50</f>
        <v>202.42808556879245</v>
      </c>
      <c r="Q56">
        <f>N56*30</f>
        <v>1037.878787878788</v>
      </c>
      <c r="R56">
        <f>Q56*S56/25000</f>
        <v>8.3030303030303045</v>
      </c>
      <c r="S56">
        <v>200</v>
      </c>
      <c r="T56">
        <f t="shared" ref="T56:T64" si="106">S56*0.8*L56*G56*1000000</f>
        <v>15.839999999999998</v>
      </c>
      <c r="V56" t="e">
        <f t="shared" ref="V56:V58" si="107">T56/U56</f>
        <v>#DIV/0!</v>
      </c>
      <c r="X56">
        <f>A56</f>
        <v>4.0000000000000001E-3</v>
      </c>
      <c r="Y56">
        <f>LN(A56)</f>
        <v>-5.521460917862246</v>
      </c>
      <c r="Z56">
        <f t="shared" ref="Z56:Z64" si="108">LN(B56)</f>
        <v>15.424948470398375</v>
      </c>
      <c r="AA56" t="e">
        <f>LN(V56*0.000001)</f>
        <v>#DIV/0!</v>
      </c>
    </row>
    <row r="57" spans="1:28" x14ac:dyDescent="0.25">
      <c r="A57">
        <v>8.0000000000000002E-3</v>
      </c>
      <c r="B57" s="5">
        <v>5000000</v>
      </c>
      <c r="C57">
        <v>13.7</v>
      </c>
      <c r="D57">
        <v>2.5599999999999998E-9</v>
      </c>
      <c r="E57">
        <f>2*D57/A57</f>
        <v>6.3999999999999991E-7</v>
      </c>
      <c r="F57">
        <f>C57/B57</f>
        <v>2.74E-6</v>
      </c>
      <c r="G57" s="5">
        <v>2.1999999999999998E-9</v>
      </c>
      <c r="H57" s="5">
        <f>(G57*C57*C57*D57)^0.25*B57^-0.5 *A57^-0.25</f>
        <v>2.6963014557832822E-7</v>
      </c>
      <c r="I57" s="5">
        <f>E57/(0.8*G57)</f>
        <v>363.63636363636363</v>
      </c>
      <c r="J57" s="5">
        <f>F57/(0.8*G57)</f>
        <v>1556.818181818182</v>
      </c>
      <c r="K57" s="5">
        <f>H57/(0.8*G57)</f>
        <v>153.19894635132286</v>
      </c>
      <c r="L57">
        <v>38</v>
      </c>
      <c r="M57">
        <f t="shared" si="104"/>
        <v>9.5693779904306222</v>
      </c>
      <c r="N57">
        <f>J57/L57</f>
        <v>40.968899521531107</v>
      </c>
      <c r="O57" s="5">
        <f t="shared" si="105"/>
        <v>4.0315512197716545</v>
      </c>
      <c r="P57" s="5">
        <f>O57*50</f>
        <v>201.57756098858272</v>
      </c>
      <c r="Q57">
        <f>N57*30</f>
        <v>1229.0669856459333</v>
      </c>
      <c r="R57">
        <f t="shared" ref="R57:R64" si="109">Q57*S57/25000</f>
        <v>9.8325358851674665</v>
      </c>
      <c r="S57">
        <v>200</v>
      </c>
      <c r="T57">
        <f t="shared" si="106"/>
        <v>13.375999999999999</v>
      </c>
      <c r="V57" t="e">
        <f t="shared" si="107"/>
        <v>#DIV/0!</v>
      </c>
      <c r="X57">
        <f>A57</f>
        <v>8.0000000000000002E-3</v>
      </c>
      <c r="Y57">
        <f>LN(A57)</f>
        <v>-4.8283137373023015</v>
      </c>
      <c r="Z57">
        <f t="shared" si="108"/>
        <v>15.424948470398375</v>
      </c>
      <c r="AA57" t="e">
        <f>LN(V57*0.000001)</f>
        <v>#DIV/0!</v>
      </c>
      <c r="AB57" t="e">
        <f t="shared" ref="AB57:AB58" si="110">(V57/MAX(ABS(V57-(T57/(U57-1))),ABS(V57-(T57/(U57+1)))))^2</f>
        <v>#DIV/0!</v>
      </c>
    </row>
    <row r="58" spans="1:28" s="1" customFormat="1" x14ac:dyDescent="0.25">
      <c r="A58" s="1">
        <v>0.01</v>
      </c>
      <c r="B58" s="23">
        <v>5000000</v>
      </c>
      <c r="C58" s="1">
        <v>13.7</v>
      </c>
      <c r="D58" s="1">
        <v>2.5599999999999998E-9</v>
      </c>
      <c r="E58" s="1">
        <f t="shared" ref="E58:E64" si="111">2*D58/A58</f>
        <v>5.1199999999999993E-7</v>
      </c>
      <c r="F58" s="1">
        <f>C58/B58</f>
        <v>2.74E-6</v>
      </c>
      <c r="G58" s="23">
        <v>2.1999999999999998E-9</v>
      </c>
      <c r="H58" s="23">
        <f t="shared" ref="H58:H64" si="112">(G58*C58*C58*D58)^0.25*B58^-0.5 *A58^-0.25</f>
        <v>2.5500044771500854E-7</v>
      </c>
      <c r="I58" s="1">
        <f t="shared" ref="I58:I64" si="113">E58/(0.8*G58)</f>
        <v>290.90909090909088</v>
      </c>
      <c r="J58" s="1">
        <f t="shared" ref="J58:J64" si="114">F58/(0.8*G58)</f>
        <v>1556.818181818182</v>
      </c>
      <c r="K58" s="1">
        <f t="shared" ref="K58:K64" si="115">H58/(0.8*G58)</f>
        <v>144.88661801989122</v>
      </c>
      <c r="L58" s="1">
        <v>36</v>
      </c>
      <c r="M58" s="1">
        <f t="shared" si="104"/>
        <v>8.0808080808080796</v>
      </c>
      <c r="N58" s="1">
        <f t="shared" ref="N58:N64" si="116">J58/L58</f>
        <v>43.244949494949502</v>
      </c>
      <c r="O58" s="1">
        <f t="shared" si="105"/>
        <v>4.0246282783303116</v>
      </c>
      <c r="P58" s="23">
        <f>O58*40</f>
        <v>160.98513113321246</v>
      </c>
      <c r="Q58" s="1">
        <f t="shared" ref="Q58:Q64" si="117">N58*30</f>
        <v>1297.348484848485</v>
      </c>
      <c r="R58" s="1">
        <f t="shared" si="109"/>
        <v>9.3409090909090917</v>
      </c>
      <c r="S58" s="1">
        <v>180</v>
      </c>
      <c r="T58" s="1">
        <f t="shared" si="106"/>
        <v>11.4048</v>
      </c>
      <c r="U58"/>
      <c r="V58" s="1" t="e">
        <f t="shared" si="107"/>
        <v>#DIV/0!</v>
      </c>
      <c r="X58" s="1">
        <f t="shared" ref="X58:X64" si="118">A58</f>
        <v>0.01</v>
      </c>
      <c r="Y58" s="1">
        <f t="shared" ref="Y58:Y64" si="119">LN(A58)</f>
        <v>-4.6051701859880909</v>
      </c>
      <c r="Z58" s="1">
        <f t="shared" si="108"/>
        <v>15.424948470398375</v>
      </c>
      <c r="AA58" s="1" t="e">
        <f t="shared" ref="AA58:AA64" si="120">LN(V58*0.000001)</f>
        <v>#DIV/0!</v>
      </c>
      <c r="AB58" s="1" t="e">
        <f t="shared" si="110"/>
        <v>#DIV/0!</v>
      </c>
    </row>
    <row r="59" spans="1:28" x14ac:dyDescent="0.25">
      <c r="A59">
        <v>1.4E-2</v>
      </c>
      <c r="B59" s="5">
        <v>5000000</v>
      </c>
      <c r="C59">
        <v>13.7</v>
      </c>
      <c r="D59">
        <v>2.5599999999999998E-9</v>
      </c>
      <c r="E59">
        <f t="shared" si="111"/>
        <v>3.6571428571428567E-7</v>
      </c>
      <c r="F59">
        <f t="shared" ref="F59:F61" si="121">C59/B59</f>
        <v>2.74E-6</v>
      </c>
      <c r="G59" s="5">
        <v>2.1999999999999998E-9</v>
      </c>
      <c r="H59" s="5">
        <f t="shared" si="112"/>
        <v>2.3442770397693161E-7</v>
      </c>
      <c r="I59">
        <f t="shared" si="113"/>
        <v>207.79220779220776</v>
      </c>
      <c r="J59">
        <f t="shared" si="114"/>
        <v>1556.818181818182</v>
      </c>
      <c r="K59">
        <f t="shared" si="115"/>
        <v>133.19755907780205</v>
      </c>
      <c r="L59">
        <v>33</v>
      </c>
      <c r="M59">
        <f t="shared" si="104"/>
        <v>6.2967335694608408</v>
      </c>
      <c r="N59">
        <f t="shared" si="116"/>
        <v>47.176308539944905</v>
      </c>
      <c r="O59">
        <f t="shared" si="105"/>
        <v>4.0362896690243044</v>
      </c>
      <c r="P59" s="5">
        <f>O59*30</f>
        <v>121.08869007072913</v>
      </c>
      <c r="Q59">
        <f t="shared" si="117"/>
        <v>1415.2892561983472</v>
      </c>
      <c r="R59">
        <f t="shared" si="109"/>
        <v>8.4917355371900829</v>
      </c>
      <c r="S59">
        <v>150</v>
      </c>
      <c r="T59">
        <f t="shared" si="106"/>
        <v>8.7119999999999997</v>
      </c>
      <c r="V59" t="e">
        <f>T59/U59</f>
        <v>#DIV/0!</v>
      </c>
      <c r="X59">
        <f t="shared" si="118"/>
        <v>1.4E-2</v>
      </c>
      <c r="Y59">
        <f t="shared" si="119"/>
        <v>-4.2686979493668789</v>
      </c>
      <c r="Z59">
        <f t="shared" si="108"/>
        <v>15.424948470398375</v>
      </c>
      <c r="AA59" t="e">
        <f t="shared" si="120"/>
        <v>#DIV/0!</v>
      </c>
      <c r="AB59" t="e">
        <f>(V59/MAX(ABS(V59-(T59/(U59-1))),ABS(V59-(T59/(U59+1)))))^2</f>
        <v>#DIV/0!</v>
      </c>
    </row>
    <row r="60" spans="1:28" x14ac:dyDescent="0.25">
      <c r="A60">
        <v>1.7999999999999999E-2</v>
      </c>
      <c r="B60" s="5">
        <v>5000000</v>
      </c>
      <c r="C60">
        <v>13.7</v>
      </c>
      <c r="D60">
        <v>2.5599999999999998E-9</v>
      </c>
      <c r="E60">
        <f t="shared" si="111"/>
        <v>2.8444444444444443E-7</v>
      </c>
      <c r="F60">
        <f t="shared" si="121"/>
        <v>2.74E-6</v>
      </c>
      <c r="G60" s="5">
        <v>2.1999999999999998E-9</v>
      </c>
      <c r="H60" s="5">
        <f t="shared" si="112"/>
        <v>2.2015209197974997E-7</v>
      </c>
      <c r="I60">
        <f t="shared" si="113"/>
        <v>161.61616161616161</v>
      </c>
      <c r="J60">
        <f t="shared" si="114"/>
        <v>1556.818181818182</v>
      </c>
      <c r="K60">
        <f t="shared" si="115"/>
        <v>125.08641589758521</v>
      </c>
      <c r="L60">
        <v>31</v>
      </c>
      <c r="M60">
        <f t="shared" si="104"/>
        <v>5.2134245682632772</v>
      </c>
      <c r="N60">
        <f t="shared" si="116"/>
        <v>50.219941348973613</v>
      </c>
      <c r="O60">
        <f t="shared" si="105"/>
        <v>4.0350456741156524</v>
      </c>
      <c r="P60" s="5">
        <f>O60*20</f>
        <v>80.700913482313041</v>
      </c>
      <c r="Q60">
        <f t="shared" si="117"/>
        <v>1506.5982404692083</v>
      </c>
      <c r="R60">
        <f t="shared" si="109"/>
        <v>6.0263929618768337</v>
      </c>
      <c r="S60">
        <v>100</v>
      </c>
      <c r="T60">
        <f t="shared" si="106"/>
        <v>5.4559999999999995</v>
      </c>
      <c r="V60" t="e">
        <f t="shared" ref="V60:V64" si="122">T60/U60</f>
        <v>#DIV/0!</v>
      </c>
      <c r="X60">
        <f t="shared" si="118"/>
        <v>1.7999999999999999E-2</v>
      </c>
      <c r="Y60">
        <f t="shared" si="119"/>
        <v>-4.0173835210859723</v>
      </c>
      <c r="Z60">
        <f t="shared" si="108"/>
        <v>15.424948470398375</v>
      </c>
      <c r="AA60" t="e">
        <f t="shared" si="120"/>
        <v>#DIV/0!</v>
      </c>
    </row>
    <row r="61" spans="1:28" x14ac:dyDescent="0.25">
      <c r="A61">
        <v>2.1999999999999999E-2</v>
      </c>
      <c r="B61" s="5">
        <v>5000000</v>
      </c>
      <c r="C61">
        <v>13.7</v>
      </c>
      <c r="D61">
        <v>2.5599999999999998E-9</v>
      </c>
      <c r="E61">
        <f t="shared" si="111"/>
        <v>2.3272727272727273E-7</v>
      </c>
      <c r="F61">
        <f t="shared" si="121"/>
        <v>2.74E-6</v>
      </c>
      <c r="G61" s="5">
        <v>2.1999999999999998E-9</v>
      </c>
      <c r="H61" s="5">
        <f t="shared" si="112"/>
        <v>2.093800372528385E-7</v>
      </c>
      <c r="I61">
        <f t="shared" si="113"/>
        <v>132.2314049586777</v>
      </c>
      <c r="J61">
        <f t="shared" si="114"/>
        <v>1556.818181818182</v>
      </c>
      <c r="K61">
        <f t="shared" si="115"/>
        <v>118.96593025729462</v>
      </c>
      <c r="L61">
        <v>29</v>
      </c>
      <c r="M61">
        <f t="shared" si="104"/>
        <v>4.5597036192647487</v>
      </c>
      <c r="N61">
        <f t="shared" si="116"/>
        <v>53.683385579937308</v>
      </c>
      <c r="O61">
        <f t="shared" si="105"/>
        <v>4.1022734571480903</v>
      </c>
      <c r="P61" s="5">
        <f t="shared" ref="P61:P64" si="123">O61*20</f>
        <v>82.045469142961807</v>
      </c>
      <c r="Q61">
        <f t="shared" si="117"/>
        <v>1610.5015673981193</v>
      </c>
      <c r="R61">
        <f t="shared" si="109"/>
        <v>6.4420062695924774</v>
      </c>
      <c r="S61">
        <v>100</v>
      </c>
      <c r="T61">
        <f t="shared" si="106"/>
        <v>5.1040000000000001</v>
      </c>
      <c r="V61" t="e">
        <f t="shared" si="122"/>
        <v>#DIV/0!</v>
      </c>
      <c r="X61">
        <f t="shared" si="118"/>
        <v>2.1999999999999999E-2</v>
      </c>
      <c r="Y61">
        <f t="shared" si="119"/>
        <v>-3.8167128256238212</v>
      </c>
      <c r="Z61">
        <f t="shared" si="108"/>
        <v>15.424948470398375</v>
      </c>
      <c r="AA61" t="e">
        <f t="shared" si="120"/>
        <v>#DIV/0!</v>
      </c>
      <c r="AB61" t="e">
        <f>(V61/MAX(ABS(V61-(T61/(U61-1))),ABS(V61-(T61/(U61+1)))))^2</f>
        <v>#DIV/0!</v>
      </c>
    </row>
    <row r="62" spans="1:28" x14ac:dyDescent="0.25">
      <c r="A62">
        <v>2.5999999999999999E-2</v>
      </c>
      <c r="B62" s="5">
        <v>5000000</v>
      </c>
      <c r="C62">
        <v>13.7</v>
      </c>
      <c r="D62">
        <v>2.5599999999999998E-9</v>
      </c>
      <c r="E62">
        <f t="shared" si="111"/>
        <v>1.9692307692307693E-7</v>
      </c>
      <c r="F62">
        <f>C62/B62</f>
        <v>2.74E-6</v>
      </c>
      <c r="G62" s="5">
        <v>2.1999999999999998E-9</v>
      </c>
      <c r="H62" s="5">
        <f t="shared" si="112"/>
        <v>2.0081567341864026E-7</v>
      </c>
      <c r="I62">
        <f t="shared" si="113"/>
        <v>111.88811188811189</v>
      </c>
      <c r="J62">
        <f t="shared" si="114"/>
        <v>1556.818181818182</v>
      </c>
      <c r="K62">
        <f t="shared" si="115"/>
        <v>114.09981444240924</v>
      </c>
      <c r="L62">
        <v>28</v>
      </c>
      <c r="M62">
        <f t="shared" si="104"/>
        <v>3.9960039960039961</v>
      </c>
      <c r="N62">
        <f t="shared" si="116"/>
        <v>55.600649350649356</v>
      </c>
      <c r="O62">
        <f t="shared" si="105"/>
        <v>4.0749933729431875</v>
      </c>
      <c r="P62" s="5">
        <f t="shared" si="123"/>
        <v>81.499867458863747</v>
      </c>
      <c r="Q62">
        <f t="shared" si="117"/>
        <v>1668.0194805194806</v>
      </c>
      <c r="R62">
        <f t="shared" si="109"/>
        <v>6.6720779220779214</v>
      </c>
      <c r="S62">
        <v>100</v>
      </c>
      <c r="T62">
        <f t="shared" si="106"/>
        <v>4.927999999999999</v>
      </c>
      <c r="V62" t="e">
        <f t="shared" si="122"/>
        <v>#DIV/0!</v>
      </c>
      <c r="X62">
        <f t="shared" si="118"/>
        <v>2.5999999999999999E-2</v>
      </c>
      <c r="Y62">
        <f t="shared" si="119"/>
        <v>-3.6496587409606551</v>
      </c>
      <c r="Z62">
        <f t="shared" si="108"/>
        <v>15.424948470398375</v>
      </c>
      <c r="AA62" t="e">
        <f t="shared" si="120"/>
        <v>#DIV/0!</v>
      </c>
      <c r="AB62" t="e">
        <f t="shared" ref="AB62:AB64" si="124">(V62/MAX(ABS(V62-(T62/(U62-1))),ABS(V62-(T62/(U62+1)))))^2</f>
        <v>#DIV/0!</v>
      </c>
    </row>
    <row r="63" spans="1:28" x14ac:dyDescent="0.25">
      <c r="A63">
        <v>0.03</v>
      </c>
      <c r="B63" s="5">
        <v>5000000</v>
      </c>
      <c r="C63">
        <v>13.7</v>
      </c>
      <c r="D63">
        <v>2.5599999999999998E-9</v>
      </c>
      <c r="E63">
        <f t="shared" si="111"/>
        <v>1.7066666666666666E-7</v>
      </c>
      <c r="F63">
        <f t="shared" ref="F63:F64" si="125">C63/B63</f>
        <v>2.74E-6</v>
      </c>
      <c r="G63" s="5">
        <v>2.1999999999999998E-9</v>
      </c>
      <c r="H63" s="5">
        <f t="shared" si="112"/>
        <v>1.9375844003099666E-7</v>
      </c>
      <c r="I63">
        <f t="shared" si="113"/>
        <v>96.969696969696969</v>
      </c>
      <c r="J63">
        <f t="shared" si="114"/>
        <v>1556.818181818182</v>
      </c>
      <c r="K63">
        <f t="shared" si="115"/>
        <v>110.09002274488446</v>
      </c>
      <c r="L63">
        <v>27</v>
      </c>
      <c r="M63">
        <f t="shared" si="104"/>
        <v>3.5914702581369249</v>
      </c>
      <c r="N63">
        <f t="shared" si="116"/>
        <v>57.659932659932664</v>
      </c>
      <c r="O63">
        <f t="shared" si="105"/>
        <v>4.077408249810536</v>
      </c>
      <c r="P63" s="5">
        <f t="shared" si="123"/>
        <v>81.548164996210716</v>
      </c>
      <c r="Q63">
        <f t="shared" si="117"/>
        <v>1729.7979797979799</v>
      </c>
      <c r="R63">
        <f t="shared" si="109"/>
        <v>6.9191919191919196</v>
      </c>
      <c r="S63">
        <v>100</v>
      </c>
      <c r="T63">
        <f t="shared" si="106"/>
        <v>4.7519999999999998</v>
      </c>
      <c r="V63" t="e">
        <f t="shared" si="122"/>
        <v>#DIV/0!</v>
      </c>
      <c r="X63">
        <f t="shared" si="118"/>
        <v>0.03</v>
      </c>
      <c r="Y63">
        <f t="shared" si="119"/>
        <v>-3.5065578973199818</v>
      </c>
      <c r="Z63">
        <f t="shared" si="108"/>
        <v>15.424948470398375</v>
      </c>
      <c r="AA63" t="e">
        <f t="shared" si="120"/>
        <v>#DIV/0!</v>
      </c>
      <c r="AB63" t="e">
        <f t="shared" si="124"/>
        <v>#DIV/0!</v>
      </c>
    </row>
    <row r="64" spans="1:28" s="1" customFormat="1" x14ac:dyDescent="0.25">
      <c r="A64" s="1">
        <v>3.5000000000000003E-2</v>
      </c>
      <c r="B64" s="23">
        <v>5000000</v>
      </c>
      <c r="C64" s="1">
        <v>13.7</v>
      </c>
      <c r="D64" s="1">
        <v>2.5599999999999998E-9</v>
      </c>
      <c r="E64" s="1">
        <f t="shared" si="111"/>
        <v>1.4628571428571426E-7</v>
      </c>
      <c r="F64" s="1">
        <f t="shared" si="125"/>
        <v>2.74E-6</v>
      </c>
      <c r="G64" s="23">
        <v>2.1999999999999998E-9</v>
      </c>
      <c r="H64" s="23">
        <f t="shared" si="112"/>
        <v>1.864334909849208E-7</v>
      </c>
      <c r="I64" s="1">
        <f t="shared" si="113"/>
        <v>83.116883116883102</v>
      </c>
      <c r="J64" s="1">
        <f t="shared" si="114"/>
        <v>1556.818181818182</v>
      </c>
      <c r="K64" s="1">
        <f t="shared" si="115"/>
        <v>105.92811987779591</v>
      </c>
      <c r="L64" s="1">
        <v>26</v>
      </c>
      <c r="M64" s="1">
        <f t="shared" si="104"/>
        <v>3.196803196803196</v>
      </c>
      <c r="N64" s="1">
        <f t="shared" si="116"/>
        <v>59.877622377622387</v>
      </c>
      <c r="O64" s="1">
        <f t="shared" si="105"/>
        <v>4.0741584568383038</v>
      </c>
      <c r="P64" s="23">
        <f t="shared" si="123"/>
        <v>81.48316913676608</v>
      </c>
      <c r="Q64" s="1">
        <f t="shared" si="117"/>
        <v>1796.3286713286716</v>
      </c>
      <c r="R64" s="1">
        <f t="shared" si="109"/>
        <v>7.1853146853146868</v>
      </c>
      <c r="S64" s="1">
        <v>100</v>
      </c>
      <c r="T64" s="1">
        <f t="shared" si="106"/>
        <v>4.5759999999999996</v>
      </c>
      <c r="U64"/>
      <c r="V64" s="1" t="e">
        <f t="shared" si="122"/>
        <v>#DIV/0!</v>
      </c>
      <c r="X64" s="1">
        <f t="shared" si="118"/>
        <v>3.5000000000000003E-2</v>
      </c>
      <c r="Y64" s="1">
        <f t="shared" si="119"/>
        <v>-3.3524072174927233</v>
      </c>
      <c r="Z64" s="1">
        <f t="shared" si="108"/>
        <v>15.424948470398375</v>
      </c>
      <c r="AA64" s="1" t="e">
        <f t="shared" si="120"/>
        <v>#DIV/0!</v>
      </c>
      <c r="AB64" s="1" t="e">
        <f t="shared" si="124"/>
        <v>#DIV/0!</v>
      </c>
    </row>
    <row r="65" spans="1:22" s="14" customFormat="1" x14ac:dyDescent="0.25">
      <c r="A65"/>
      <c r="B65" s="5"/>
      <c r="C65"/>
      <c r="D65"/>
      <c r="E65"/>
      <c r="F65"/>
      <c r="G65" s="5"/>
      <c r="H65" s="5"/>
      <c r="I65"/>
      <c r="J65"/>
      <c r="K65"/>
      <c r="L65"/>
      <c r="M65"/>
      <c r="N65"/>
      <c r="O65"/>
      <c r="P65" s="5"/>
      <c r="Q65"/>
      <c r="R65"/>
      <c r="S65"/>
      <c r="T65"/>
      <c r="V65"/>
    </row>
    <row r="66" spans="1:22" x14ac:dyDescent="0.25">
      <c r="G66" s="5"/>
      <c r="H66" s="5"/>
      <c r="P66" s="5"/>
    </row>
    <row r="67" spans="1:22" x14ac:dyDescent="0.25">
      <c r="A67" s="7"/>
      <c r="B67" s="7"/>
      <c r="G67" s="5"/>
      <c r="U67" s="7"/>
    </row>
    <row r="68" spans="1:22" x14ac:dyDescent="0.25">
      <c r="G68" s="5"/>
    </row>
    <row r="69" spans="1:22" x14ac:dyDescent="0.25">
      <c r="G69" s="5"/>
    </row>
    <row r="70" spans="1:22" x14ac:dyDescent="0.25">
      <c r="G70" s="5"/>
    </row>
    <row r="73" spans="1:22" x14ac:dyDescent="0.25">
      <c r="A73" s="14"/>
      <c r="G73" s="5"/>
      <c r="H73" s="5"/>
      <c r="I73" s="5"/>
      <c r="J73" s="5"/>
      <c r="K73" s="5"/>
      <c r="T73" s="5"/>
    </row>
    <row r="74" spans="1:22" x14ac:dyDescent="0.25">
      <c r="A74" s="14"/>
      <c r="G74" s="5"/>
      <c r="H74" s="5"/>
    </row>
    <row r="75" spans="1:22" x14ac:dyDescent="0.25">
      <c r="A75" s="14"/>
      <c r="G75" s="5"/>
      <c r="H75" s="5"/>
    </row>
    <row r="76" spans="1:22" x14ac:dyDescent="0.25">
      <c r="A76" s="14"/>
      <c r="G76" s="5"/>
      <c r="H76" s="5"/>
    </row>
    <row r="77" spans="1:22" x14ac:dyDescent="0.25">
      <c r="A77" s="14"/>
      <c r="G77" s="5"/>
      <c r="H77" s="5"/>
    </row>
    <row r="78" spans="1:22" x14ac:dyDescent="0.25">
      <c r="A78" s="14"/>
      <c r="G78" s="5"/>
      <c r="H78" s="5"/>
    </row>
    <row r="79" spans="1:22" x14ac:dyDescent="0.25">
      <c r="A79" s="14"/>
      <c r="G79" s="5"/>
      <c r="H79" s="5"/>
    </row>
    <row r="80" spans="1:22" x14ac:dyDescent="0.25">
      <c r="A80" s="14"/>
      <c r="G80" s="5"/>
      <c r="H80" s="5"/>
    </row>
    <row r="81" spans="1:9" x14ac:dyDescent="0.25">
      <c r="A81" s="14"/>
      <c r="G81" s="5"/>
      <c r="H81" s="5"/>
    </row>
    <row r="86" spans="1:9" x14ac:dyDescent="0.25">
      <c r="A86" s="14"/>
      <c r="B86" s="14"/>
      <c r="G86" s="5"/>
      <c r="I86" s="5"/>
    </row>
    <row r="87" spans="1:9" x14ac:dyDescent="0.25">
      <c r="A87" s="14"/>
      <c r="B87" s="14"/>
      <c r="G87" s="5"/>
    </row>
    <row r="88" spans="1:9" x14ac:dyDescent="0.25">
      <c r="A88" s="14"/>
      <c r="B88" s="14"/>
      <c r="G88" s="5"/>
    </row>
    <row r="89" spans="1:9" x14ac:dyDescent="0.25">
      <c r="A89" s="14"/>
      <c r="B89" s="14"/>
      <c r="G89" s="5"/>
    </row>
    <row r="90" spans="1:9" x14ac:dyDescent="0.25">
      <c r="A90" s="14"/>
      <c r="B90" s="14"/>
      <c r="G90" s="5"/>
    </row>
    <row r="91" spans="1:9" x14ac:dyDescent="0.25">
      <c r="A91" s="14"/>
      <c r="B91" s="14"/>
      <c r="G91" s="5"/>
    </row>
    <row r="92" spans="1:9" x14ac:dyDescent="0.25">
      <c r="A92" s="14"/>
      <c r="B92" s="14"/>
      <c r="G92" s="5"/>
    </row>
    <row r="93" spans="1:9" x14ac:dyDescent="0.25">
      <c r="A93" s="14"/>
      <c r="B93" s="14"/>
      <c r="G93" s="5"/>
    </row>
    <row r="149" spans="12:12" x14ac:dyDescent="0.25">
      <c r="L149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BE37-EC16-41C1-AEA7-247C264AC103}">
  <dimension ref="A1:AJ148"/>
  <sheetViews>
    <sheetView topLeftCell="A35" zoomScale="95" zoomScaleNormal="95" workbookViewId="0">
      <selection activeCell="A42" sqref="A42"/>
    </sheetView>
  </sheetViews>
  <sheetFormatPr defaultRowHeight="15" x14ac:dyDescent="0.25"/>
  <cols>
    <col min="2" max="2" width="7.7109375" customWidth="1"/>
    <col min="5" max="5" width="13" bestFit="1" customWidth="1"/>
    <col min="6" max="6" width="13.28515625" bestFit="1" customWidth="1"/>
    <col min="7" max="7" width="10" bestFit="1" customWidth="1"/>
    <col min="8" max="8" width="13.85546875" customWidth="1"/>
    <col min="9" max="9" width="13" customWidth="1"/>
    <col min="10" max="10" width="17.140625" customWidth="1"/>
    <col min="11" max="11" width="15.28515625" customWidth="1"/>
    <col min="12" max="12" width="5.140625" customWidth="1"/>
    <col min="18" max="18" width="7.42578125" customWidth="1"/>
    <col min="19" max="19" width="6.5703125" customWidth="1"/>
    <col min="20" max="20" width="9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X1" t="s">
        <v>0</v>
      </c>
      <c r="Y1" t="s">
        <v>22</v>
      </c>
      <c r="Z1" t="s">
        <v>23</v>
      </c>
      <c r="AA1" t="s">
        <v>24</v>
      </c>
      <c r="AB1" t="s">
        <v>25</v>
      </c>
    </row>
    <row r="2" spans="1:31" s="24" customFormat="1" x14ac:dyDescent="0.25">
      <c r="A2" s="24">
        <v>1E-3</v>
      </c>
      <c r="B2" s="24">
        <v>10000000</v>
      </c>
      <c r="C2" s="24">
        <v>31.48</v>
      </c>
      <c r="D2" s="24">
        <v>1.6399999999999999E-9</v>
      </c>
      <c r="E2" s="24">
        <f>2*D2/A2</f>
        <v>3.2799999999999999E-6</v>
      </c>
      <c r="F2" s="24">
        <f>C2/B2</f>
        <v>3.1480000000000002E-6</v>
      </c>
      <c r="G2" s="25">
        <v>2.9899999999999998E-9</v>
      </c>
      <c r="H2" s="25">
        <f>(G2*C2*C2*D2)^0.25*B2^-0.5 *A2^-0.25</f>
        <v>4.6951137761377256E-7</v>
      </c>
      <c r="I2" s="25">
        <f>E2/(0.8*G2)</f>
        <v>1371.2374581939798</v>
      </c>
      <c r="J2" s="25">
        <f>F2/(0.8*G2)</f>
        <v>1316.0535117056857</v>
      </c>
      <c r="K2" s="25">
        <f>H2/(0.8*G2)</f>
        <v>196.28402074154371</v>
      </c>
      <c r="L2" s="24">
        <v>48</v>
      </c>
      <c r="M2" s="24">
        <f t="shared" ref="M2:M9" si="0">I2/L2</f>
        <v>28.567447045707912</v>
      </c>
      <c r="N2" s="24">
        <f>J2/L2</f>
        <v>27.41778149386845</v>
      </c>
      <c r="O2" s="25">
        <f t="shared" ref="O2:O9" si="1">K2/L2</f>
        <v>4.0892504321154943</v>
      </c>
      <c r="P2" s="25">
        <f>O2*40</f>
        <v>163.57001728461978</v>
      </c>
      <c r="Q2" s="24">
        <f>N2*30</f>
        <v>822.53344481605347</v>
      </c>
      <c r="R2" s="24">
        <f>Q2*S2/25000</f>
        <v>6.580267558528428</v>
      </c>
      <c r="S2" s="24">
        <v>200</v>
      </c>
      <c r="T2" s="24">
        <f t="shared" ref="T2:T9" si="2">S2*0.8*L2*G2*1000000</f>
        <v>22.963199999999997</v>
      </c>
      <c r="U2" s="24">
        <v>12</v>
      </c>
      <c r="V2" s="24">
        <f t="shared" ref="V2:V9" si="3">T2/U2</f>
        <v>1.9135999999999997</v>
      </c>
      <c r="Y2" s="24">
        <f>LN(A2)</f>
        <v>-6.9077552789821368</v>
      </c>
      <c r="Z2" s="24">
        <f t="shared" ref="Z2:Z9" si="4">LN(B2)</f>
        <v>16.11809565095832</v>
      </c>
      <c r="AA2" s="24">
        <f>LN(V2*0.000001)</f>
        <v>-13.166524273190099</v>
      </c>
    </row>
    <row r="3" spans="1:31" s="1" customFormat="1" x14ac:dyDescent="0.25">
      <c r="A3" s="24">
        <v>0.01</v>
      </c>
      <c r="B3" s="24">
        <v>10000000</v>
      </c>
      <c r="C3" s="24">
        <v>31.48</v>
      </c>
      <c r="D3" s="24">
        <v>1.6399999999999999E-9</v>
      </c>
      <c r="E3" s="24">
        <f>2*D3/A3</f>
        <v>3.2799999999999997E-7</v>
      </c>
      <c r="F3" s="24">
        <f>C3/B3</f>
        <v>3.1480000000000002E-6</v>
      </c>
      <c r="G3" s="25">
        <v>2.9899999999999998E-9</v>
      </c>
      <c r="H3" s="25">
        <f>(G3*C3*C3*D3)^0.25*B3^-0.5 *A3^-0.25</f>
        <v>2.6402565027927525E-7</v>
      </c>
      <c r="I3" s="25">
        <f>E3/(0.8*G3)</f>
        <v>137.12374581939798</v>
      </c>
      <c r="J3" s="25">
        <f>F3/(0.8*G3)</f>
        <v>1316.0535117056857</v>
      </c>
      <c r="K3" s="25">
        <f>H3/(0.8*G3)</f>
        <v>110.37861633748965</v>
      </c>
      <c r="L3" s="24">
        <v>27</v>
      </c>
      <c r="M3" s="24">
        <f t="shared" si="0"/>
        <v>5.078657252570296</v>
      </c>
      <c r="N3" s="24">
        <f>J3/L3</f>
        <v>48.742722655766137</v>
      </c>
      <c r="O3" s="25">
        <f t="shared" si="1"/>
        <v>4.0880969013885053</v>
      </c>
      <c r="P3" s="25">
        <f>O3*40</f>
        <v>163.5238760555402</v>
      </c>
      <c r="Q3" s="24">
        <f>N3*30</f>
        <v>1462.2816796729842</v>
      </c>
      <c r="R3" s="24">
        <f>Q3*S3/25000</f>
        <v>11.698253437383874</v>
      </c>
      <c r="S3" s="24">
        <v>200</v>
      </c>
      <c r="T3" s="24">
        <f t="shared" si="2"/>
        <v>12.9168</v>
      </c>
      <c r="U3" s="26">
        <v>12</v>
      </c>
      <c r="V3" s="24">
        <f t="shared" si="3"/>
        <v>1.0764</v>
      </c>
      <c r="W3" s="24" t="e">
        <f>#REF!^-0.57*B3^-0.23</f>
        <v>#REF!</v>
      </c>
      <c r="X3" s="24">
        <f>A3</f>
        <v>0.01</v>
      </c>
      <c r="Y3" s="24">
        <f>LN(A3)</f>
        <v>-4.6051701859880909</v>
      </c>
      <c r="Z3" s="24">
        <f t="shared" si="4"/>
        <v>16.11809565095832</v>
      </c>
      <c r="AA3" s="24">
        <f>LN(V3*0.000001)</f>
        <v>-13.74188841809366</v>
      </c>
      <c r="AB3" s="24">
        <f t="shared" ref="AB3:AB9" si="5">(V3/MAX(ABS(V3-(T3/(U3-1))),ABS(V3-(T3/(U3+1)))))^2</f>
        <v>121.00000000000011</v>
      </c>
      <c r="AC3" s="24"/>
      <c r="AD3" s="24"/>
      <c r="AE3" s="24"/>
    </row>
    <row r="4" spans="1:31" s="1" customFormat="1" x14ac:dyDescent="0.25">
      <c r="A4" s="24">
        <v>1.4999999999999999E-2</v>
      </c>
      <c r="B4" s="24">
        <v>10000000</v>
      </c>
      <c r="C4" s="24">
        <v>31.48</v>
      </c>
      <c r="D4" s="24">
        <v>1.6399999999999999E-9</v>
      </c>
      <c r="E4" s="24">
        <f t="shared" ref="E4:E9" si="6">2*D4/A4</f>
        <v>2.1866666666666667E-7</v>
      </c>
      <c r="F4" s="24">
        <f>C4/B4</f>
        <v>3.1480000000000002E-6</v>
      </c>
      <c r="G4" s="25">
        <v>2.9899999999999998E-9</v>
      </c>
      <c r="H4" s="25">
        <f t="shared" ref="H4:H9" si="7">(G4*C4*C4*D4)^0.25*B4^-0.5 *A4^-0.25</f>
        <v>2.3857410659674532E-7</v>
      </c>
      <c r="I4" s="24">
        <f t="shared" ref="I4:I9" si="8">E4/(0.8*G4)</f>
        <v>91.415830546265326</v>
      </c>
      <c r="J4" s="24">
        <f t="shared" ref="J4:J9" si="9">F4/(0.8*G4)</f>
        <v>1316.0535117056857</v>
      </c>
      <c r="K4" s="24">
        <f t="shared" ref="K4:K9" si="10">H4/(0.8*G4)</f>
        <v>99.738338878238011</v>
      </c>
      <c r="L4" s="24">
        <v>20</v>
      </c>
      <c r="M4" s="24">
        <f t="shared" si="0"/>
        <v>4.5707915273132667</v>
      </c>
      <c r="N4" s="24">
        <f t="shared" ref="N4:N9" si="11">J4/L4</f>
        <v>65.802675585284277</v>
      </c>
      <c r="O4" s="24">
        <f t="shared" si="1"/>
        <v>4.9869169439119005</v>
      </c>
      <c r="P4" s="25">
        <f>O4*40</f>
        <v>199.47667775647602</v>
      </c>
      <c r="Q4" s="24">
        <f t="shared" ref="Q4:Q8" si="12">N4*30</f>
        <v>1974.0802675585282</v>
      </c>
      <c r="R4" s="24">
        <f t="shared" ref="R4:R9" si="13">Q4*S4/25000</f>
        <v>15.792642140468226</v>
      </c>
      <c r="S4" s="24">
        <v>200</v>
      </c>
      <c r="T4" s="24">
        <f t="shared" si="2"/>
        <v>9.5679999999999996</v>
      </c>
      <c r="U4" s="24">
        <v>12</v>
      </c>
      <c r="V4" s="24">
        <f t="shared" si="3"/>
        <v>0.79733333333333334</v>
      </c>
      <c r="W4" s="24" t="e">
        <f>#REF!^-0.57*B4^-0.23</f>
        <v>#REF!</v>
      </c>
      <c r="X4" s="24">
        <f t="shared" ref="X4:X9" si="14">A4</f>
        <v>1.4999999999999999E-2</v>
      </c>
      <c r="Y4" s="24">
        <f t="shared" ref="Y4:Y7" si="15">LN(A4)</f>
        <v>-4.1997050778799272</v>
      </c>
      <c r="Z4" s="24">
        <f t="shared" si="4"/>
        <v>16.11809565095832</v>
      </c>
      <c r="AA4" s="24">
        <f t="shared" ref="AA4:AA7" si="16">LN(V4*0.000001)</f>
        <v>-14.041993010543999</v>
      </c>
      <c r="AB4" s="24">
        <f t="shared" si="5"/>
        <v>121</v>
      </c>
      <c r="AC4" s="24"/>
      <c r="AD4" s="24"/>
      <c r="AE4" s="24"/>
    </row>
    <row r="5" spans="1:31" s="1" customFormat="1" x14ac:dyDescent="0.25">
      <c r="A5" s="24">
        <v>0.02</v>
      </c>
      <c r="B5" s="24">
        <v>10000000</v>
      </c>
      <c r="C5" s="24">
        <v>31.48</v>
      </c>
      <c r="D5" s="24">
        <v>1.6399999999999999E-9</v>
      </c>
      <c r="E5" s="24">
        <f t="shared" si="6"/>
        <v>1.6399999999999999E-7</v>
      </c>
      <c r="F5" s="24">
        <f t="shared" ref="F5:F9" si="17">C5/B5</f>
        <v>3.1480000000000002E-6</v>
      </c>
      <c r="G5" s="25">
        <v>2.9899999999999998E-9</v>
      </c>
      <c r="H5" s="25">
        <f t="shared" si="7"/>
        <v>2.2201822285487349E-7</v>
      </c>
      <c r="I5" s="24">
        <f t="shared" si="8"/>
        <v>68.561872909698991</v>
      </c>
      <c r="J5" s="24">
        <f t="shared" si="9"/>
        <v>1316.0535117056857</v>
      </c>
      <c r="K5" s="24">
        <f t="shared" si="10"/>
        <v>92.816982798860153</v>
      </c>
      <c r="L5" s="24">
        <v>13</v>
      </c>
      <c r="M5" s="24">
        <f t="shared" si="0"/>
        <v>5.2739902238229996</v>
      </c>
      <c r="N5" s="24">
        <f t="shared" si="11"/>
        <v>101.23488551582197</v>
      </c>
      <c r="O5" s="24">
        <f t="shared" si="1"/>
        <v>7.139767907604627</v>
      </c>
      <c r="P5" s="25">
        <f>O5*30</f>
        <v>214.19303722813882</v>
      </c>
      <c r="Q5" s="24">
        <f t="shared" si="12"/>
        <v>3037.046565474659</v>
      </c>
      <c r="R5" s="24">
        <f t="shared" si="13"/>
        <v>24.29637252379727</v>
      </c>
      <c r="S5" s="24">
        <v>200</v>
      </c>
      <c r="T5" s="24">
        <f t="shared" si="2"/>
        <v>6.2191999999999998</v>
      </c>
      <c r="U5" s="24">
        <v>10</v>
      </c>
      <c r="V5" s="24">
        <f>T5/U5</f>
        <v>0.62192000000000003</v>
      </c>
      <c r="W5" s="24" t="e">
        <f>#REF!^-0.57*B5^-0.23</f>
        <v>#REF!</v>
      </c>
      <c r="X5" s="24">
        <f t="shared" si="14"/>
        <v>0.02</v>
      </c>
      <c r="Y5" s="24">
        <f t="shared" si="15"/>
        <v>-3.912023005428146</v>
      </c>
      <c r="Z5" s="24">
        <f t="shared" si="4"/>
        <v>16.11809565095832</v>
      </c>
      <c r="AA5" s="24">
        <f t="shared" si="16"/>
        <v>-14.290454369842498</v>
      </c>
      <c r="AB5" s="24">
        <f>(V5/MAX(ABS(V5-(T5/(U5-1))),ABS(V5-(T5/(U5+1)))))^2</f>
        <v>81.000000000000128</v>
      </c>
      <c r="AC5" s="24"/>
      <c r="AD5" s="24"/>
      <c r="AE5" s="24"/>
    </row>
    <row r="6" spans="1:31" s="1" customFormat="1" x14ac:dyDescent="0.25">
      <c r="A6" s="24">
        <v>2.5000000000000001E-2</v>
      </c>
      <c r="B6" s="24">
        <v>10000000</v>
      </c>
      <c r="C6" s="24">
        <v>31.48</v>
      </c>
      <c r="D6" s="24">
        <v>1.6399999999999999E-9</v>
      </c>
      <c r="E6" s="24">
        <f t="shared" si="6"/>
        <v>1.3119999999999998E-7</v>
      </c>
      <c r="F6" s="24">
        <f t="shared" si="17"/>
        <v>3.1480000000000002E-6</v>
      </c>
      <c r="G6" s="25">
        <v>2.9899999999999998E-9</v>
      </c>
      <c r="H6" s="25">
        <f t="shared" si="7"/>
        <v>2.0997187131079373E-7</v>
      </c>
      <c r="I6" s="24">
        <f t="shared" si="8"/>
        <v>54.849498327759193</v>
      </c>
      <c r="J6" s="24">
        <f t="shared" si="9"/>
        <v>1316.0535117056857</v>
      </c>
      <c r="K6" s="24">
        <f t="shared" si="10"/>
        <v>87.780882655014096</v>
      </c>
      <c r="L6" s="24">
        <v>10</v>
      </c>
      <c r="M6" s="24">
        <f t="shared" si="0"/>
        <v>5.4849498327759196</v>
      </c>
      <c r="N6" s="24">
        <f t="shared" si="11"/>
        <v>131.60535117056855</v>
      </c>
      <c r="O6" s="24">
        <f t="shared" si="1"/>
        <v>8.7780882655014096</v>
      </c>
      <c r="P6" s="25">
        <f>O6*20</f>
        <v>175.56176531002819</v>
      </c>
      <c r="Q6" s="24">
        <f t="shared" si="12"/>
        <v>3948.1605351170565</v>
      </c>
      <c r="R6" s="24">
        <f t="shared" si="13"/>
        <v>31.585284280936452</v>
      </c>
      <c r="S6" s="24">
        <v>200</v>
      </c>
      <c r="T6" s="24">
        <f t="shared" si="2"/>
        <v>4.7839999999999998</v>
      </c>
      <c r="U6" s="24">
        <v>11</v>
      </c>
      <c r="V6" s="24">
        <f>T6/U6</f>
        <v>0.43490909090909091</v>
      </c>
      <c r="W6" s="24"/>
      <c r="X6" s="24"/>
      <c r="Y6" s="24">
        <f t="shared" si="15"/>
        <v>-3.6888794541139363</v>
      </c>
      <c r="Z6" s="24">
        <f t="shared" si="4"/>
        <v>16.11809565095832</v>
      </c>
      <c r="AA6" s="24">
        <f t="shared" si="16"/>
        <v>-14.648128814114314</v>
      </c>
      <c r="AB6" s="24"/>
      <c r="AC6" s="24"/>
      <c r="AD6" s="24"/>
      <c r="AE6" s="24"/>
    </row>
    <row r="7" spans="1:31" s="1" customFormat="1" x14ac:dyDescent="0.25">
      <c r="A7" s="24">
        <v>0.03</v>
      </c>
      <c r="B7" s="24">
        <v>10000000</v>
      </c>
      <c r="C7" s="24">
        <v>31.48</v>
      </c>
      <c r="D7" s="24">
        <v>1.6399999999999999E-9</v>
      </c>
      <c r="E7" s="24">
        <f t="shared" si="6"/>
        <v>1.0933333333333333E-7</v>
      </c>
      <c r="F7" s="24">
        <f t="shared" si="17"/>
        <v>3.1480000000000002E-6</v>
      </c>
      <c r="G7" s="25">
        <v>2.9899999999999998E-9</v>
      </c>
      <c r="H7" s="25">
        <f t="shared" si="7"/>
        <v>2.0061611100956073E-7</v>
      </c>
      <c r="I7" s="24">
        <f t="shared" si="8"/>
        <v>45.707915273132663</v>
      </c>
      <c r="J7" s="24">
        <f t="shared" si="9"/>
        <v>1316.0535117056857</v>
      </c>
      <c r="K7" s="24">
        <f t="shared" si="10"/>
        <v>83.869611626070537</v>
      </c>
      <c r="L7" s="24">
        <v>8</v>
      </c>
      <c r="M7" s="24">
        <f t="shared" si="0"/>
        <v>5.7134894091415829</v>
      </c>
      <c r="N7" s="24">
        <f t="shared" si="11"/>
        <v>164.50668896321071</v>
      </c>
      <c r="O7" s="24">
        <f t="shared" si="1"/>
        <v>10.483701453258817</v>
      </c>
      <c r="P7" s="25">
        <f t="shared" ref="P7:P9" si="18">O7*20</f>
        <v>209.67402906517634</v>
      </c>
      <c r="Q7" s="24">
        <f t="shared" si="12"/>
        <v>4935.2006688963211</v>
      </c>
      <c r="R7" s="24">
        <f t="shared" si="13"/>
        <v>39.481605351170565</v>
      </c>
      <c r="S7" s="24">
        <v>200</v>
      </c>
      <c r="T7" s="24">
        <f t="shared" si="2"/>
        <v>3.8271999999999995</v>
      </c>
      <c r="U7" s="24">
        <v>9</v>
      </c>
      <c r="V7" s="24">
        <f>T7/U7</f>
        <v>0.42524444444444437</v>
      </c>
      <c r="W7" s="24" t="s">
        <v>30</v>
      </c>
      <c r="X7" s="24">
        <f t="shared" si="14"/>
        <v>0.03</v>
      </c>
      <c r="Y7" s="24">
        <f t="shared" si="15"/>
        <v>-3.5065578973199818</v>
      </c>
      <c r="Z7" s="24">
        <f t="shared" si="4"/>
        <v>16.11809565095832</v>
      </c>
      <c r="AA7" s="24">
        <f t="shared" si="16"/>
        <v>-14.670601669966373</v>
      </c>
      <c r="AB7" s="24">
        <f>(V7/MAX(ABS(V7-(T7/(U7-1))),ABS(V7-(T7/(U7+1)))))^2</f>
        <v>63.999999999999943</v>
      </c>
      <c r="AC7" s="24"/>
      <c r="AD7" s="24"/>
      <c r="AE7" s="24"/>
    </row>
    <row r="8" spans="1:31" s="1" customFormat="1" x14ac:dyDescent="0.25">
      <c r="A8" s="24">
        <v>0.04</v>
      </c>
      <c r="B8" s="24">
        <v>10000000</v>
      </c>
      <c r="C8" s="24">
        <v>31.48</v>
      </c>
      <c r="D8" s="24">
        <v>1.6399999999999999E-9</v>
      </c>
      <c r="E8" s="24">
        <f t="shared" si="6"/>
        <v>8.1999999999999993E-8</v>
      </c>
      <c r="F8" s="24">
        <f>C8/B8</f>
        <v>3.1480000000000002E-6</v>
      </c>
      <c r="G8" s="25">
        <v>2.9899999999999998E-9</v>
      </c>
      <c r="H8" s="25">
        <f t="shared" si="7"/>
        <v>1.866943277196634E-7</v>
      </c>
      <c r="I8" s="24">
        <f t="shared" si="8"/>
        <v>34.280936454849495</v>
      </c>
      <c r="J8" s="24">
        <f t="shared" si="9"/>
        <v>1316.0535117056857</v>
      </c>
      <c r="K8" s="24">
        <f t="shared" si="10"/>
        <v>78.049468110227167</v>
      </c>
      <c r="L8" s="24">
        <v>6</v>
      </c>
      <c r="M8" s="24">
        <f t="shared" si="0"/>
        <v>5.7134894091415829</v>
      </c>
      <c r="N8" s="24">
        <f t="shared" si="11"/>
        <v>219.3422519509476</v>
      </c>
      <c r="O8" s="24">
        <f t="shared" si="1"/>
        <v>13.008244685037861</v>
      </c>
      <c r="P8" s="25">
        <f t="shared" si="18"/>
        <v>260.1648937007572</v>
      </c>
      <c r="Q8" s="24">
        <f t="shared" si="12"/>
        <v>6580.2675585284278</v>
      </c>
      <c r="R8" s="24">
        <f>Q8*S8/25000</f>
        <v>57.906354515050168</v>
      </c>
      <c r="S8" s="24">
        <v>220</v>
      </c>
      <c r="T8" s="24">
        <f t="shared" si="2"/>
        <v>3.1574399999999998</v>
      </c>
      <c r="U8" s="24">
        <v>10</v>
      </c>
      <c r="V8" s="24">
        <f t="shared" si="3"/>
        <v>0.31574399999999997</v>
      </c>
      <c r="W8" s="24"/>
      <c r="X8" s="24">
        <f t="shared" si="14"/>
        <v>0.04</v>
      </c>
      <c r="Y8" s="24">
        <f t="shared" ref="Y8:Y9" si="19">LN(A8)</f>
        <v>-3.2188758248682006</v>
      </c>
      <c r="Z8" s="24">
        <f t="shared" si="4"/>
        <v>16.11809565095832</v>
      </c>
      <c r="AA8" s="24">
        <f t="shared" ref="AA8:AA9" si="20">LN(V8*0.000001)</f>
        <v>-14.968334078271655</v>
      </c>
      <c r="AB8" s="24">
        <f t="shared" si="5"/>
        <v>81.000000000000057</v>
      </c>
      <c r="AC8" s="24"/>
      <c r="AD8" s="24"/>
      <c r="AE8" s="24"/>
    </row>
    <row r="9" spans="1:31" s="24" customFormat="1" ht="15.75" customHeight="1" x14ac:dyDescent="0.25">
      <c r="A9" s="24">
        <v>4.4999999999999998E-2</v>
      </c>
      <c r="B9" s="24">
        <v>10000000</v>
      </c>
      <c r="C9" s="24">
        <v>31.48</v>
      </c>
      <c r="D9" s="24">
        <v>1.6399999999999999E-9</v>
      </c>
      <c r="E9" s="24">
        <f t="shared" si="6"/>
        <v>7.2888888888888884E-8</v>
      </c>
      <c r="F9" s="24">
        <f t="shared" si="17"/>
        <v>3.1480000000000002E-6</v>
      </c>
      <c r="G9" s="25">
        <v>2.9899999999999998E-9</v>
      </c>
      <c r="H9" s="25">
        <f t="shared" si="7"/>
        <v>1.8127711986465414E-7</v>
      </c>
      <c r="I9" s="24">
        <f t="shared" si="8"/>
        <v>30.471943515421774</v>
      </c>
      <c r="J9" s="24">
        <f t="shared" si="9"/>
        <v>1316.0535117056857</v>
      </c>
      <c r="K9" s="24">
        <f t="shared" si="10"/>
        <v>75.784749107296875</v>
      </c>
      <c r="L9" s="24">
        <v>5</v>
      </c>
      <c r="M9" s="24">
        <f t="shared" si="0"/>
        <v>6.0943887030843547</v>
      </c>
      <c r="N9" s="24">
        <f t="shared" si="11"/>
        <v>263.21070234113711</v>
      </c>
      <c r="O9" s="24">
        <f t="shared" si="1"/>
        <v>15.156949821459374</v>
      </c>
      <c r="P9" s="25">
        <f t="shared" si="18"/>
        <v>303.1389964291875</v>
      </c>
      <c r="Q9" s="24">
        <f>N9*30</f>
        <v>7896.321070234113</v>
      </c>
      <c r="R9" s="24">
        <f t="shared" si="13"/>
        <v>72.646153846153837</v>
      </c>
      <c r="S9" s="24">
        <v>230</v>
      </c>
      <c r="T9" s="24">
        <f t="shared" si="2"/>
        <v>2.7507999999999999</v>
      </c>
      <c r="U9" s="24">
        <v>10</v>
      </c>
      <c r="V9" s="24">
        <f t="shared" si="3"/>
        <v>0.27507999999999999</v>
      </c>
      <c r="X9" s="24">
        <f t="shared" si="14"/>
        <v>4.4999999999999998E-2</v>
      </c>
      <c r="Y9" s="24">
        <f t="shared" si="19"/>
        <v>-3.1010927892118172</v>
      </c>
      <c r="Z9" s="24">
        <f t="shared" si="4"/>
        <v>16.11809565095832</v>
      </c>
      <c r="AA9" s="24">
        <f t="shared" si="20"/>
        <v>-15.106203872494776</v>
      </c>
      <c r="AB9" s="24">
        <f t="shared" si="5"/>
        <v>80.999999999999972</v>
      </c>
    </row>
    <row r="10" spans="1:31" s="1" customFormat="1" x14ac:dyDescent="0.25">
      <c r="A10" s="24">
        <v>0.05</v>
      </c>
      <c r="B10" s="24">
        <v>10000000</v>
      </c>
      <c r="C10" s="24">
        <v>31.48</v>
      </c>
      <c r="D10" s="24">
        <v>1.6399999999999999E-9</v>
      </c>
      <c r="E10" s="24">
        <f t="shared" ref="E10:E11" si="21">2*D10/A10</f>
        <v>6.5599999999999992E-8</v>
      </c>
      <c r="F10" s="24">
        <f t="shared" ref="F10:F11" si="22">C10/B10</f>
        <v>3.1480000000000002E-6</v>
      </c>
      <c r="G10" s="25">
        <v>2.9899999999999998E-9</v>
      </c>
      <c r="H10" s="25">
        <f t="shared" ref="H10:H11" si="23">(G10*C10*C10*D10)^0.25*B10^-0.5 *A10^-0.25</f>
        <v>1.7656459388936069E-7</v>
      </c>
      <c r="I10" s="24">
        <f t="shared" ref="I10:I11" si="24">E10/(0.8*G10)</f>
        <v>27.424749163879596</v>
      </c>
      <c r="J10" s="24">
        <f t="shared" ref="J10:J11" si="25">F10/(0.8*G10)</f>
        <v>1316.0535117056857</v>
      </c>
      <c r="K10" s="24">
        <f t="shared" ref="K10:K11" si="26">H10/(0.8*G10)</f>
        <v>73.81462955240832</v>
      </c>
      <c r="L10" s="24">
        <v>4</v>
      </c>
      <c r="M10" s="24">
        <f t="shared" ref="M10:M11" si="27">I10/L10</f>
        <v>6.8561872909698991</v>
      </c>
      <c r="N10" s="24">
        <f t="shared" ref="N10:N11" si="28">J10/L10</f>
        <v>329.01337792642141</v>
      </c>
      <c r="O10" s="24">
        <f t="shared" ref="O10:O11" si="29">K10/L10</f>
        <v>18.45365738810208</v>
      </c>
      <c r="P10" s="25">
        <f t="shared" ref="P10:P11" si="30">O10*20</f>
        <v>369.07314776204157</v>
      </c>
      <c r="Q10" s="24">
        <f t="shared" ref="Q10:Q11" si="31">N10*30</f>
        <v>9870.4013377926422</v>
      </c>
      <c r="R10" s="24">
        <f t="shared" ref="R10:R11" si="32">Q10*S10/25000</f>
        <v>94.755852842809375</v>
      </c>
      <c r="S10" s="24">
        <v>240</v>
      </c>
      <c r="T10" s="24">
        <f t="shared" ref="T10:T11" si="33">S10*0.8*L10*G10*1000000</f>
        <v>2.2963200000000001</v>
      </c>
      <c r="U10" s="24">
        <v>9</v>
      </c>
      <c r="V10" s="24">
        <f t="shared" ref="V10:V11" si="34">T10/U10</f>
        <v>0.25514666666666669</v>
      </c>
      <c r="W10" s="24"/>
      <c r="X10" s="24">
        <f t="shared" ref="X10:X11" si="35">A10</f>
        <v>0.05</v>
      </c>
      <c r="Y10" s="24">
        <f t="shared" ref="Y10:Y11" si="36">LN(A10)</f>
        <v>-2.9957322735539909</v>
      </c>
      <c r="Z10" s="24">
        <f t="shared" ref="Z10:Z11" si="37">LN(B10)</f>
        <v>16.11809565095832</v>
      </c>
      <c r="AA10" s="24">
        <f t="shared" ref="AA10:AA11" si="38">LN(V10*0.000001)</f>
        <v>-15.181427293732364</v>
      </c>
      <c r="AB10" s="24">
        <f t="shared" ref="AB10:AB11" si="39">(V10/MAX(ABS(V10-(T10/(U10-1))),ABS(V10-(T10/(U10+1)))))^2</f>
        <v>64.000000000000028</v>
      </c>
      <c r="AC10" s="24"/>
      <c r="AD10" s="24"/>
      <c r="AE10" s="24"/>
    </row>
    <row r="11" spans="1:31" s="24" customFormat="1" x14ac:dyDescent="0.25">
      <c r="A11" s="24">
        <v>0.06</v>
      </c>
      <c r="B11" s="24">
        <v>10000000</v>
      </c>
      <c r="C11" s="24">
        <v>31.48</v>
      </c>
      <c r="D11" s="24">
        <v>1.6399999999999999E-9</v>
      </c>
      <c r="E11" s="24">
        <f t="shared" si="21"/>
        <v>5.4666666666666666E-8</v>
      </c>
      <c r="F11" s="24">
        <f t="shared" si="22"/>
        <v>3.1480000000000002E-6</v>
      </c>
      <c r="G11" s="25">
        <v>2.9899999999999998E-9</v>
      </c>
      <c r="H11" s="25">
        <f t="shared" si="23"/>
        <v>1.686973685900809E-7</v>
      </c>
      <c r="I11" s="24">
        <f t="shared" si="24"/>
        <v>22.853957636566332</v>
      </c>
      <c r="J11" s="24">
        <f t="shared" si="25"/>
        <v>1316.0535117056857</v>
      </c>
      <c r="K11" s="24">
        <f t="shared" si="26"/>
        <v>70.525655765083982</v>
      </c>
      <c r="L11" s="24">
        <v>3</v>
      </c>
      <c r="M11" s="24">
        <f t="shared" si="27"/>
        <v>7.6179858788554435</v>
      </c>
      <c r="N11" s="24">
        <f t="shared" si="28"/>
        <v>438.6845039018952</v>
      </c>
      <c r="O11" s="24">
        <f t="shared" si="29"/>
        <v>23.508551921694661</v>
      </c>
      <c r="P11" s="25">
        <f t="shared" si="30"/>
        <v>470.17103843389322</v>
      </c>
      <c r="Q11" s="24">
        <f t="shared" si="31"/>
        <v>13160.535117056856</v>
      </c>
      <c r="R11" s="24">
        <f t="shared" si="32"/>
        <v>131.60535117056855</v>
      </c>
      <c r="S11" s="24">
        <v>250</v>
      </c>
      <c r="T11" s="24">
        <f t="shared" si="33"/>
        <v>1.7939999999999998</v>
      </c>
      <c r="U11" s="24">
        <v>10</v>
      </c>
      <c r="V11" s="24">
        <f t="shared" si="34"/>
        <v>0.17939999999999998</v>
      </c>
      <c r="X11" s="24">
        <f t="shared" si="35"/>
        <v>0.06</v>
      </c>
      <c r="Y11" s="24">
        <f t="shared" si="36"/>
        <v>-2.8134107167600364</v>
      </c>
      <c r="Z11" s="24">
        <f t="shared" si="37"/>
        <v>16.11809565095832</v>
      </c>
      <c r="AA11" s="24">
        <f t="shared" si="38"/>
        <v>-15.533647887321715</v>
      </c>
      <c r="AB11" s="24">
        <f t="shared" si="39"/>
        <v>81</v>
      </c>
    </row>
    <row r="12" spans="1:31" x14ac:dyDescent="0.25">
      <c r="G12" s="5"/>
      <c r="H12" s="5"/>
      <c r="P12" s="5"/>
    </row>
    <row r="14" spans="1:3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S14" t="s">
        <v>17</v>
      </c>
      <c r="T14" t="s">
        <v>18</v>
      </c>
      <c r="V14" t="s">
        <v>20</v>
      </c>
      <c r="X14" t="s">
        <v>0</v>
      </c>
      <c r="Y14" t="s">
        <v>22</v>
      </c>
      <c r="Z14" t="s">
        <v>23</v>
      </c>
      <c r="AA14" t="s">
        <v>24</v>
      </c>
      <c r="AB14" t="s">
        <v>25</v>
      </c>
    </row>
    <row r="15" spans="1:31" s="24" customFormat="1" x14ac:dyDescent="0.25">
      <c r="A15" s="24">
        <v>1E-3</v>
      </c>
      <c r="B15" s="24">
        <v>8000000</v>
      </c>
      <c r="C15" s="24">
        <v>31.48</v>
      </c>
      <c r="D15" s="24">
        <v>1.6399999999999999E-9</v>
      </c>
      <c r="E15" s="24">
        <f>2*D15/A15</f>
        <v>3.2799999999999999E-6</v>
      </c>
      <c r="F15" s="24">
        <f>C15/B15</f>
        <v>3.9350000000000004E-6</v>
      </c>
      <c r="G15" s="25">
        <v>2.9899999999999998E-9</v>
      </c>
      <c r="H15" s="25">
        <f>(G15*C15*C15*D15)^0.25*B15^-0.5 *A15^-0.25</f>
        <v>5.2492967827698425E-7</v>
      </c>
      <c r="I15" s="25">
        <f>E15/(0.8*G15)</f>
        <v>1371.2374581939798</v>
      </c>
      <c r="J15" s="25">
        <f>F15/(0.8*G15)</f>
        <v>1645.0668896321072</v>
      </c>
      <c r="K15" s="25">
        <f>H15/(0.8*G15)</f>
        <v>219.45220663753523</v>
      </c>
      <c r="L15" s="24">
        <v>49</v>
      </c>
      <c r="M15" s="24">
        <f t="shared" ref="M15:M21" si="40">I15/L15</f>
        <v>27.984437922326119</v>
      </c>
      <c r="N15" s="24">
        <f>J15/L15</f>
        <v>33.57279366596137</v>
      </c>
      <c r="O15" s="25">
        <f t="shared" ref="O15:O21" si="41">K15/L15</f>
        <v>4.4786164619905149</v>
      </c>
      <c r="P15" s="25">
        <f>O15*40</f>
        <v>179.1446584796206</v>
      </c>
      <c r="Q15" s="24">
        <f>N15*30</f>
        <v>1007.1838099788411</v>
      </c>
      <c r="R15" s="24">
        <f>Q15*S15/25000</f>
        <v>8.0574704798307284</v>
      </c>
      <c r="S15" s="24">
        <v>200</v>
      </c>
      <c r="T15" s="24">
        <f t="shared" ref="T15:T21" si="42">S15*0.8*L15*G15*1000000</f>
        <v>23.441599999999998</v>
      </c>
      <c r="U15" s="24">
        <v>9</v>
      </c>
      <c r="V15" s="24">
        <f t="shared" ref="V15:V17" si="43">T15/U15</f>
        <v>2.604622222222222</v>
      </c>
      <c r="X15" s="24">
        <f>A15</f>
        <v>1E-3</v>
      </c>
      <c r="Y15" s="24">
        <f>LN(A15)</f>
        <v>-6.9077552789821368</v>
      </c>
      <c r="Z15" s="24">
        <f t="shared" ref="Z15:Z20" si="44">LN(B15)</f>
        <v>15.89495209964411</v>
      </c>
      <c r="AA15" s="24">
        <f>LN(V15*0.000001)</f>
        <v>-12.858222913535583</v>
      </c>
    </row>
    <row r="16" spans="1:31" s="24" customFormat="1" x14ac:dyDescent="0.25">
      <c r="A16" s="24">
        <v>0.01</v>
      </c>
      <c r="B16" s="24">
        <v>8000000</v>
      </c>
      <c r="C16" s="24">
        <v>31.48</v>
      </c>
      <c r="D16" s="24">
        <v>1.6399999999999999E-9</v>
      </c>
      <c r="E16" s="24">
        <f>2*D16/A16</f>
        <v>3.2799999999999997E-7</v>
      </c>
      <c r="F16" s="24">
        <f>C16/B16</f>
        <v>3.9350000000000004E-6</v>
      </c>
      <c r="G16" s="25">
        <v>2.9899999999999998E-9</v>
      </c>
      <c r="H16" s="25">
        <f>(G16*C16*C16*D16)^0.25*B16^-0.5 *A16^-0.25</f>
        <v>2.9518965091402286E-7</v>
      </c>
      <c r="I16" s="25">
        <f>E16/(0.8*G16)</f>
        <v>137.12374581939798</v>
      </c>
      <c r="J16" s="25">
        <f>F16/(0.8*G16)</f>
        <v>1645.0668896321072</v>
      </c>
      <c r="K16" s="25">
        <f>H16/(0.8*G16)</f>
        <v>123.40704469649785</v>
      </c>
      <c r="L16" s="24">
        <v>27</v>
      </c>
      <c r="M16" s="24">
        <f t="shared" si="40"/>
        <v>5.078657252570296</v>
      </c>
      <c r="N16" s="24">
        <f>J16/L16</f>
        <v>60.928403319707677</v>
      </c>
      <c r="O16" s="25">
        <f t="shared" si="41"/>
        <v>4.5706312850554758</v>
      </c>
      <c r="P16" s="25">
        <f>O16*40</f>
        <v>182.82525140221904</v>
      </c>
      <c r="Q16" s="24">
        <f>N16*30</f>
        <v>1827.8520995912304</v>
      </c>
      <c r="R16" s="24">
        <f>Q16*S16/25000</f>
        <v>14.622816796729843</v>
      </c>
      <c r="S16" s="24">
        <v>200</v>
      </c>
      <c r="T16" s="24">
        <f t="shared" si="42"/>
        <v>12.9168</v>
      </c>
      <c r="U16" s="26">
        <v>10</v>
      </c>
      <c r="V16" s="24">
        <f t="shared" si="43"/>
        <v>1.2916799999999999</v>
      </c>
      <c r="W16" s="24" t="s">
        <v>26</v>
      </c>
      <c r="X16" s="24">
        <f>A16</f>
        <v>0.01</v>
      </c>
      <c r="Y16" s="24">
        <f>LN(A16)</f>
        <v>-4.6051701859880909</v>
      </c>
      <c r="Z16" s="24">
        <f t="shared" si="44"/>
        <v>15.89495209964411</v>
      </c>
      <c r="AA16" s="24">
        <f>LN(V16*0.000001)</f>
        <v>-13.559566861299706</v>
      </c>
      <c r="AB16" s="24">
        <f t="shared" ref="AB16:AB17" si="45">(V16/MAX(ABS(V16-(T16/(U16-1))),ABS(V16-(T16/(U16+1)))))^2</f>
        <v>80.999999999999901</v>
      </c>
    </row>
    <row r="17" spans="1:36" s="1" customFormat="1" x14ac:dyDescent="0.25">
      <c r="A17" s="24">
        <v>1.4999999999999999E-2</v>
      </c>
      <c r="B17" s="24">
        <v>8000000</v>
      </c>
      <c r="C17" s="24">
        <v>31.48</v>
      </c>
      <c r="D17" s="24">
        <v>1.6399999999999999E-9</v>
      </c>
      <c r="E17" s="24">
        <f t="shared" ref="E17:E21" si="46">2*D17/A17</f>
        <v>2.1866666666666667E-7</v>
      </c>
      <c r="F17" s="24">
        <f>C17/B17</f>
        <v>3.9350000000000004E-6</v>
      </c>
      <c r="G17" s="25">
        <v>2.9899999999999998E-9</v>
      </c>
      <c r="H17" s="25">
        <f t="shared" ref="H17:H21" si="47">(G17*C17*C17*D17)^0.25*B17^-0.5 *A17^-0.25</f>
        <v>2.6673396001080181E-7</v>
      </c>
      <c r="I17" s="24">
        <f t="shared" ref="I17:I21" si="48">E17/(0.8*G17)</f>
        <v>91.415830546265326</v>
      </c>
      <c r="J17" s="24">
        <f t="shared" ref="J17:J21" si="49">F17/(0.8*G17)</f>
        <v>1645.0668896321072</v>
      </c>
      <c r="K17" s="24">
        <f t="shared" ref="K17:K21" si="50">H17/(0.8*G17)</f>
        <v>111.51085284732517</v>
      </c>
      <c r="L17" s="24">
        <v>20</v>
      </c>
      <c r="M17" s="24">
        <f t="shared" si="40"/>
        <v>4.5707915273132667</v>
      </c>
      <c r="N17" s="24">
        <f t="shared" ref="N17:N21" si="51">J17/L17</f>
        <v>82.253344481605353</v>
      </c>
      <c r="O17" s="24">
        <f t="shared" si="41"/>
        <v>5.5755426423662584</v>
      </c>
      <c r="P17" s="25">
        <f>O17*40</f>
        <v>223.02170569465034</v>
      </c>
      <c r="Q17" s="24">
        <f t="shared" ref="Q17:Q21" si="52">N17*30</f>
        <v>2467.6003344481605</v>
      </c>
      <c r="R17" s="24">
        <f t="shared" ref="R17:R21" si="53">Q17*S17/25000</f>
        <v>19.740802675585282</v>
      </c>
      <c r="S17" s="24">
        <v>200</v>
      </c>
      <c r="T17" s="24">
        <f t="shared" si="42"/>
        <v>9.5679999999999996</v>
      </c>
      <c r="U17" s="24">
        <v>11</v>
      </c>
      <c r="V17" s="24">
        <f t="shared" si="43"/>
        <v>0.86981818181818182</v>
      </c>
      <c r="W17" s="24" t="e">
        <f>#REF!^-0.57*B17^-0.23</f>
        <v>#REF!</v>
      </c>
      <c r="X17" s="24">
        <f t="shared" ref="X17:X20" si="54">A17</f>
        <v>1.4999999999999999E-2</v>
      </c>
      <c r="Y17" s="24">
        <f t="shared" ref="Y17:Y20" si="55">LN(A17)</f>
        <v>-4.1997050778799272</v>
      </c>
      <c r="Z17" s="24">
        <f t="shared" si="44"/>
        <v>15.89495209964411</v>
      </c>
      <c r="AA17" s="24">
        <f t="shared" ref="AA17:AA20" si="56">LN(V17*0.000001)</f>
        <v>-13.954981633554368</v>
      </c>
      <c r="AB17" s="24">
        <f t="shared" si="45"/>
        <v>100.00000000000003</v>
      </c>
    </row>
    <row r="18" spans="1:36" s="1" customFormat="1" x14ac:dyDescent="0.25">
      <c r="A18" s="24">
        <v>0.02</v>
      </c>
      <c r="B18" s="24">
        <v>8000000</v>
      </c>
      <c r="C18" s="24">
        <v>31.48</v>
      </c>
      <c r="D18" s="24">
        <v>1.6399999999999999E-9</v>
      </c>
      <c r="E18" s="24">
        <f t="shared" si="46"/>
        <v>1.6399999999999999E-7</v>
      </c>
      <c r="F18" s="24">
        <f t="shared" ref="F18:F20" si="57">C18/B18</f>
        <v>3.9350000000000004E-6</v>
      </c>
      <c r="G18" s="25">
        <v>2.9899999999999998E-9</v>
      </c>
      <c r="H18" s="25">
        <f t="shared" si="47"/>
        <v>2.4822391927359726E-7</v>
      </c>
      <c r="I18" s="24">
        <f t="shared" si="48"/>
        <v>68.561872909698991</v>
      </c>
      <c r="J18" s="24">
        <f t="shared" si="49"/>
        <v>1645.0668896321072</v>
      </c>
      <c r="K18" s="24">
        <f t="shared" si="50"/>
        <v>103.77254150233999</v>
      </c>
      <c r="L18" s="24">
        <v>13</v>
      </c>
      <c r="M18" s="24">
        <f t="shared" si="40"/>
        <v>5.2739902238229996</v>
      </c>
      <c r="N18" s="24">
        <f t="shared" si="51"/>
        <v>126.54360689477747</v>
      </c>
      <c r="O18" s="24">
        <f t="shared" si="41"/>
        <v>7.9825031924876919</v>
      </c>
      <c r="P18" s="25">
        <f>O18*30</f>
        <v>239.47509577463074</v>
      </c>
      <c r="Q18" s="24">
        <f t="shared" si="52"/>
        <v>3796.3082068433241</v>
      </c>
      <c r="R18" s="24">
        <f t="shared" si="53"/>
        <v>30.370465654746592</v>
      </c>
      <c r="S18" s="24">
        <v>200</v>
      </c>
      <c r="T18" s="24">
        <f t="shared" si="42"/>
        <v>6.2191999999999998</v>
      </c>
      <c r="U18" s="24">
        <v>10</v>
      </c>
      <c r="V18" s="24">
        <f>T18/U18</f>
        <v>0.62192000000000003</v>
      </c>
      <c r="W18" s="24" t="e">
        <f>#REF!^-0.57*B18^-0.23</f>
        <v>#REF!</v>
      </c>
      <c r="X18" s="24">
        <f t="shared" si="54"/>
        <v>0.02</v>
      </c>
      <c r="Y18" s="24">
        <f t="shared" si="55"/>
        <v>-3.912023005428146</v>
      </c>
      <c r="Z18" s="24">
        <f t="shared" si="44"/>
        <v>15.89495209964411</v>
      </c>
      <c r="AA18" s="24">
        <f t="shared" si="56"/>
        <v>-14.290454369842498</v>
      </c>
      <c r="AB18" s="24">
        <f>(V18/MAX(ABS(V18-(T18/(U18-1))),ABS(V18-(T18/(U18+1)))))^2</f>
        <v>81.000000000000128</v>
      </c>
    </row>
    <row r="19" spans="1:36" s="1" customFormat="1" x14ac:dyDescent="0.25">
      <c r="A19" s="24">
        <v>2.5000000000000001E-2</v>
      </c>
      <c r="B19" s="24">
        <v>8000000</v>
      </c>
      <c r="C19" s="24">
        <v>31.48</v>
      </c>
      <c r="D19" s="24">
        <v>1.6399999999999999E-9</v>
      </c>
      <c r="E19" s="24">
        <f t="shared" si="46"/>
        <v>1.3119999999999998E-7</v>
      </c>
      <c r="F19" s="24">
        <f t="shared" si="57"/>
        <v>3.9350000000000004E-6</v>
      </c>
      <c r="G19" s="25">
        <v>2.9899999999999998E-9</v>
      </c>
      <c r="H19" s="25">
        <f t="shared" si="47"/>
        <v>2.3475568880688631E-7</v>
      </c>
      <c r="I19" s="24">
        <f t="shared" si="48"/>
        <v>54.849498327759193</v>
      </c>
      <c r="J19" s="24">
        <f t="shared" si="49"/>
        <v>1645.0668896321072</v>
      </c>
      <c r="K19" s="24">
        <f t="shared" si="50"/>
        <v>98.142010370771871</v>
      </c>
      <c r="L19" s="24">
        <v>10</v>
      </c>
      <c r="M19" s="24">
        <f t="shared" si="40"/>
        <v>5.4849498327759196</v>
      </c>
      <c r="N19" s="24">
        <f t="shared" si="51"/>
        <v>164.50668896321071</v>
      </c>
      <c r="O19" s="24">
        <f t="shared" si="41"/>
        <v>9.8142010370771864</v>
      </c>
      <c r="P19" s="25">
        <f>O19*20</f>
        <v>196.28402074154371</v>
      </c>
      <c r="Q19" s="24">
        <f t="shared" si="52"/>
        <v>4935.2006688963211</v>
      </c>
      <c r="R19" s="24">
        <f t="shared" si="53"/>
        <v>39.481605351170565</v>
      </c>
      <c r="S19" s="24">
        <v>200</v>
      </c>
      <c r="T19" s="24">
        <f t="shared" si="42"/>
        <v>4.7839999999999998</v>
      </c>
      <c r="U19" s="24">
        <v>10</v>
      </c>
      <c r="V19" s="24">
        <f>T19/U19</f>
        <v>0.47839999999999999</v>
      </c>
      <c r="W19" s="24"/>
      <c r="X19" s="24">
        <f t="shared" si="54"/>
        <v>2.5000000000000001E-2</v>
      </c>
      <c r="Y19" s="24">
        <f t="shared" si="55"/>
        <v>-3.6888794541139363</v>
      </c>
      <c r="Z19" s="24">
        <f t="shared" si="44"/>
        <v>15.89495209964411</v>
      </c>
      <c r="AA19" s="24">
        <f t="shared" si="56"/>
        <v>-14.55281863430999</v>
      </c>
      <c r="AB19" s="24"/>
    </row>
    <row r="20" spans="1:36" s="1" customFormat="1" x14ac:dyDescent="0.25">
      <c r="A20" s="24">
        <v>0.03</v>
      </c>
      <c r="B20" s="24">
        <v>8000000</v>
      </c>
      <c r="C20" s="24">
        <v>31.48</v>
      </c>
      <c r="D20" s="24">
        <v>1.6399999999999999E-9</v>
      </c>
      <c r="E20" s="24">
        <f t="shared" si="46"/>
        <v>1.0933333333333333E-7</v>
      </c>
      <c r="F20" s="24">
        <f t="shared" si="57"/>
        <v>3.9350000000000004E-6</v>
      </c>
      <c r="G20" s="25">
        <v>2.9899999999999998E-9</v>
      </c>
      <c r="H20" s="25">
        <f t="shared" si="47"/>
        <v>2.2429563079951087E-7</v>
      </c>
      <c r="I20" s="24">
        <f t="shared" si="48"/>
        <v>45.707915273132663</v>
      </c>
      <c r="J20" s="24">
        <f t="shared" si="49"/>
        <v>1645.0668896321072</v>
      </c>
      <c r="K20" s="24">
        <f t="shared" si="50"/>
        <v>93.769076421200197</v>
      </c>
      <c r="L20" s="24">
        <v>8</v>
      </c>
      <c r="M20" s="24">
        <f t="shared" si="40"/>
        <v>5.7134894091415829</v>
      </c>
      <c r="N20" s="24">
        <f t="shared" si="51"/>
        <v>205.6333612040134</v>
      </c>
      <c r="O20" s="24">
        <f t="shared" si="41"/>
        <v>11.721134552650025</v>
      </c>
      <c r="P20" s="25">
        <f t="shared" ref="P20:P21" si="58">O20*20</f>
        <v>234.42269105300051</v>
      </c>
      <c r="Q20" s="24">
        <f t="shared" si="52"/>
        <v>6169.0008361204018</v>
      </c>
      <c r="R20" s="24">
        <f t="shared" si="53"/>
        <v>49.352006688963215</v>
      </c>
      <c r="S20" s="24">
        <v>200</v>
      </c>
      <c r="T20" s="24">
        <f t="shared" si="42"/>
        <v>3.8271999999999995</v>
      </c>
      <c r="U20" s="24">
        <v>11</v>
      </c>
      <c r="V20" s="24">
        <f>T20/U20</f>
        <v>0.3479272727272727</v>
      </c>
      <c r="W20" s="24"/>
      <c r="X20" s="24">
        <f t="shared" si="54"/>
        <v>0.03</v>
      </c>
      <c r="Y20" s="24">
        <f t="shared" si="55"/>
        <v>-3.5065578973199818</v>
      </c>
      <c r="Z20" s="24">
        <f t="shared" si="44"/>
        <v>15.89495209964411</v>
      </c>
      <c r="AA20" s="24">
        <f t="shared" si="56"/>
        <v>-14.871272365428524</v>
      </c>
      <c r="AB20" s="24">
        <f>(V20/MAX(ABS(V20-(T20/(U20-1))),ABS(V20-(T20/(U20+1)))))^2</f>
        <v>100.00000000000011</v>
      </c>
    </row>
    <row r="21" spans="1:36" s="24" customFormat="1" x14ac:dyDescent="0.25">
      <c r="A21" s="24">
        <v>3.5000000000000003E-2</v>
      </c>
      <c r="B21" s="24">
        <v>8000000</v>
      </c>
      <c r="C21" s="24">
        <v>31.48</v>
      </c>
      <c r="D21" s="24">
        <v>1.6399999999999999E-9</v>
      </c>
      <c r="E21" s="24">
        <f t="shared" si="46"/>
        <v>9.3714285714285695E-8</v>
      </c>
      <c r="F21" s="24">
        <f t="shared" ref="F21" si="59">C21/B21</f>
        <v>3.9350000000000004E-6</v>
      </c>
      <c r="G21" s="25">
        <v>2.9899999999999998E-9</v>
      </c>
      <c r="H21" s="25">
        <f t="shared" si="47"/>
        <v>2.158162372484427E-7</v>
      </c>
      <c r="I21" s="24">
        <f t="shared" si="48"/>
        <v>39.178213091256559</v>
      </c>
      <c r="J21" s="24">
        <f t="shared" si="49"/>
        <v>1645.0668896321072</v>
      </c>
      <c r="K21" s="24">
        <f t="shared" si="50"/>
        <v>90.224179451690091</v>
      </c>
      <c r="L21" s="24">
        <v>7</v>
      </c>
      <c r="M21" s="24">
        <f t="shared" si="40"/>
        <v>5.5968875844652226</v>
      </c>
      <c r="N21" s="24">
        <f t="shared" si="51"/>
        <v>235.00955566172959</v>
      </c>
      <c r="O21" s="24">
        <f t="shared" si="41"/>
        <v>12.889168493098584</v>
      </c>
      <c r="P21" s="25">
        <f t="shared" si="58"/>
        <v>257.78336986197166</v>
      </c>
      <c r="Q21" s="24">
        <f t="shared" si="52"/>
        <v>7050.2866698518874</v>
      </c>
      <c r="R21" s="24">
        <f t="shared" si="53"/>
        <v>62.042522694696608</v>
      </c>
      <c r="S21" s="24">
        <v>220</v>
      </c>
      <c r="T21" s="24">
        <f t="shared" si="42"/>
        <v>3.6836799999999998</v>
      </c>
      <c r="U21" s="24">
        <v>11</v>
      </c>
      <c r="V21" s="24">
        <f t="shared" ref="V21" si="60">T21/U21</f>
        <v>0.33488000000000001</v>
      </c>
      <c r="X21" s="24">
        <f t="shared" ref="X21" si="61">A21</f>
        <v>3.5000000000000003E-2</v>
      </c>
      <c r="Y21" s="24">
        <f t="shared" ref="Y21" si="62">LN(A21)</f>
        <v>-3.3524072174927233</v>
      </c>
      <c r="Z21" s="24">
        <f t="shared" ref="Z21" si="63">LN(B21)</f>
        <v>15.89495209964411</v>
      </c>
      <c r="AA21" s="24">
        <f t="shared" ref="AA21:AA23" si="64">LN(V21*0.000001)</f>
        <v>-14.909493578248721</v>
      </c>
      <c r="AB21" s="24">
        <f t="shared" ref="AB21" si="65">(V21/MAX(ABS(V21-(T21/(U21-1))),ABS(V21-(T21/(U21+1)))))^2</f>
        <v>100.00000000000026</v>
      </c>
    </row>
    <row r="22" spans="1:36" s="1" customFormat="1" x14ac:dyDescent="0.25">
      <c r="A22" s="24">
        <v>0.04</v>
      </c>
      <c r="B22" s="24">
        <v>8000000</v>
      </c>
      <c r="C22" s="24">
        <v>31.48</v>
      </c>
      <c r="D22" s="24">
        <v>1.6399999999999999E-9</v>
      </c>
      <c r="E22" s="24">
        <f>2*D22/A22</f>
        <v>8.1999999999999993E-8</v>
      </c>
      <c r="F22" s="24">
        <f>C22/B22</f>
        <v>3.9350000000000004E-6</v>
      </c>
      <c r="G22" s="25">
        <v>2.9899999999999998E-9</v>
      </c>
      <c r="H22" s="25">
        <f>(G22*C22*C22*D22)^0.25*B22^-0.5 *A22^-0.25</f>
        <v>2.0873060389739534E-7</v>
      </c>
      <c r="I22" s="24">
        <f>E22/(0.8*G22)</f>
        <v>34.280936454849495</v>
      </c>
      <c r="J22" s="24">
        <f>F22/(0.8*G22)</f>
        <v>1645.0668896321072</v>
      </c>
      <c r="K22" s="24">
        <f>H22/(0.8*G22)</f>
        <v>87.261958151085011</v>
      </c>
      <c r="L22" s="24">
        <v>6</v>
      </c>
      <c r="M22" s="24">
        <f>I22/L22</f>
        <v>5.7134894091415829</v>
      </c>
      <c r="N22" s="24">
        <f>J22/L22</f>
        <v>274.17781493868455</v>
      </c>
      <c r="O22" s="24">
        <f>K22/L22</f>
        <v>14.543659691847502</v>
      </c>
      <c r="P22" s="25">
        <f>O22*20</f>
        <v>290.87319383695001</v>
      </c>
      <c r="Q22" s="24">
        <f>N22*30</f>
        <v>8225.3344481605363</v>
      </c>
      <c r="R22" s="24">
        <f>Q22*S22/25000</f>
        <v>72.38294314381271</v>
      </c>
      <c r="S22" s="24">
        <v>220</v>
      </c>
      <c r="T22" s="24">
        <f>S22*0.8*L22*G22*1000000</f>
        <v>3.1574399999999998</v>
      </c>
      <c r="U22" s="24">
        <v>10</v>
      </c>
      <c r="V22" s="24">
        <f>T22/U22</f>
        <v>0.31574399999999997</v>
      </c>
      <c r="W22" s="24"/>
      <c r="X22" s="24">
        <f>A22</f>
        <v>0.04</v>
      </c>
      <c r="Y22" s="24">
        <f>LN(A22)</f>
        <v>-3.2188758248682006</v>
      </c>
      <c r="Z22" s="24">
        <f>LN(B22)</f>
        <v>15.89495209964411</v>
      </c>
      <c r="AA22" s="24">
        <f>LN(V22*0.000001)</f>
        <v>-14.968334078271655</v>
      </c>
      <c r="AB22" s="24">
        <f>(V22/MAX(ABS(V22-(T22/(U22-1))),ABS(V22-(T22/(U22+1)))))^2</f>
        <v>81.000000000000057</v>
      </c>
    </row>
    <row r="23" spans="1:36" s="24" customFormat="1" x14ac:dyDescent="0.25">
      <c r="A23" s="24">
        <v>4.4999999999999998E-2</v>
      </c>
      <c r="B23" s="24">
        <v>8000000</v>
      </c>
      <c r="C23" s="24">
        <v>31.48</v>
      </c>
      <c r="D23" s="24">
        <v>1.6399999999999999E-9</v>
      </c>
      <c r="E23" s="24">
        <f t="shared" ref="E23" si="66">2*D23/A23</f>
        <v>7.2888888888888884E-8</v>
      </c>
      <c r="F23" s="24">
        <f>C23/B23</f>
        <v>3.9350000000000004E-6</v>
      </c>
      <c r="G23" s="25">
        <v>2.9899999999999998E-9</v>
      </c>
      <c r="H23" s="25">
        <f t="shared" ref="H23" si="67">(G23*C23*C23*D23)^0.25*B23^-0.5 *A23^-0.25</f>
        <v>2.0267398139137207E-7</v>
      </c>
      <c r="I23" s="24">
        <f t="shared" ref="I23" si="68">E23/(0.8*G23)</f>
        <v>30.471943515421774</v>
      </c>
      <c r="J23" s="24">
        <f t="shared" ref="J23" si="69">F23/(0.8*G23)</f>
        <v>1645.0668896321072</v>
      </c>
      <c r="K23" s="24">
        <f t="shared" ref="K23" si="70">H23/(0.8*G23)</f>
        <v>84.729925330841169</v>
      </c>
      <c r="L23" s="24">
        <v>5</v>
      </c>
      <c r="M23" s="24">
        <f t="shared" ref="M23" si="71">I23/L23</f>
        <v>6.0943887030843547</v>
      </c>
      <c r="N23" s="24">
        <f t="shared" ref="N23" si="72">J23/L23</f>
        <v>329.01337792642141</v>
      </c>
      <c r="O23" s="24">
        <f t="shared" ref="O23" si="73">K23/L23</f>
        <v>16.945985066168234</v>
      </c>
      <c r="P23" s="25">
        <f t="shared" ref="P23" si="74">O23*20</f>
        <v>338.91970132336468</v>
      </c>
      <c r="Q23" s="24">
        <f t="shared" ref="Q23" si="75">N23*30</f>
        <v>9870.4013377926422</v>
      </c>
      <c r="R23" s="24">
        <f t="shared" ref="R23" si="76">Q23*S23/25000</f>
        <v>94.755852842809375</v>
      </c>
      <c r="S23" s="24">
        <v>240</v>
      </c>
      <c r="T23" s="24">
        <f t="shared" ref="T23" si="77">S23*0.8*L23*G23*1000000</f>
        <v>2.8703999999999996</v>
      </c>
      <c r="U23" s="24">
        <v>9</v>
      </c>
      <c r="V23" s="24">
        <f t="shared" ref="V23" si="78">T23/U23</f>
        <v>0.31893333333333329</v>
      </c>
      <c r="X23" s="24">
        <f t="shared" ref="X23" si="79">A23</f>
        <v>4.4999999999999998E-2</v>
      </c>
      <c r="Y23" s="24">
        <f t="shared" ref="Y23" si="80">LN(A23)</f>
        <v>-3.1010927892118172</v>
      </c>
      <c r="Z23" s="24">
        <f t="shared" ref="Z23" si="81">LN(B23)</f>
        <v>15.89495209964411</v>
      </c>
      <c r="AA23" s="24">
        <f t="shared" si="64"/>
        <v>-14.958283742418153</v>
      </c>
      <c r="AB23" s="24">
        <f t="shared" ref="AB23" si="82">(V23/MAX(ABS(V23-(T23/(U23-1))),ABS(V23-(T23/(U23+1)))))^2</f>
        <v>64</v>
      </c>
    </row>
    <row r="24" spans="1:36" x14ac:dyDescent="0.25">
      <c r="G24" s="5"/>
      <c r="H24" s="5"/>
      <c r="P24" s="5"/>
    </row>
    <row r="25" spans="1:36" x14ac:dyDescent="0.25">
      <c r="G25" s="5"/>
      <c r="U25" s="22"/>
    </row>
    <row r="26" spans="1:36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S26" t="s">
        <v>17</v>
      </c>
      <c r="T26" t="s">
        <v>18</v>
      </c>
      <c r="V26" t="s">
        <v>20</v>
      </c>
      <c r="X26" t="s">
        <v>0</v>
      </c>
      <c r="Y26" t="s">
        <v>22</v>
      </c>
      <c r="Z26" t="s">
        <v>23</v>
      </c>
      <c r="AA26" t="s">
        <v>24</v>
      </c>
      <c r="AB26" t="s">
        <v>25</v>
      </c>
    </row>
    <row r="27" spans="1:36" s="24" customFormat="1" x14ac:dyDescent="0.25">
      <c r="A27" s="24">
        <v>1E-3</v>
      </c>
      <c r="B27" s="24">
        <v>7000000</v>
      </c>
      <c r="C27" s="24">
        <v>31.48</v>
      </c>
      <c r="D27" s="24">
        <v>1.6399999999999999E-9</v>
      </c>
      <c r="E27" s="24">
        <f>2*D27/A27</f>
        <v>3.2799999999999999E-6</v>
      </c>
      <c r="F27" s="24">
        <f>C27/B27</f>
        <v>4.4971428571428568E-6</v>
      </c>
      <c r="G27" s="25">
        <v>2.9899999999999998E-9</v>
      </c>
      <c r="H27" s="25">
        <f>(G27*C27*C27*D27)^0.25*B27^-0.5 *A27^-0.25</f>
        <v>5.6117343093198473E-7</v>
      </c>
      <c r="I27" s="25">
        <f>E27/(0.8*G27)</f>
        <v>1371.2374581939798</v>
      </c>
      <c r="J27" s="25">
        <f>F27/(0.8*G27)</f>
        <v>1880.0764452938365</v>
      </c>
      <c r="K27" s="25">
        <f>H27/(0.8*G27)</f>
        <v>234.60427714547856</v>
      </c>
      <c r="L27" s="24">
        <v>50</v>
      </c>
      <c r="M27" s="24">
        <f t="shared" ref="M27:M33" si="83">I27/L27</f>
        <v>27.424749163879596</v>
      </c>
      <c r="N27" s="24">
        <f>J27/L27</f>
        <v>37.601528905876734</v>
      </c>
      <c r="O27" s="25">
        <f t="shared" ref="O27:O33" si="84">K27/L27</f>
        <v>4.6920855429095711</v>
      </c>
      <c r="P27" s="25">
        <f>O27*40</f>
        <v>187.68342171638284</v>
      </c>
      <c r="Q27" s="24">
        <f>N27*30</f>
        <v>1128.045867176302</v>
      </c>
      <c r="R27" s="24">
        <f>Q27*S27/25000</f>
        <v>9.0243669374104165</v>
      </c>
      <c r="S27" s="24">
        <v>200</v>
      </c>
      <c r="T27" s="24">
        <f t="shared" ref="T27:T33" si="85">S27*0.8*L27*G27*1000000</f>
        <v>23.919999999999998</v>
      </c>
      <c r="U27" s="24">
        <v>8</v>
      </c>
      <c r="V27" s="24">
        <f>T27/U27</f>
        <v>2.9899999999999998</v>
      </c>
      <c r="X27" s="24">
        <f>A27</f>
        <v>1E-3</v>
      </c>
      <c r="Y27" s="24">
        <f>LN(A27)</f>
        <v>-6.9077552789821368</v>
      </c>
      <c r="Z27" s="24">
        <f t="shared" ref="Z27:Z32" si="86">LN(B27)</f>
        <v>15.761420707019587</v>
      </c>
      <c r="AA27" s="24">
        <f>LN(V27*0.000001)</f>
        <v>-12.720237170561679</v>
      </c>
    </row>
    <row r="28" spans="1:36" s="24" customFormat="1" x14ac:dyDescent="0.25">
      <c r="A28" s="24">
        <v>0.01</v>
      </c>
      <c r="B28" s="24">
        <v>7000000</v>
      </c>
      <c r="C28" s="24">
        <v>31.48</v>
      </c>
      <c r="D28" s="24">
        <v>1.6399999999999999E-9</v>
      </c>
      <c r="E28" s="24">
        <f>2*D28/A28</f>
        <v>3.2799999999999997E-7</v>
      </c>
      <c r="F28" s="24">
        <f>C28/B28</f>
        <v>4.4971428571428568E-6</v>
      </c>
      <c r="G28" s="25">
        <v>2.9899999999999998E-9</v>
      </c>
      <c r="H28" s="25">
        <f>(G28*C28*C28*D28)^0.25*B28^-0.5 *A28^-0.25</f>
        <v>3.155710108119071E-7</v>
      </c>
      <c r="I28" s="25">
        <f>E28/(0.8*G28)</f>
        <v>137.12374581939798</v>
      </c>
      <c r="J28" s="25">
        <f>F28/(0.8*G28)</f>
        <v>1880.0764452938365</v>
      </c>
      <c r="K28" s="25">
        <f>H28/(0.8*G28)</f>
        <v>131.92768010531233</v>
      </c>
      <c r="L28" s="24">
        <v>28</v>
      </c>
      <c r="M28" s="24">
        <f t="shared" si="83"/>
        <v>4.8972766364070708</v>
      </c>
      <c r="N28" s="24">
        <f>J28/L28</f>
        <v>67.145587331922727</v>
      </c>
      <c r="O28" s="25">
        <f t="shared" si="84"/>
        <v>4.7117028609040119</v>
      </c>
      <c r="P28" s="25">
        <f>O28*40</f>
        <v>188.46811443616048</v>
      </c>
      <c r="Q28" s="24">
        <f>N28*30</f>
        <v>2014.3676199576819</v>
      </c>
      <c r="R28" s="24">
        <f>Q28*S28/25000</f>
        <v>16.114940959661453</v>
      </c>
      <c r="S28" s="24">
        <v>200</v>
      </c>
      <c r="T28" s="24">
        <f t="shared" si="85"/>
        <v>13.395199999999999</v>
      </c>
      <c r="U28" s="26">
        <v>8</v>
      </c>
      <c r="V28" s="24">
        <f>T28/U28</f>
        <v>1.6743999999999999</v>
      </c>
      <c r="W28" s="24" t="e">
        <f>#REF!^-0.57*B28^-0.23</f>
        <v>#REF!</v>
      </c>
      <c r="X28" s="24">
        <f>A28</f>
        <v>0.01</v>
      </c>
      <c r="Y28" s="24">
        <f>LN(A28)</f>
        <v>-4.6051701859880909</v>
      </c>
      <c r="Z28" s="24">
        <f t="shared" si="86"/>
        <v>15.761420707019587</v>
      </c>
      <c r="AA28" s="24">
        <f>LN(V28*0.000001)</f>
        <v>-13.300055665814622</v>
      </c>
      <c r="AB28" s="24">
        <f>(V28/MAX(ABS(V28-(T28/(U28-1))),ABS(V28-(T28/(U28+1)))))^2</f>
        <v>48.999999999999964</v>
      </c>
    </row>
    <row r="29" spans="1:36" s="1" customFormat="1" x14ac:dyDescent="0.25">
      <c r="A29" s="24">
        <v>1.4999999999999999E-2</v>
      </c>
      <c r="B29" s="24">
        <v>7000000</v>
      </c>
      <c r="C29" s="24">
        <v>31.48</v>
      </c>
      <c r="D29" s="24">
        <v>1.6399999999999999E-9</v>
      </c>
      <c r="E29" s="24">
        <f t="shared" ref="E29:E33" si="87">2*D29/A29</f>
        <v>2.1866666666666667E-7</v>
      </c>
      <c r="F29" s="24">
        <f>C29/B29</f>
        <v>4.4971428571428568E-6</v>
      </c>
      <c r="G29" s="25">
        <v>2.9899999999999998E-9</v>
      </c>
      <c r="H29" s="25">
        <f t="shared" ref="H29:H33" si="88">(G29*C29*C29*D29)^0.25*B29^-0.5 *A29^-0.25</f>
        <v>2.851505976508233E-7</v>
      </c>
      <c r="I29" s="24">
        <f t="shared" ref="I29:I33" si="89">E29/(0.8*G29)</f>
        <v>91.415830546265326</v>
      </c>
      <c r="J29" s="24">
        <f t="shared" ref="J29:J33" si="90">F29/(0.8*G29)</f>
        <v>1880.0764452938365</v>
      </c>
      <c r="K29" s="24">
        <f t="shared" ref="K29:K33" si="91">H29/(0.8*G29)</f>
        <v>119.2101160747589</v>
      </c>
      <c r="L29" s="24">
        <v>20</v>
      </c>
      <c r="M29" s="24">
        <f t="shared" si="83"/>
        <v>4.5707915273132667</v>
      </c>
      <c r="N29" s="24">
        <f t="shared" ref="N29:N33" si="92">J29/L29</f>
        <v>94.00382226469182</v>
      </c>
      <c r="O29" s="24">
        <f t="shared" si="84"/>
        <v>5.960505803737945</v>
      </c>
      <c r="P29" s="25">
        <f>O29*40</f>
        <v>238.4202321495178</v>
      </c>
      <c r="Q29" s="24">
        <f t="shared" ref="Q29:Q33" si="93">N29*30</f>
        <v>2820.1146679407548</v>
      </c>
      <c r="R29" s="24">
        <f t="shared" ref="R29:R33" si="94">Q29*S29/25000</f>
        <v>22.56091734352604</v>
      </c>
      <c r="S29" s="24">
        <v>200</v>
      </c>
      <c r="T29" s="24">
        <f t="shared" si="85"/>
        <v>9.5679999999999996</v>
      </c>
      <c r="U29" s="24">
        <v>9</v>
      </c>
      <c r="V29" s="24">
        <f t="shared" ref="V29" si="95">T29/U29</f>
        <v>1.0631111111111111</v>
      </c>
      <c r="W29" s="24" t="e">
        <f>#REF!^-0.57*B29^-0.23</f>
        <v>#REF!</v>
      </c>
      <c r="X29" s="24">
        <f t="shared" ref="X29:X33" si="96">A29</f>
        <v>1.4999999999999999E-2</v>
      </c>
      <c r="Y29" s="24">
        <f t="shared" ref="Y29:Y32" si="97">LN(A29)</f>
        <v>-4.1997050778799272</v>
      </c>
      <c r="Z29" s="24">
        <f t="shared" si="86"/>
        <v>15.761420707019587</v>
      </c>
      <c r="AA29" s="24">
        <f t="shared" ref="AA29:AA33" si="98">LN(V29*0.000001)</f>
        <v>-13.754310938092217</v>
      </c>
      <c r="AB29" s="24">
        <f t="shared" ref="AB29" si="99">(V29/MAX(ABS(V29-(T29/(U29-1))),ABS(V29-(T29/(U29+1)))))^2</f>
        <v>64.000000000000057</v>
      </c>
      <c r="AC29" s="24"/>
      <c r="AD29" s="24"/>
      <c r="AE29" s="24"/>
      <c r="AF29" s="24"/>
      <c r="AG29" s="24"/>
      <c r="AH29" s="24"/>
      <c r="AI29" s="24"/>
      <c r="AJ29" s="24"/>
    </row>
    <row r="30" spans="1:36" s="1" customFormat="1" x14ac:dyDescent="0.25">
      <c r="A30" s="24">
        <v>0.02</v>
      </c>
      <c r="B30" s="24">
        <v>7000000</v>
      </c>
      <c r="C30" s="24">
        <v>31.48</v>
      </c>
      <c r="D30" s="24">
        <v>1.6399999999999999E-9</v>
      </c>
      <c r="E30" s="24">
        <f t="shared" si="87"/>
        <v>1.6399999999999999E-7</v>
      </c>
      <c r="F30" s="24">
        <f t="shared" ref="F30:F32" si="100">C30/B30</f>
        <v>4.4971428571428568E-6</v>
      </c>
      <c r="G30" s="25">
        <v>2.9899999999999998E-9</v>
      </c>
      <c r="H30" s="25">
        <f t="shared" si="88"/>
        <v>2.6536253174972391E-7</v>
      </c>
      <c r="I30" s="24">
        <f t="shared" si="89"/>
        <v>68.561872909698991</v>
      </c>
      <c r="J30" s="24">
        <f t="shared" si="90"/>
        <v>1880.0764452938365</v>
      </c>
      <c r="K30" s="24">
        <f t="shared" si="91"/>
        <v>110.93751327329595</v>
      </c>
      <c r="L30" s="24">
        <v>13</v>
      </c>
      <c r="M30" s="24">
        <f t="shared" si="83"/>
        <v>5.2739902238229996</v>
      </c>
      <c r="N30" s="24">
        <f t="shared" si="92"/>
        <v>144.62126502260281</v>
      </c>
      <c r="O30" s="24">
        <f t="shared" si="84"/>
        <v>8.5336548671766117</v>
      </c>
      <c r="P30" s="25">
        <f>O30*30</f>
        <v>256.00964601529836</v>
      </c>
      <c r="Q30" s="24">
        <f t="shared" si="93"/>
        <v>4338.6379506780841</v>
      </c>
      <c r="R30" s="24">
        <f t="shared" si="94"/>
        <v>34.709103605424673</v>
      </c>
      <c r="S30" s="24">
        <v>200</v>
      </c>
      <c r="T30" s="24">
        <f t="shared" si="85"/>
        <v>6.2191999999999998</v>
      </c>
      <c r="U30" s="24">
        <v>9</v>
      </c>
      <c r="V30" s="24">
        <f>T30/U30</f>
        <v>0.6910222222222222</v>
      </c>
      <c r="W30" s="24" t="e">
        <f>#REF!^-0.57*B30^-0.23</f>
        <v>#REF!</v>
      </c>
      <c r="X30" s="24">
        <f t="shared" si="96"/>
        <v>0.02</v>
      </c>
      <c r="Y30" s="24">
        <f t="shared" si="97"/>
        <v>-3.912023005428146</v>
      </c>
      <c r="Z30" s="24">
        <f t="shared" si="86"/>
        <v>15.761420707019587</v>
      </c>
      <c r="AA30" s="24">
        <f t="shared" si="98"/>
        <v>-14.185093854184672</v>
      </c>
      <c r="AB30" s="24">
        <f>(V30/MAX(ABS(V30-(T30/(U30-1))),ABS(V30-(T30/(U30+1)))))^2</f>
        <v>64</v>
      </c>
      <c r="AC30" s="24"/>
      <c r="AD30" s="24"/>
      <c r="AE30" s="24"/>
      <c r="AF30" s="24"/>
      <c r="AG30" s="24"/>
      <c r="AH30" s="24"/>
      <c r="AI30" s="24"/>
      <c r="AJ30" s="24"/>
    </row>
    <row r="31" spans="1:36" s="1" customFormat="1" x14ac:dyDescent="0.25">
      <c r="A31" s="24">
        <v>2.5000000000000001E-2</v>
      </c>
      <c r="B31" s="24">
        <v>7000000</v>
      </c>
      <c r="C31" s="24">
        <v>31.48</v>
      </c>
      <c r="D31" s="24">
        <v>1.6399999999999999E-9</v>
      </c>
      <c r="E31" s="24">
        <f t="shared" si="87"/>
        <v>1.3119999999999998E-7</v>
      </c>
      <c r="F31" s="24">
        <f t="shared" si="100"/>
        <v>4.4971428571428568E-6</v>
      </c>
      <c r="G31" s="25">
        <v>2.9899999999999998E-9</v>
      </c>
      <c r="H31" s="25">
        <f t="shared" si="88"/>
        <v>2.5096438774614026E-7</v>
      </c>
      <c r="I31" s="24">
        <f t="shared" si="89"/>
        <v>54.849498327759193</v>
      </c>
      <c r="J31" s="24">
        <f t="shared" si="90"/>
        <v>1880.0764452938365</v>
      </c>
      <c r="K31" s="24">
        <f t="shared" si="91"/>
        <v>104.9182223018981</v>
      </c>
      <c r="L31" s="24">
        <v>10</v>
      </c>
      <c r="M31" s="24">
        <f t="shared" si="83"/>
        <v>5.4849498327759196</v>
      </c>
      <c r="N31" s="24">
        <f t="shared" si="92"/>
        <v>188.00764452938364</v>
      </c>
      <c r="O31" s="24">
        <f t="shared" si="84"/>
        <v>10.491822230189809</v>
      </c>
      <c r="P31" s="25">
        <f>O31*20</f>
        <v>209.8364446037962</v>
      </c>
      <c r="Q31" s="24">
        <f t="shared" si="93"/>
        <v>5640.2293358815095</v>
      </c>
      <c r="R31" s="24">
        <f t="shared" si="94"/>
        <v>45.121834687052079</v>
      </c>
      <c r="S31" s="24">
        <v>200</v>
      </c>
      <c r="T31" s="24">
        <f t="shared" si="85"/>
        <v>4.7839999999999998</v>
      </c>
      <c r="U31" s="24">
        <v>9</v>
      </c>
      <c r="V31" s="24">
        <f t="shared" ref="V31:V33" si="101">T31/U31</f>
        <v>0.53155555555555556</v>
      </c>
      <c r="W31" s="24"/>
      <c r="X31" s="24">
        <f t="shared" si="96"/>
        <v>2.5000000000000001E-2</v>
      </c>
      <c r="Y31" s="24">
        <f t="shared" si="97"/>
        <v>-3.6888794541139363</v>
      </c>
      <c r="Z31" s="24">
        <f t="shared" si="86"/>
        <v>15.761420707019587</v>
      </c>
      <c r="AA31" s="24">
        <f t="shared" si="98"/>
        <v>-14.447458118652163</v>
      </c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s="1" customFormat="1" x14ac:dyDescent="0.25">
      <c r="A32" s="24">
        <v>0.03</v>
      </c>
      <c r="B32" s="24">
        <v>7000000</v>
      </c>
      <c r="C32" s="24">
        <v>31.48</v>
      </c>
      <c r="D32" s="24">
        <v>1.6399999999999999E-9</v>
      </c>
      <c r="E32" s="24">
        <f t="shared" si="87"/>
        <v>1.0933333333333333E-7</v>
      </c>
      <c r="F32" s="24">
        <f t="shared" si="100"/>
        <v>4.4971428571428568E-6</v>
      </c>
      <c r="G32" s="25">
        <v>2.9899999999999998E-9</v>
      </c>
      <c r="H32" s="25">
        <f t="shared" si="88"/>
        <v>2.3978211537203158E-7</v>
      </c>
      <c r="I32" s="24">
        <f t="shared" si="89"/>
        <v>45.707915273132663</v>
      </c>
      <c r="J32" s="24">
        <f t="shared" si="90"/>
        <v>1880.0764452938365</v>
      </c>
      <c r="K32" s="24">
        <f t="shared" si="91"/>
        <v>100.24335926924397</v>
      </c>
      <c r="L32" s="24">
        <v>8</v>
      </c>
      <c r="M32" s="24">
        <f t="shared" si="83"/>
        <v>5.7134894091415829</v>
      </c>
      <c r="N32" s="24">
        <f t="shared" si="92"/>
        <v>235.00955566172956</v>
      </c>
      <c r="O32" s="24">
        <f t="shared" si="84"/>
        <v>12.530419908655496</v>
      </c>
      <c r="P32" s="25">
        <f t="shared" ref="P32:P33" si="102">O32*20</f>
        <v>250.60839817310992</v>
      </c>
      <c r="Q32" s="24">
        <f t="shared" si="93"/>
        <v>7050.2866698518865</v>
      </c>
      <c r="R32" s="24">
        <f t="shared" si="94"/>
        <v>56.402293358815086</v>
      </c>
      <c r="S32" s="24">
        <v>200</v>
      </c>
      <c r="T32" s="24">
        <f t="shared" si="85"/>
        <v>3.8271999999999995</v>
      </c>
      <c r="U32" s="24">
        <v>9</v>
      </c>
      <c r="V32" s="24">
        <f t="shared" si="101"/>
        <v>0.42524444444444437</v>
      </c>
      <c r="W32" s="24" t="s">
        <v>31</v>
      </c>
      <c r="X32" s="24">
        <f t="shared" si="96"/>
        <v>0.03</v>
      </c>
      <c r="Y32" s="24">
        <f t="shared" si="97"/>
        <v>-3.5065578973199818</v>
      </c>
      <c r="Z32" s="24">
        <f t="shared" si="86"/>
        <v>15.761420707019587</v>
      </c>
      <c r="AA32" s="24">
        <f t="shared" si="98"/>
        <v>-14.670601669966373</v>
      </c>
      <c r="AB32" s="24">
        <f>(V32/MAX(ABS(V32-(T32/(U32-1))),ABS(V32-(T32/(U32+1)))))^2</f>
        <v>63.999999999999943</v>
      </c>
      <c r="AC32" s="24"/>
      <c r="AD32" s="24"/>
      <c r="AE32" s="24"/>
      <c r="AF32" s="24"/>
      <c r="AG32" s="24"/>
      <c r="AH32" s="24"/>
      <c r="AI32" s="24"/>
      <c r="AJ32" s="24"/>
    </row>
    <row r="33" spans="1:35" s="24" customFormat="1" x14ac:dyDescent="0.25">
      <c r="A33" s="24">
        <v>3.5000000000000003E-2</v>
      </c>
      <c r="B33" s="24">
        <v>7000000</v>
      </c>
      <c r="C33" s="24">
        <v>31.48</v>
      </c>
      <c r="D33" s="24">
        <v>1.6399999999999999E-9</v>
      </c>
      <c r="E33" s="24">
        <f t="shared" si="87"/>
        <v>9.3714285714285695E-8</v>
      </c>
      <c r="F33" s="24">
        <f>C33/B33</f>
        <v>4.4971428571428568E-6</v>
      </c>
      <c r="G33" s="25">
        <v>2.9899999999999998E-9</v>
      </c>
      <c r="H33" s="25">
        <f t="shared" si="88"/>
        <v>2.3071726236754087E-7</v>
      </c>
      <c r="I33" s="24">
        <f t="shared" si="89"/>
        <v>39.178213091256559</v>
      </c>
      <c r="J33" s="24">
        <f t="shared" si="90"/>
        <v>1880.0764452938365</v>
      </c>
      <c r="K33" s="24">
        <f t="shared" si="91"/>
        <v>96.453705003152535</v>
      </c>
      <c r="L33" s="24">
        <v>7</v>
      </c>
      <c r="M33" s="24">
        <f t="shared" si="83"/>
        <v>5.5968875844652226</v>
      </c>
      <c r="N33" s="24">
        <f t="shared" si="92"/>
        <v>268.58234932769091</v>
      </c>
      <c r="O33" s="24">
        <f t="shared" si="84"/>
        <v>13.779100714736076</v>
      </c>
      <c r="P33" s="25">
        <f t="shared" si="102"/>
        <v>275.58201429472155</v>
      </c>
      <c r="Q33" s="24">
        <f t="shared" si="93"/>
        <v>8057.4704798307275</v>
      </c>
      <c r="R33" s="24">
        <f t="shared" si="94"/>
        <v>70.905740222510403</v>
      </c>
      <c r="S33" s="24">
        <v>220</v>
      </c>
      <c r="T33" s="24">
        <f t="shared" si="85"/>
        <v>3.6836799999999998</v>
      </c>
      <c r="U33" s="24">
        <v>9</v>
      </c>
      <c r="V33" s="24">
        <f t="shared" si="101"/>
        <v>0.40929777777777776</v>
      </c>
      <c r="X33" s="24">
        <f t="shared" si="96"/>
        <v>3.5000000000000003E-2</v>
      </c>
      <c r="Y33" s="24">
        <f t="shared" ref="Y33" si="103">LN(A33)</f>
        <v>-3.3524072174927233</v>
      </c>
      <c r="Z33" s="24">
        <f t="shared" ref="Z33" si="104">LN(B33)</f>
        <v>15.761420707019587</v>
      </c>
      <c r="AA33" s="24">
        <f t="shared" si="98"/>
        <v>-14.708822882786571</v>
      </c>
      <c r="AB33" s="24">
        <f t="shared" ref="AB33" si="105">(V33/MAX(ABS(V33-(T33/(U33-1))),ABS(V33-(T33/(U33+1)))))^2</f>
        <v>64</v>
      </c>
    </row>
    <row r="34" spans="1:35" s="2" customFormat="1" x14ac:dyDescent="0.25">
      <c r="A34" s="24">
        <v>0.04</v>
      </c>
      <c r="B34" s="24">
        <v>7000000</v>
      </c>
      <c r="C34" s="24">
        <v>31.48</v>
      </c>
      <c r="D34" s="24">
        <v>1.6399999999999999E-9</v>
      </c>
      <c r="E34" s="24">
        <f t="shared" ref="E34" si="106">2*D34/A34</f>
        <v>8.1999999999999993E-8</v>
      </c>
      <c r="F34" s="24">
        <f>C34/B34</f>
        <v>4.4971428571428568E-6</v>
      </c>
      <c r="G34" s="25">
        <v>2.9899999999999998E-9</v>
      </c>
      <c r="H34" s="25">
        <f t="shared" ref="H34" si="107">(G34*C34*C34*D34)^0.25*B34^-0.5 *A34^-0.25</f>
        <v>2.2314240169099283E-7</v>
      </c>
      <c r="I34" s="24">
        <f t="shared" ref="I34" si="108">E34/(0.8*G34)</f>
        <v>34.280936454849495</v>
      </c>
      <c r="J34" s="24">
        <f t="shared" ref="J34" si="109">F34/(0.8*G34)</f>
        <v>1880.0764452938365</v>
      </c>
      <c r="K34" s="24">
        <f t="shared" ref="K34" si="110">H34/(0.8*G34)</f>
        <v>93.286957228675931</v>
      </c>
      <c r="L34" s="24">
        <v>6</v>
      </c>
      <c r="M34" s="24">
        <f t="shared" ref="M34" si="111">I34/L34</f>
        <v>5.7134894091415829</v>
      </c>
      <c r="N34" s="24">
        <f t="shared" ref="N34" si="112">J34/L34</f>
        <v>313.34607421563942</v>
      </c>
      <c r="O34" s="24">
        <f t="shared" ref="O34" si="113">K34/L34</f>
        <v>15.547826204779321</v>
      </c>
      <c r="P34" s="25">
        <f t="shared" ref="P34" si="114">O34*20</f>
        <v>310.95652409558642</v>
      </c>
      <c r="Q34" s="24">
        <f t="shared" ref="Q34" si="115">N34*30</f>
        <v>9400.3822264691826</v>
      </c>
      <c r="R34" s="24">
        <f t="shared" ref="R34" si="116">Q34*S34/25000</f>
        <v>82.723363592928806</v>
      </c>
      <c r="S34" s="24">
        <v>220</v>
      </c>
      <c r="T34" s="24">
        <f t="shared" ref="T34" si="117">S34*0.8*L34*G34*1000000</f>
        <v>3.1574399999999998</v>
      </c>
      <c r="U34" s="24">
        <v>9</v>
      </c>
      <c r="V34" s="24">
        <f t="shared" ref="V34" si="118">T34/U34</f>
        <v>0.35082666666666662</v>
      </c>
      <c r="W34" s="24"/>
      <c r="X34" s="24">
        <f t="shared" ref="X34" si="119">A34</f>
        <v>0.04</v>
      </c>
      <c r="Y34" s="24">
        <f t="shared" ref="Y34" si="120">LN(A34)</f>
        <v>-3.2188758248682006</v>
      </c>
      <c r="Z34" s="24">
        <f t="shared" ref="Z34" si="121">LN(B34)</f>
        <v>15.761420707019587</v>
      </c>
      <c r="AA34" s="24">
        <f t="shared" ref="AA34" si="122">LN(V34*0.000001)</f>
        <v>-14.86297356261383</v>
      </c>
      <c r="AB34" s="24">
        <f t="shared" ref="AB34" si="123">(V34/MAX(ABS(V34-(T34/(U34-1))),ABS(V34-(T34/(U34+1)))))^2</f>
        <v>63.999999999999915</v>
      </c>
      <c r="AC34" s="24"/>
      <c r="AD34" s="24"/>
      <c r="AE34" s="24"/>
      <c r="AF34" s="24"/>
      <c r="AG34" s="24"/>
      <c r="AH34" s="24"/>
      <c r="AI34" s="24"/>
    </row>
    <row r="35" spans="1:35" s="24" customFormat="1" x14ac:dyDescent="0.25">
      <c r="A35" s="24">
        <v>4.4999999999999998E-2</v>
      </c>
      <c r="B35" s="24">
        <v>7000000</v>
      </c>
      <c r="C35" s="24">
        <v>31.48</v>
      </c>
      <c r="D35" s="24">
        <v>1.6399999999999999E-9</v>
      </c>
      <c r="E35" s="24">
        <f t="shared" ref="E35" si="124">2*D35/A35</f>
        <v>7.2888888888888884E-8</v>
      </c>
      <c r="F35" s="24">
        <f>C35/B35</f>
        <v>4.4971428571428568E-6</v>
      </c>
      <c r="G35" s="25">
        <v>2.9899999999999998E-9</v>
      </c>
      <c r="H35" s="25">
        <f t="shared" ref="H35" si="125">(G35*C35*C35*D35)^0.25*B35^-0.5 *A35^-0.25</f>
        <v>2.1666759987997474E-7</v>
      </c>
      <c r="I35" s="24">
        <f t="shared" ref="I35" si="126">E35/(0.8*G35)</f>
        <v>30.471943515421774</v>
      </c>
      <c r="J35" s="24">
        <f t="shared" ref="J35" si="127">F35/(0.8*G35)</f>
        <v>1880.0764452938365</v>
      </c>
      <c r="K35" s="24">
        <f t="shared" ref="K35" si="128">H35/(0.8*G35)</f>
        <v>90.580100284270372</v>
      </c>
      <c r="L35" s="24">
        <v>5</v>
      </c>
      <c r="M35" s="24">
        <f t="shared" ref="M35" si="129">I35/L35</f>
        <v>6.0943887030843547</v>
      </c>
      <c r="N35" s="24">
        <f t="shared" ref="N35" si="130">J35/L35</f>
        <v>376.01528905876728</v>
      </c>
      <c r="O35" s="24">
        <f t="shared" ref="O35" si="131">K35/L35</f>
        <v>18.116020056854076</v>
      </c>
      <c r="P35" s="25">
        <f t="shared" ref="P35" si="132">O35*20</f>
        <v>362.32040113708149</v>
      </c>
      <c r="Q35" s="24">
        <f t="shared" ref="Q35" si="133">N35*30</f>
        <v>11280.458671763019</v>
      </c>
      <c r="R35" s="24">
        <f t="shared" ref="R35" si="134">Q35*S35/25000</f>
        <v>108.29240324892498</v>
      </c>
      <c r="S35" s="24">
        <v>240</v>
      </c>
      <c r="T35" s="24">
        <f t="shared" ref="T35" si="135">S35*0.8*L35*G35*1000000</f>
        <v>2.8703999999999996</v>
      </c>
      <c r="U35" s="24">
        <v>9</v>
      </c>
      <c r="V35" s="24">
        <f t="shared" ref="V35" si="136">T35/U35</f>
        <v>0.31893333333333329</v>
      </c>
      <c r="X35" s="24">
        <f t="shared" ref="X35" si="137">A35</f>
        <v>4.4999999999999998E-2</v>
      </c>
      <c r="Y35" s="24">
        <f t="shared" ref="Y35" si="138">LN(A35)</f>
        <v>-3.1010927892118172</v>
      </c>
      <c r="Z35" s="24">
        <f t="shared" ref="Z35" si="139">LN(B35)</f>
        <v>15.761420707019587</v>
      </c>
      <c r="AA35" s="24">
        <f t="shared" ref="AA35" si="140">LN(V35*0.000001)</f>
        <v>-14.958283742418153</v>
      </c>
      <c r="AB35" s="24">
        <f t="shared" ref="AB35" si="141">(V35/MAX(ABS(V35-(T35/(U35-1))),ABS(V35-(T35/(U35+1)))))^2</f>
        <v>64</v>
      </c>
    </row>
    <row r="36" spans="1:35" x14ac:dyDescent="0.25">
      <c r="G36" s="5"/>
      <c r="H36" s="5"/>
      <c r="P36" s="5"/>
      <c r="U36" s="14"/>
      <c r="V36" s="14"/>
    </row>
    <row r="37" spans="1:35" x14ac:dyDescent="0.25">
      <c r="G37" s="5"/>
      <c r="H37" s="5"/>
      <c r="P37" s="5"/>
    </row>
    <row r="38" spans="1:35" x14ac:dyDescent="0.25">
      <c r="G38" s="5"/>
    </row>
    <row r="39" spans="1:35" x14ac:dyDescent="0.25">
      <c r="G39" s="5"/>
    </row>
    <row r="40" spans="1:35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S40" t="s">
        <v>17</v>
      </c>
      <c r="T40" t="s">
        <v>18</v>
      </c>
      <c r="V40" t="s">
        <v>20</v>
      </c>
      <c r="X40" t="s">
        <v>0</v>
      </c>
      <c r="Y40" t="s">
        <v>22</v>
      </c>
      <c r="Z40" t="s">
        <v>23</v>
      </c>
      <c r="AA40" t="s">
        <v>24</v>
      </c>
      <c r="AB40" t="s">
        <v>25</v>
      </c>
    </row>
    <row r="41" spans="1:35" s="24" customFormat="1" x14ac:dyDescent="0.25">
      <c r="A41" s="24">
        <v>1E-3</v>
      </c>
      <c r="B41" s="24">
        <v>6000000</v>
      </c>
      <c r="C41" s="24">
        <v>31.48</v>
      </c>
      <c r="D41" s="24">
        <v>1.6399999999999999E-9</v>
      </c>
      <c r="E41" s="24">
        <f>2*D41/A41</f>
        <v>3.2799999999999999E-6</v>
      </c>
      <c r="F41" s="24">
        <f>C41/B41</f>
        <v>5.2466666666666667E-6</v>
      </c>
      <c r="G41" s="25">
        <v>2.9899999999999998E-9</v>
      </c>
      <c r="H41" s="25">
        <f>(G41*C41*C41*D41)^0.25*B41^-0.5 *A41^-0.25</f>
        <v>6.0613658211768098E-7</v>
      </c>
      <c r="I41" s="25">
        <f>E41/(0.8*G41)</f>
        <v>1371.2374581939798</v>
      </c>
      <c r="J41" s="25">
        <f>F41/(0.8*G41)</f>
        <v>2193.4225195094759</v>
      </c>
      <c r="K41" s="25">
        <f>H41/(0.8*G41)</f>
        <v>253.40158115287667</v>
      </c>
      <c r="L41" s="24">
        <v>52</v>
      </c>
      <c r="M41" s="24">
        <f t="shared" ref="M41:M47" si="142">I41/L41</f>
        <v>26.369951119114997</v>
      </c>
      <c r="N41" s="24">
        <f>J41/L41</f>
        <v>42.181202298259151</v>
      </c>
      <c r="O41" s="25">
        <f t="shared" ref="O41:O47" si="143">K41/L41</f>
        <v>4.8731073298630125</v>
      </c>
      <c r="P41" s="25">
        <f>O41*40</f>
        <v>194.92429319452049</v>
      </c>
      <c r="Q41" s="24">
        <f>N41*30</f>
        <v>1265.4360689477746</v>
      </c>
      <c r="R41" s="24">
        <f>Q41*S41/25000</f>
        <v>10.123488551582197</v>
      </c>
      <c r="S41" s="24">
        <v>200</v>
      </c>
      <c r="T41" s="24">
        <f t="shared" ref="T41:T47" si="144">S41*0.8*L41*G41*1000000</f>
        <v>24.876799999999999</v>
      </c>
      <c r="U41" s="24">
        <v>7</v>
      </c>
      <c r="V41" s="24">
        <f t="shared" ref="V41:V43" si="145">T41/U41</f>
        <v>3.5538285714285713</v>
      </c>
    </row>
    <row r="42" spans="1:35" s="24" customFormat="1" x14ac:dyDescent="0.25">
      <c r="A42" s="24">
        <v>0.01</v>
      </c>
      <c r="B42" s="24">
        <v>6000000</v>
      </c>
      <c r="C42" s="24">
        <v>31.48</v>
      </c>
      <c r="D42" s="24">
        <v>1.6399999999999999E-9</v>
      </c>
      <c r="E42" s="24">
        <f>2*D42/A42</f>
        <v>3.2799999999999997E-7</v>
      </c>
      <c r="F42" s="24">
        <f>C42/B42</f>
        <v>5.2466666666666667E-6</v>
      </c>
      <c r="G42" s="25">
        <v>2.9899999999999998E-9</v>
      </c>
      <c r="H42" s="25">
        <f>(G42*C42*C42*D42)^0.25*B42^-0.5 *A42^-0.25</f>
        <v>3.4085564883440552E-7</v>
      </c>
      <c r="I42" s="25">
        <f>E42/(0.8*G42)</f>
        <v>137.12374581939798</v>
      </c>
      <c r="J42" s="25">
        <f>F42/(0.8*G42)</f>
        <v>2193.4225195094759</v>
      </c>
      <c r="K42" s="25">
        <f>H42/(0.8*G42)</f>
        <v>142.49818095083842</v>
      </c>
      <c r="L42" s="24">
        <v>29</v>
      </c>
      <c r="M42" s="24">
        <f t="shared" si="142"/>
        <v>4.7284050282551027</v>
      </c>
      <c r="N42" s="24">
        <f>J42/L42</f>
        <v>75.635259293430209</v>
      </c>
      <c r="O42" s="25">
        <f t="shared" si="143"/>
        <v>4.913730377615118</v>
      </c>
      <c r="P42" s="25">
        <f>O42*40</f>
        <v>196.54921510460471</v>
      </c>
      <c r="Q42" s="24">
        <f>N42*30</f>
        <v>2269.0577788029063</v>
      </c>
      <c r="R42" s="24">
        <f>Q42*S42/25000</f>
        <v>18.15246223042325</v>
      </c>
      <c r="S42" s="24">
        <v>200</v>
      </c>
      <c r="T42" s="24">
        <f t="shared" si="144"/>
        <v>13.873599999999998</v>
      </c>
      <c r="U42" s="26">
        <v>7</v>
      </c>
      <c r="V42" s="24">
        <f t="shared" si="145"/>
        <v>1.9819428571428568</v>
      </c>
      <c r="W42" s="24" t="e">
        <f>#REF!^-0.57*B42^-0.23</f>
        <v>#REF!</v>
      </c>
      <c r="X42" s="24">
        <f>A42</f>
        <v>0.01</v>
      </c>
      <c r="Y42" s="24">
        <f>LN(A42)</f>
        <v>-4.6051701859880909</v>
      </c>
      <c r="Z42" s="24">
        <f t="shared" ref="Z42:Z43" si="146">LN(B42)</f>
        <v>15.60727002719233</v>
      </c>
      <c r="AA42" s="24">
        <f>LN(V42*0.000001)</f>
        <v>-13.131432953378829</v>
      </c>
      <c r="AB42" s="24">
        <f t="shared" ref="AB42:AB43" si="147">(V42/MAX(ABS(V42-(T42/(U42-1))),ABS(V42-(T42/(U42+1)))))^2</f>
        <v>35.999999999999943</v>
      </c>
    </row>
    <row r="43" spans="1:35" s="24" customFormat="1" x14ac:dyDescent="0.25">
      <c r="A43" s="24">
        <v>1.4999999999999999E-2</v>
      </c>
      <c r="B43" s="24">
        <v>6000000</v>
      </c>
      <c r="C43" s="24">
        <v>31.48</v>
      </c>
      <c r="D43" s="24">
        <v>1.6399999999999999E-9</v>
      </c>
      <c r="E43" s="24">
        <f t="shared" ref="E43:E47" si="148">2*D43/A43</f>
        <v>2.1866666666666667E-7</v>
      </c>
      <c r="F43" s="24">
        <f>C43/B43</f>
        <v>5.2466666666666667E-6</v>
      </c>
      <c r="G43" s="25">
        <v>2.9899999999999998E-9</v>
      </c>
      <c r="H43" s="25">
        <f t="shared" ref="H43:H47" si="149">(G43*C43*C43*D43)^0.25*B43^-0.5 *A43^-0.25</f>
        <v>3.0799784722850257E-7</v>
      </c>
      <c r="I43" s="24">
        <f t="shared" ref="I43:I47" si="150">E43/(0.8*G43)</f>
        <v>91.415830546265326</v>
      </c>
      <c r="J43" s="24">
        <f t="shared" ref="J43:J47" si="151">F43/(0.8*G43)</f>
        <v>2193.4225195094759</v>
      </c>
      <c r="K43" s="24">
        <f t="shared" ref="K43:K47" si="152">H43/(0.8*G43)</f>
        <v>128.76164181793587</v>
      </c>
      <c r="L43" s="24">
        <v>20</v>
      </c>
      <c r="M43" s="24">
        <f t="shared" si="142"/>
        <v>4.5707915273132667</v>
      </c>
      <c r="N43" s="24">
        <f t="shared" ref="N43:N47" si="153">J43/L43</f>
        <v>109.6711259754738</v>
      </c>
      <c r="O43" s="24">
        <f t="shared" si="143"/>
        <v>6.4380820908967937</v>
      </c>
      <c r="P43" s="25">
        <f>O43*40</f>
        <v>257.52328363587173</v>
      </c>
      <c r="Q43" s="24">
        <f t="shared" ref="Q43:Q47" si="154">N43*30</f>
        <v>3290.1337792642139</v>
      </c>
      <c r="R43" s="24">
        <f t="shared" ref="R43:R47" si="155">Q43*S43/25000</f>
        <v>26.321070234113712</v>
      </c>
      <c r="S43" s="24">
        <v>200</v>
      </c>
      <c r="T43" s="24">
        <f t="shared" si="144"/>
        <v>9.5679999999999996</v>
      </c>
      <c r="U43" s="24">
        <v>8</v>
      </c>
      <c r="V43" s="24">
        <f t="shared" si="145"/>
        <v>1.196</v>
      </c>
      <c r="W43" s="24" t="e">
        <f>#REF!^-0.57*B43^-0.23</f>
        <v>#REF!</v>
      </c>
      <c r="X43" s="24">
        <f t="shared" ref="X43:X46" si="156">A43</f>
        <v>1.4999999999999999E-2</v>
      </c>
      <c r="Y43" s="24">
        <f t="shared" ref="Y43:Y46" si="157">LN(A43)</f>
        <v>-4.1997050778799272</v>
      </c>
      <c r="Z43" s="24">
        <f t="shared" si="146"/>
        <v>15.60727002719233</v>
      </c>
      <c r="AA43" s="24">
        <f t="shared" ref="AA43:AA46" si="158">LN(V43*0.000001)</f>
        <v>-13.636527902435834</v>
      </c>
      <c r="AB43" s="24">
        <f t="shared" si="147"/>
        <v>49.000000000000014</v>
      </c>
    </row>
    <row r="44" spans="1:35" s="24" customFormat="1" x14ac:dyDescent="0.25">
      <c r="A44" s="24">
        <v>0.02</v>
      </c>
      <c r="B44" s="24">
        <v>6000000</v>
      </c>
      <c r="C44" s="24">
        <v>31.48</v>
      </c>
      <c r="D44" s="24">
        <v>1.6399999999999999E-9</v>
      </c>
      <c r="E44" s="24">
        <f t="shared" si="148"/>
        <v>1.6399999999999999E-7</v>
      </c>
      <c r="F44" s="24">
        <f t="shared" ref="F44:F46" si="159">C44/B44</f>
        <v>5.2466666666666667E-6</v>
      </c>
      <c r="G44" s="25">
        <v>2.9899999999999998E-9</v>
      </c>
      <c r="H44" s="25">
        <f t="shared" si="149"/>
        <v>2.8662429322383064E-7</v>
      </c>
      <c r="I44" s="24">
        <f t="shared" si="150"/>
        <v>68.561872909698991</v>
      </c>
      <c r="J44" s="24">
        <f t="shared" si="151"/>
        <v>2193.4225195094759</v>
      </c>
      <c r="K44" s="24">
        <f t="shared" si="152"/>
        <v>119.82620954173522</v>
      </c>
      <c r="L44" s="24">
        <v>13</v>
      </c>
      <c r="M44" s="24">
        <f t="shared" si="142"/>
        <v>5.2739902238229996</v>
      </c>
      <c r="N44" s="24">
        <f t="shared" si="153"/>
        <v>168.72480919303661</v>
      </c>
      <c r="O44" s="24">
        <f t="shared" si="143"/>
        <v>9.2174007339796322</v>
      </c>
      <c r="P44" s="25">
        <f>O44*30</f>
        <v>276.52202201938894</v>
      </c>
      <c r="Q44" s="24">
        <f t="shared" si="154"/>
        <v>5061.7442757910985</v>
      </c>
      <c r="R44" s="24">
        <f t="shared" si="155"/>
        <v>40.493954206328787</v>
      </c>
      <c r="S44" s="24">
        <v>200</v>
      </c>
      <c r="T44" s="24">
        <f t="shared" si="144"/>
        <v>6.2191999999999998</v>
      </c>
      <c r="U44" s="24">
        <v>8</v>
      </c>
      <c r="V44" s="24">
        <f>T44/U44</f>
        <v>0.77739999999999998</v>
      </c>
      <c r="W44" s="24" t="e">
        <f>#REF!^-0.57*B44^-0.23</f>
        <v>#REF!</v>
      </c>
      <c r="X44" s="24">
        <f t="shared" si="156"/>
        <v>0.02</v>
      </c>
      <c r="Y44" s="24">
        <f t="shared" si="157"/>
        <v>-3.912023005428146</v>
      </c>
      <c r="Z44" s="24">
        <f>LN(B44)</f>
        <v>15.60727002719233</v>
      </c>
      <c r="AA44" s="24">
        <f t="shared" si="158"/>
        <v>-14.067310818528288</v>
      </c>
      <c r="AB44" s="24">
        <f>(V44/MAX(ABS(V44-(T44/(U44-1))),ABS(V44-(T44/(U44+1)))))^2</f>
        <v>49</v>
      </c>
    </row>
    <row r="45" spans="1:35" s="24" customFormat="1" x14ac:dyDescent="0.25">
      <c r="A45" s="24">
        <v>2.5000000000000001E-2</v>
      </c>
      <c r="B45" s="24">
        <v>6000000</v>
      </c>
      <c r="C45" s="24">
        <v>31.48</v>
      </c>
      <c r="D45" s="24">
        <v>1.6399999999999999E-9</v>
      </c>
      <c r="E45" s="24">
        <f t="shared" si="148"/>
        <v>1.3119999999999998E-7</v>
      </c>
      <c r="F45" s="24">
        <f t="shared" si="159"/>
        <v>5.2466666666666667E-6</v>
      </c>
      <c r="G45" s="25">
        <v>2.9899999999999998E-9</v>
      </c>
      <c r="H45" s="25">
        <f t="shared" si="149"/>
        <v>2.7107252025290364E-7</v>
      </c>
      <c r="I45" s="24">
        <f t="shared" si="150"/>
        <v>54.849498327759193</v>
      </c>
      <c r="J45" s="24">
        <f t="shared" si="151"/>
        <v>2193.4225195094759</v>
      </c>
      <c r="K45" s="24">
        <f t="shared" si="152"/>
        <v>113.32463221275236</v>
      </c>
      <c r="L45" s="24">
        <v>10</v>
      </c>
      <c r="M45" s="24">
        <f t="shared" si="142"/>
        <v>5.4849498327759196</v>
      </c>
      <c r="N45" s="24">
        <f t="shared" si="153"/>
        <v>219.3422519509476</v>
      </c>
      <c r="O45" s="24">
        <f t="shared" si="143"/>
        <v>11.332463221275237</v>
      </c>
      <c r="P45" s="25">
        <f>O45*20</f>
        <v>226.64926442550473</v>
      </c>
      <c r="Q45" s="24">
        <f t="shared" si="154"/>
        <v>6580.2675585284278</v>
      </c>
      <c r="R45" s="24">
        <f t="shared" si="155"/>
        <v>52.642140468227424</v>
      </c>
      <c r="S45" s="24">
        <v>200</v>
      </c>
      <c r="T45" s="24">
        <f t="shared" si="144"/>
        <v>4.7839999999999998</v>
      </c>
      <c r="U45" s="24">
        <v>8</v>
      </c>
      <c r="V45" s="24">
        <f>T45/U45</f>
        <v>0.59799999999999998</v>
      </c>
      <c r="W45" s="24" t="s">
        <v>29</v>
      </c>
      <c r="X45" s="24">
        <f t="shared" si="156"/>
        <v>2.5000000000000001E-2</v>
      </c>
      <c r="Y45" s="24">
        <f t="shared" si="157"/>
        <v>-3.6888794541139363</v>
      </c>
      <c r="Z45" s="24">
        <f t="shared" ref="Z45:Z46" si="160">LN(B45)</f>
        <v>15.60727002719233</v>
      </c>
      <c r="AA45" s="24">
        <f t="shared" si="158"/>
        <v>-14.329675082995779</v>
      </c>
    </row>
    <row r="46" spans="1:35" s="24" customFormat="1" x14ac:dyDescent="0.25">
      <c r="A46" s="24">
        <v>0.03</v>
      </c>
      <c r="B46" s="24">
        <v>6000000</v>
      </c>
      <c r="C46" s="24">
        <v>31.48</v>
      </c>
      <c r="D46" s="24">
        <v>1.6399999999999999E-9</v>
      </c>
      <c r="E46" s="24">
        <f t="shared" si="148"/>
        <v>1.0933333333333333E-7</v>
      </c>
      <c r="F46" s="24">
        <f t="shared" si="159"/>
        <v>5.2466666666666667E-6</v>
      </c>
      <c r="G46" s="25">
        <v>2.9899999999999998E-9</v>
      </c>
      <c r="H46" s="25">
        <f t="shared" si="149"/>
        <v>2.5899428564030905E-7</v>
      </c>
      <c r="I46" s="24">
        <f t="shared" si="150"/>
        <v>45.707915273132663</v>
      </c>
      <c r="J46" s="24">
        <f t="shared" si="151"/>
        <v>2193.4225195094759</v>
      </c>
      <c r="K46" s="24">
        <f t="shared" si="152"/>
        <v>108.27520302688505</v>
      </c>
      <c r="L46" s="24">
        <v>8</v>
      </c>
      <c r="M46" s="24">
        <f t="shared" si="142"/>
        <v>5.7134894091415829</v>
      </c>
      <c r="N46" s="24">
        <f t="shared" si="153"/>
        <v>274.17781493868449</v>
      </c>
      <c r="O46" s="24">
        <f t="shared" si="143"/>
        <v>13.534400378360631</v>
      </c>
      <c r="P46" s="25">
        <f t="shared" ref="P46:P47" si="161">O46*20</f>
        <v>270.68800756721265</v>
      </c>
      <c r="Q46" s="24">
        <f t="shared" si="154"/>
        <v>8225.3344481605345</v>
      </c>
      <c r="R46" s="24">
        <f t="shared" si="155"/>
        <v>65.802675585284277</v>
      </c>
      <c r="S46" s="24">
        <v>200</v>
      </c>
      <c r="T46" s="24">
        <f t="shared" si="144"/>
        <v>3.8271999999999995</v>
      </c>
      <c r="U46" s="24">
        <v>8</v>
      </c>
      <c r="V46" s="24">
        <f>T46/U46</f>
        <v>0.47839999999999994</v>
      </c>
      <c r="W46" s="24" t="s">
        <v>30</v>
      </c>
      <c r="X46" s="24">
        <f t="shared" si="156"/>
        <v>0.03</v>
      </c>
      <c r="Y46" s="24">
        <f t="shared" si="157"/>
        <v>-3.5065578973199818</v>
      </c>
      <c r="Z46" s="24">
        <f t="shared" si="160"/>
        <v>15.60727002719233</v>
      </c>
      <c r="AA46" s="24">
        <f t="shared" si="158"/>
        <v>-14.55281863430999</v>
      </c>
      <c r="AB46" s="24">
        <f>(V46/MAX(ABS(V46-(T46/(U46-1))),ABS(V46-(T46/(U46+1)))))^2</f>
        <v>48.999999999999972</v>
      </c>
    </row>
    <row r="47" spans="1:35" s="24" customFormat="1" x14ac:dyDescent="0.25">
      <c r="A47" s="24">
        <v>3.5000000000000003E-2</v>
      </c>
      <c r="B47" s="24">
        <v>6000000</v>
      </c>
      <c r="C47" s="24">
        <v>31.48</v>
      </c>
      <c r="D47" s="24">
        <v>1.6399999999999999E-9</v>
      </c>
      <c r="E47" s="24">
        <f t="shared" si="148"/>
        <v>9.3714285714285695E-8</v>
      </c>
      <c r="F47" s="24">
        <f>C47/B47</f>
        <v>5.2466666666666667E-6</v>
      </c>
      <c r="G47" s="25">
        <v>2.9899999999999998E-9</v>
      </c>
      <c r="H47" s="25">
        <f t="shared" si="149"/>
        <v>2.4920312534176105E-7</v>
      </c>
      <c r="I47" s="24">
        <f t="shared" si="150"/>
        <v>39.178213091256559</v>
      </c>
      <c r="J47" s="24">
        <f t="shared" si="151"/>
        <v>2193.4225195094759</v>
      </c>
      <c r="K47" s="24">
        <f t="shared" si="152"/>
        <v>104.18190858769275</v>
      </c>
      <c r="L47" s="24">
        <v>7</v>
      </c>
      <c r="M47" s="24">
        <f t="shared" si="142"/>
        <v>5.5968875844652226</v>
      </c>
      <c r="N47" s="24">
        <f t="shared" si="153"/>
        <v>313.34607421563942</v>
      </c>
      <c r="O47" s="24">
        <f t="shared" si="143"/>
        <v>14.883129798241821</v>
      </c>
      <c r="P47" s="25">
        <f t="shared" si="161"/>
        <v>297.66259596483644</v>
      </c>
      <c r="Q47" s="24">
        <f t="shared" si="154"/>
        <v>9400.3822264691826</v>
      </c>
      <c r="R47" s="24">
        <f t="shared" si="155"/>
        <v>82.723363592928806</v>
      </c>
      <c r="S47" s="24">
        <v>220</v>
      </c>
      <c r="T47" s="24">
        <f t="shared" si="144"/>
        <v>3.6836799999999998</v>
      </c>
      <c r="U47" s="24">
        <v>10</v>
      </c>
      <c r="V47" s="24">
        <f t="shared" ref="V47" si="162">T47/U47</f>
        <v>0.36836799999999997</v>
      </c>
      <c r="X47" s="24">
        <f t="shared" ref="X47" si="163">A47</f>
        <v>3.5000000000000003E-2</v>
      </c>
      <c r="Y47" s="24">
        <f t="shared" ref="Y47" si="164">LN(A47)</f>
        <v>-3.3524072174927233</v>
      </c>
      <c r="Z47" s="24">
        <f t="shared" ref="Z47" si="165">LN(B47)</f>
        <v>15.60727002719233</v>
      </c>
      <c r="AA47" s="24">
        <f t="shared" ref="AA47" si="166">LN(V47*0.000001)</f>
        <v>-14.814183398444397</v>
      </c>
      <c r="AB47" s="24">
        <f t="shared" ref="AB47" si="167">(V47/MAX(ABS(V47-(T47/(U47-1))),ABS(V47-(T47/(U47+1)))))^2</f>
        <v>80.999999999999943</v>
      </c>
    </row>
    <row r="48" spans="1:35" s="24" customFormat="1" x14ac:dyDescent="0.25">
      <c r="A48" s="24">
        <v>0.04</v>
      </c>
      <c r="B48" s="24">
        <v>6000000</v>
      </c>
      <c r="C48" s="24">
        <v>31.48</v>
      </c>
      <c r="D48" s="24">
        <v>1.6399999999999999E-9</v>
      </c>
      <c r="E48" s="24">
        <f t="shared" ref="E48" si="168">2*D48/A48</f>
        <v>8.1999999999999993E-8</v>
      </c>
      <c r="F48" s="24">
        <f>C48/B48</f>
        <v>5.2466666666666667E-6</v>
      </c>
      <c r="G48" s="25">
        <v>2.9899999999999998E-9</v>
      </c>
      <c r="H48" s="25">
        <f t="shared" ref="H48" si="169">(G48*C48*C48*D48)^0.25*B48^-0.5 *A48^-0.25</f>
        <v>2.4102134069654872E-7</v>
      </c>
      <c r="I48" s="24">
        <f t="shared" ref="I48" si="170">E48/(0.8*G48)</f>
        <v>34.280936454849495</v>
      </c>
      <c r="J48" s="24">
        <f t="shared" ref="J48" si="171">F48/(0.8*G48)</f>
        <v>2193.4225195094759</v>
      </c>
      <c r="K48" s="24">
        <f t="shared" ref="K48" si="172">H48/(0.8*G48)</f>
        <v>100.76143005708559</v>
      </c>
      <c r="L48" s="24">
        <v>6</v>
      </c>
      <c r="M48" s="24">
        <f t="shared" ref="M48" si="173">I48/L48</f>
        <v>5.7134894091415829</v>
      </c>
      <c r="N48" s="24">
        <f t="shared" ref="N48" si="174">J48/L48</f>
        <v>365.57041991824599</v>
      </c>
      <c r="O48" s="24">
        <f t="shared" ref="O48" si="175">K48/L48</f>
        <v>16.793571676180932</v>
      </c>
      <c r="P48" s="25">
        <f t="shared" ref="P48" si="176">O48*20</f>
        <v>335.87143352361863</v>
      </c>
      <c r="Q48" s="24">
        <f t="shared" ref="Q48" si="177">N48*30</f>
        <v>10967.112597547381</v>
      </c>
      <c r="R48" s="24">
        <f t="shared" ref="R48" si="178">Q48*S48/25000</f>
        <v>96.510590858416947</v>
      </c>
      <c r="S48" s="24">
        <v>220</v>
      </c>
      <c r="T48" s="24">
        <f t="shared" ref="T48" si="179">S48*0.8*L48*G48*1000000</f>
        <v>3.1574399999999998</v>
      </c>
      <c r="U48" s="24">
        <v>8</v>
      </c>
      <c r="V48" s="24">
        <f t="shared" ref="V48" si="180">T48/U48</f>
        <v>0.39467999999999998</v>
      </c>
      <c r="X48" s="24">
        <f t="shared" ref="X48" si="181">A48</f>
        <v>0.04</v>
      </c>
      <c r="Y48" s="24">
        <f t="shared" ref="Y48" si="182">LN(A48)</f>
        <v>-3.2188758248682006</v>
      </c>
      <c r="Z48" s="24">
        <f t="shared" ref="Z48" si="183">LN(B48)</f>
        <v>15.60727002719233</v>
      </c>
      <c r="AA48" s="24">
        <f t="shared" ref="AA48" si="184">LN(V48*0.000001)</f>
        <v>-14.745190526957446</v>
      </c>
      <c r="AB48" s="24">
        <f t="shared" ref="AB48" si="185">(V48/MAX(ABS(V48-(T48/(U48-1))),ABS(V48-(T48/(U48+1)))))^2</f>
        <v>49.000000000000028</v>
      </c>
    </row>
    <row r="49" spans="1:34" s="24" customFormat="1" x14ac:dyDescent="0.25">
      <c r="A49" s="24">
        <v>4.4999999999999998E-2</v>
      </c>
      <c r="B49" s="24">
        <v>6000000</v>
      </c>
      <c r="C49" s="24">
        <v>31.48</v>
      </c>
      <c r="D49" s="24">
        <v>1.6399999999999999E-9</v>
      </c>
      <c r="E49" s="24">
        <f t="shared" ref="E49" si="186">2*D49/A49</f>
        <v>7.2888888888888884E-8</v>
      </c>
      <c r="F49" s="24">
        <f t="shared" ref="F49" si="187">C49/B49</f>
        <v>5.2466666666666667E-6</v>
      </c>
      <c r="G49" s="25">
        <v>2.9899999999999998E-9</v>
      </c>
      <c r="H49" s="25">
        <f t="shared" ref="H49" si="188">(G49*C49*C49*D49)^0.25*B49^-0.5 *A49^-0.25</f>
        <v>2.3402775542808372E-7</v>
      </c>
      <c r="I49" s="24">
        <f t="shared" ref="I49" si="189">E49/(0.8*G49)</f>
        <v>30.471943515421774</v>
      </c>
      <c r="J49" s="24">
        <f t="shared" ref="J49" si="190">F49/(0.8*G49)</f>
        <v>2193.4225195094759</v>
      </c>
      <c r="K49" s="24">
        <f t="shared" ref="K49" si="191">H49/(0.8*G49)</f>
        <v>97.837690396356066</v>
      </c>
      <c r="L49" s="24">
        <v>5</v>
      </c>
      <c r="M49" s="24">
        <f t="shared" ref="M49" si="192">I49/L49</f>
        <v>6.0943887030843547</v>
      </c>
      <c r="N49" s="24">
        <f t="shared" ref="N49" si="193">J49/L49</f>
        <v>438.6845039018952</v>
      </c>
      <c r="O49" s="24">
        <f t="shared" ref="O49" si="194">K49/L49</f>
        <v>19.567538079271213</v>
      </c>
      <c r="P49" s="25">
        <f t="shared" ref="P49" si="195">O49*20</f>
        <v>391.35076158542427</v>
      </c>
      <c r="Q49" s="24">
        <f t="shared" ref="Q49" si="196">N49*30</f>
        <v>13160.535117056856</v>
      </c>
      <c r="R49" s="24">
        <f t="shared" ref="R49" si="197">Q49*S49/25000</f>
        <v>121.07692307692308</v>
      </c>
      <c r="S49" s="24">
        <v>230</v>
      </c>
      <c r="T49" s="24">
        <f t="shared" ref="T49" si="198">S49*0.8*L49*G49*1000000</f>
        <v>2.7507999999999999</v>
      </c>
      <c r="U49" s="24">
        <v>9</v>
      </c>
      <c r="V49" s="24">
        <f t="shared" ref="V49" si="199">T49/U49</f>
        <v>0.30564444444444444</v>
      </c>
      <c r="X49" s="24">
        <f t="shared" ref="X49" si="200">A49</f>
        <v>4.4999999999999998E-2</v>
      </c>
      <c r="Y49" s="24">
        <f t="shared" ref="Y49" si="201">LN(A49)</f>
        <v>-3.1010927892118172</v>
      </c>
      <c r="Z49" s="24">
        <f t="shared" ref="Z49" si="202">LN(B49)</f>
        <v>15.60727002719233</v>
      </c>
      <c r="AA49" s="24">
        <f t="shared" ref="AA49" si="203">LN(V49*0.000001)</f>
        <v>-15.000843356836949</v>
      </c>
      <c r="AB49" s="24">
        <f t="shared" ref="AB49" si="204">(V49/MAX(ABS(V49-(T49/(U49-1))),ABS(V49-(T49/(U49+1)))))^2</f>
        <v>64.000000000000028</v>
      </c>
    </row>
    <row r="50" spans="1:34" s="24" customFormat="1" x14ac:dyDescent="0.25">
      <c r="A50" s="24">
        <v>0.05</v>
      </c>
      <c r="B50" s="24">
        <v>6000000</v>
      </c>
      <c r="C50" s="24">
        <v>31.48</v>
      </c>
      <c r="D50" s="24">
        <v>1.6399999999999999E-9</v>
      </c>
      <c r="E50" s="24">
        <f t="shared" ref="E50" si="205">2*D50/A50</f>
        <v>6.5599999999999992E-8</v>
      </c>
      <c r="F50" s="24">
        <f t="shared" ref="F50" si="206">C50/B50</f>
        <v>5.2466666666666667E-6</v>
      </c>
      <c r="G50" s="25">
        <v>2.9899999999999998E-9</v>
      </c>
      <c r="H50" s="25">
        <f t="shared" ref="H50" si="207">(G50*C50*C50*D50)^0.25*B50^-0.5 *A50^-0.25</f>
        <v>2.2794391055445661E-7</v>
      </c>
      <c r="I50" s="24">
        <f t="shared" ref="I50" si="208">E50/(0.8*G50)</f>
        <v>27.424749163879596</v>
      </c>
      <c r="J50" s="24">
        <f t="shared" ref="J50" si="209">F50/(0.8*G50)</f>
        <v>2193.4225195094759</v>
      </c>
      <c r="K50" s="24">
        <f t="shared" ref="K50" si="210">H50/(0.8*G50)</f>
        <v>95.294276987649084</v>
      </c>
      <c r="L50" s="24">
        <v>4</v>
      </c>
      <c r="M50" s="24">
        <f t="shared" ref="M50" si="211">I50/L50</f>
        <v>6.8561872909698991</v>
      </c>
      <c r="N50" s="24">
        <f t="shared" ref="N50" si="212">J50/L50</f>
        <v>548.35562987736898</v>
      </c>
      <c r="O50" s="24">
        <f t="shared" ref="O50" si="213">K50/L50</f>
        <v>23.823569246912271</v>
      </c>
      <c r="P50" s="25">
        <f t="shared" ref="P50" si="214">O50*20</f>
        <v>476.47138493824542</v>
      </c>
      <c r="Q50" s="24">
        <f t="shared" ref="Q50" si="215">N50*30</f>
        <v>16450.668896321069</v>
      </c>
      <c r="R50" s="24">
        <f t="shared" ref="R50" si="216">Q50*S50/25000</f>
        <v>157.92642140468226</v>
      </c>
      <c r="S50" s="24">
        <v>240</v>
      </c>
      <c r="T50" s="24">
        <f t="shared" ref="T50" si="217">S50*0.8*L50*G50*1000000</f>
        <v>2.2963200000000001</v>
      </c>
      <c r="U50" s="24">
        <v>9</v>
      </c>
      <c r="V50" s="24">
        <f t="shared" ref="V50" si="218">T50/U50</f>
        <v>0.25514666666666669</v>
      </c>
      <c r="X50" s="24">
        <f t="shared" ref="X50" si="219">A50</f>
        <v>0.05</v>
      </c>
      <c r="Y50" s="24">
        <f t="shared" ref="Y50" si="220">LN(A50)</f>
        <v>-2.9957322735539909</v>
      </c>
      <c r="Z50" s="24">
        <f t="shared" ref="Z50" si="221">LN(B50)</f>
        <v>15.60727002719233</v>
      </c>
      <c r="AA50" s="24">
        <f t="shared" ref="AA50" si="222">LN(V50*0.000001)</f>
        <v>-15.181427293732364</v>
      </c>
      <c r="AB50" s="24">
        <f t="shared" ref="AB50" si="223">(V50/MAX(ABS(V50-(T50/(U50-1))),ABS(V50-(T50/(U50+1)))))^2</f>
        <v>64.000000000000028</v>
      </c>
    </row>
    <row r="51" spans="1:34" x14ac:dyDescent="0.25">
      <c r="G51" s="5"/>
      <c r="H51" s="5"/>
      <c r="P51" s="5"/>
    </row>
    <row r="52" spans="1:34" x14ac:dyDescent="0.25">
      <c r="A52" s="14"/>
      <c r="G52" s="5"/>
      <c r="H52" s="5"/>
      <c r="S52">
        <f>7*68</f>
        <v>476</v>
      </c>
    </row>
    <row r="53" spans="1:34" x14ac:dyDescent="0.25">
      <c r="A53" s="14"/>
      <c r="G53" s="5"/>
      <c r="H53" s="5"/>
    </row>
    <row r="54" spans="1:34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S54" t="s">
        <v>17</v>
      </c>
      <c r="T54" t="s">
        <v>18</v>
      </c>
      <c r="V54" t="s">
        <v>20</v>
      </c>
      <c r="X54" t="s">
        <v>0</v>
      </c>
      <c r="Y54" t="s">
        <v>22</v>
      </c>
      <c r="Z54" t="s">
        <v>23</v>
      </c>
      <c r="AA54" t="s">
        <v>24</v>
      </c>
      <c r="AB54" t="s">
        <v>25</v>
      </c>
    </row>
    <row r="55" spans="1:34" s="24" customFormat="1" x14ac:dyDescent="0.25">
      <c r="A55" s="24">
        <v>1E-3</v>
      </c>
      <c r="B55" s="24">
        <v>5000000</v>
      </c>
      <c r="C55" s="24">
        <v>31.48</v>
      </c>
      <c r="D55" s="24">
        <v>1.6399999999999999E-9</v>
      </c>
      <c r="E55" s="24">
        <f>2*D55/A55</f>
        <v>3.2799999999999999E-6</v>
      </c>
      <c r="F55" s="24">
        <f>C55/B55</f>
        <v>6.2960000000000004E-6</v>
      </c>
      <c r="G55" s="25">
        <v>2.9899999999999998E-9</v>
      </c>
      <c r="H55" s="25">
        <f>(G55*C55*C55*D55)^0.25*B55^-0.5 *A55^-0.25</f>
        <v>6.6398935790987268E-7</v>
      </c>
      <c r="I55" s="25">
        <f>E55/(0.8*G55)</f>
        <v>1371.2374581939798</v>
      </c>
      <c r="J55" s="25">
        <f>F55/(0.8*G55)</f>
        <v>2632.1070234113713</v>
      </c>
      <c r="K55" s="25">
        <f>H55/(0.8*G55)</f>
        <v>277.58752420981301</v>
      </c>
      <c r="L55" s="24">
        <v>55</v>
      </c>
      <c r="M55" s="24">
        <f t="shared" ref="M55:M63" si="224">I55/L55</f>
        <v>24.931590148981453</v>
      </c>
      <c r="N55" s="24">
        <f>J55/L55</f>
        <v>47.856491334752207</v>
      </c>
      <c r="O55" s="25">
        <f t="shared" ref="O55:O63" si="225">K55/L55</f>
        <v>5.0470458947238726</v>
      </c>
      <c r="P55" s="25">
        <f>O55*40</f>
        <v>201.8818357889549</v>
      </c>
      <c r="Q55" s="24">
        <f>N55*30</f>
        <v>1435.6947400425661</v>
      </c>
      <c r="R55" s="24">
        <f>Q55*S55/25000</f>
        <v>11.485557920340527</v>
      </c>
      <c r="S55" s="24">
        <v>200</v>
      </c>
      <c r="T55" s="24">
        <f t="shared" ref="T55:T63" si="226">S55*0.8*L55*G55*1000000</f>
        <v>26.311999999999998</v>
      </c>
      <c r="U55" s="24">
        <v>6</v>
      </c>
      <c r="V55" s="24">
        <f t="shared" ref="V55:V57" si="227">T55/U55</f>
        <v>4.3853333333333326</v>
      </c>
      <c r="X55" s="24">
        <f>A55</f>
        <v>1E-3</v>
      </c>
      <c r="Y55" s="24">
        <f>LN(A55)</f>
        <v>-6.9077552789821368</v>
      </c>
      <c r="Z55" s="24">
        <f t="shared" ref="Z55:Z61" si="228">LN(B55)</f>
        <v>15.424948470398375</v>
      </c>
      <c r="AA55" s="24">
        <f>LN(V55*0.000001)</f>
        <v>-12.337244918305574</v>
      </c>
    </row>
    <row r="56" spans="1:34" s="24" customFormat="1" x14ac:dyDescent="0.25">
      <c r="A56" s="24">
        <v>0.01</v>
      </c>
      <c r="B56" s="24">
        <v>5000000</v>
      </c>
      <c r="C56" s="24">
        <v>31.48</v>
      </c>
      <c r="D56" s="24">
        <v>1.6399999999999999E-9</v>
      </c>
      <c r="E56" s="24">
        <f>2*D56/A56</f>
        <v>3.2799999999999997E-7</v>
      </c>
      <c r="F56" s="24">
        <f>C56/B56</f>
        <v>6.2960000000000004E-6</v>
      </c>
      <c r="G56" s="25">
        <v>2.9899999999999998E-9</v>
      </c>
      <c r="H56" s="25">
        <f>(G56*C56*C56*D56)^0.25*B56^-0.5 *A56^-0.25</f>
        <v>3.7338865543932674E-7</v>
      </c>
      <c r="I56" s="25">
        <f>E56/(0.8*G56)</f>
        <v>137.12374581939798</v>
      </c>
      <c r="J56" s="25">
        <f>F56/(0.8*G56)</f>
        <v>2632.1070234113713</v>
      </c>
      <c r="K56" s="25">
        <f>H56/(0.8*G56)</f>
        <v>156.09893622045433</v>
      </c>
      <c r="L56" s="24">
        <v>31</v>
      </c>
      <c r="M56" s="24">
        <f t="shared" si="224"/>
        <v>4.4233466393354188</v>
      </c>
      <c r="N56" s="24">
        <f>J56/L56</f>
        <v>84.906678174560369</v>
      </c>
      <c r="O56" s="25">
        <f t="shared" si="225"/>
        <v>5.035449555498527</v>
      </c>
      <c r="P56" s="25">
        <f>O56*40</f>
        <v>201.41798221994108</v>
      </c>
      <c r="Q56" s="24">
        <f>N56*30</f>
        <v>2547.2003452368112</v>
      </c>
      <c r="R56" s="24">
        <f>Q56*S56/25000</f>
        <v>20.37760276189449</v>
      </c>
      <c r="S56" s="24">
        <v>200</v>
      </c>
      <c r="T56" s="24">
        <f t="shared" si="226"/>
        <v>14.830399999999999</v>
      </c>
      <c r="U56" s="26">
        <v>7</v>
      </c>
      <c r="V56" s="24">
        <f t="shared" si="227"/>
        <v>2.1186285714285713</v>
      </c>
      <c r="W56" s="24" t="s">
        <v>26</v>
      </c>
      <c r="X56" s="24">
        <f>A56</f>
        <v>0.01</v>
      </c>
      <c r="Y56" s="24">
        <f>LN(A56)</f>
        <v>-4.6051701859880909</v>
      </c>
      <c r="Z56" s="24">
        <f t="shared" si="228"/>
        <v>15.424948470398375</v>
      </c>
      <c r="AA56" s="24">
        <f>LN(V56*0.000001)</f>
        <v>-13.064741578880156</v>
      </c>
      <c r="AB56" s="24">
        <f t="shared" ref="AB56:AB57" si="229">(V56/MAX(ABS(V56-(T56/(U56-1))),ABS(V56-(T56/(U56+1)))))^2</f>
        <v>35.999999999999972</v>
      </c>
    </row>
    <row r="57" spans="1:34" s="1" customFormat="1" x14ac:dyDescent="0.25">
      <c r="A57" s="24">
        <v>1.4999999999999999E-2</v>
      </c>
      <c r="B57" s="24">
        <v>5000000</v>
      </c>
      <c r="C57" s="24">
        <v>31.48</v>
      </c>
      <c r="D57" s="24">
        <v>1.6399999999999999E-9</v>
      </c>
      <c r="E57" s="24">
        <f t="shared" ref="E57:E63" si="230">2*D57/A57</f>
        <v>2.1866666666666667E-7</v>
      </c>
      <c r="F57" s="24">
        <f>C57/B57</f>
        <v>6.2960000000000004E-6</v>
      </c>
      <c r="G57" s="25">
        <v>2.9899999999999998E-9</v>
      </c>
      <c r="H57" s="25">
        <f t="shared" ref="H57:H63" si="231">(G57*C57*C57*D57)^0.25*B57^-0.5 *A57^-0.25</f>
        <v>3.3739473718016169E-7</v>
      </c>
      <c r="I57" s="24">
        <f t="shared" ref="I57:I63" si="232">E57/(0.8*G57)</f>
        <v>91.415830546265326</v>
      </c>
      <c r="J57" s="24">
        <f t="shared" ref="J57:J63" si="233">F57/(0.8*G57)</f>
        <v>2632.1070234113713</v>
      </c>
      <c r="K57" s="24">
        <f t="shared" ref="K57:K63" si="234">H57/(0.8*G57)</f>
        <v>141.05131153016794</v>
      </c>
      <c r="L57" s="24">
        <v>20</v>
      </c>
      <c r="M57" s="24">
        <f t="shared" si="224"/>
        <v>4.5707915273132667</v>
      </c>
      <c r="N57" s="24">
        <f t="shared" ref="N57:N63" si="235">J57/L57</f>
        <v>131.60535117056855</v>
      </c>
      <c r="O57" s="24">
        <f t="shared" si="225"/>
        <v>7.052565576508397</v>
      </c>
      <c r="P57" s="25">
        <f>O57*40</f>
        <v>282.10262306033587</v>
      </c>
      <c r="Q57" s="24">
        <f t="shared" ref="Q57:Q63" si="236">N57*30</f>
        <v>3948.1605351170565</v>
      </c>
      <c r="R57" s="24">
        <f t="shared" ref="R57:R63" si="237">Q57*S57/25000</f>
        <v>31.585284280936452</v>
      </c>
      <c r="S57" s="24">
        <v>200</v>
      </c>
      <c r="T57" s="24">
        <f t="shared" si="226"/>
        <v>9.5679999999999996</v>
      </c>
      <c r="U57" s="24">
        <v>7</v>
      </c>
      <c r="V57" s="24">
        <f t="shared" si="227"/>
        <v>1.3668571428571428</v>
      </c>
      <c r="W57" s="24" t="s">
        <v>27</v>
      </c>
      <c r="X57" s="24">
        <f t="shared" ref="X57:X60" si="238">A57</f>
        <v>1.4999999999999999E-2</v>
      </c>
      <c r="Y57" s="24">
        <f t="shared" ref="Y57:Y60" si="239">LN(A57)</f>
        <v>-4.1997050778799272</v>
      </c>
      <c r="Z57" s="24">
        <f t="shared" si="228"/>
        <v>15.424948470398375</v>
      </c>
      <c r="AA57" s="24">
        <f t="shared" ref="AA57:AA60" si="240">LN(V57*0.000001)</f>
        <v>-13.502996509811311</v>
      </c>
      <c r="AB57" s="24">
        <f t="shared" si="229"/>
        <v>35.999999999999972</v>
      </c>
      <c r="AC57" s="24"/>
      <c r="AD57" s="24"/>
      <c r="AE57" s="24"/>
      <c r="AF57" s="24"/>
      <c r="AG57" s="24"/>
      <c r="AH57" s="24"/>
    </row>
    <row r="58" spans="1:34" s="1" customFormat="1" x14ac:dyDescent="0.25">
      <c r="A58" s="24">
        <v>0.02</v>
      </c>
      <c r="B58" s="24">
        <v>5000000</v>
      </c>
      <c r="C58" s="24">
        <v>31.48</v>
      </c>
      <c r="D58" s="24">
        <v>1.6399999999999999E-9</v>
      </c>
      <c r="E58" s="24">
        <f t="shared" si="230"/>
        <v>1.6399999999999999E-7</v>
      </c>
      <c r="F58" s="24">
        <f t="shared" ref="F58:F60" si="241">C58/B58</f>
        <v>6.2960000000000004E-6</v>
      </c>
      <c r="G58" s="25">
        <v>2.9899999999999998E-9</v>
      </c>
      <c r="H58" s="25">
        <f t="shared" si="231"/>
        <v>3.139811818553343E-7</v>
      </c>
      <c r="I58" s="24">
        <f t="shared" si="232"/>
        <v>68.561872909698991</v>
      </c>
      <c r="J58" s="24">
        <f t="shared" si="233"/>
        <v>2632.1070234113713</v>
      </c>
      <c r="K58" s="24">
        <f t="shared" si="234"/>
        <v>131.2630358926983</v>
      </c>
      <c r="L58" s="24">
        <v>13</v>
      </c>
      <c r="M58" s="24">
        <f t="shared" si="224"/>
        <v>5.2739902238229996</v>
      </c>
      <c r="N58" s="24">
        <f t="shared" si="235"/>
        <v>202.46977103164394</v>
      </c>
      <c r="O58" s="24">
        <f t="shared" si="225"/>
        <v>10.097156607130639</v>
      </c>
      <c r="P58" s="25">
        <f>O58*30</f>
        <v>302.91469821391917</v>
      </c>
      <c r="Q58" s="24">
        <f t="shared" si="236"/>
        <v>6074.093130949318</v>
      </c>
      <c r="R58" s="24">
        <f t="shared" si="237"/>
        <v>48.592745047594541</v>
      </c>
      <c r="S58" s="24">
        <v>200</v>
      </c>
      <c r="T58" s="24">
        <f t="shared" si="226"/>
        <v>6.2191999999999998</v>
      </c>
      <c r="U58" s="24">
        <v>7</v>
      </c>
      <c r="V58" s="24">
        <f>T58/U58</f>
        <v>0.88845714285714283</v>
      </c>
      <c r="W58" s="24" t="s">
        <v>28</v>
      </c>
      <c r="X58" s="24">
        <f t="shared" si="238"/>
        <v>0.02</v>
      </c>
      <c r="Y58" s="24">
        <f t="shared" si="239"/>
        <v>-3.912023005428146</v>
      </c>
      <c r="Z58" s="24">
        <f t="shared" si="228"/>
        <v>15.424948470398375</v>
      </c>
      <c r="AA58" s="24">
        <f t="shared" si="240"/>
        <v>-13.933779425903765</v>
      </c>
      <c r="AB58" s="24">
        <f>(V58/MAX(ABS(V58-(T58/(U58-1))),ABS(V58-(T58/(U58+1)))))^2</f>
        <v>36</v>
      </c>
      <c r="AC58" s="24"/>
      <c r="AD58" s="24"/>
      <c r="AE58" s="24"/>
      <c r="AF58" s="24"/>
      <c r="AG58" s="24"/>
      <c r="AH58" s="24"/>
    </row>
    <row r="59" spans="1:34" s="1" customFormat="1" x14ac:dyDescent="0.25">
      <c r="A59" s="24">
        <v>2.5000000000000001E-2</v>
      </c>
      <c r="B59" s="24">
        <v>5000000</v>
      </c>
      <c r="C59" s="24">
        <v>31.48</v>
      </c>
      <c r="D59" s="24">
        <v>1.6399999999999999E-9</v>
      </c>
      <c r="E59" s="24">
        <f t="shared" si="230"/>
        <v>1.3119999999999998E-7</v>
      </c>
      <c r="F59" s="24">
        <f t="shared" si="241"/>
        <v>6.2960000000000004E-6</v>
      </c>
      <c r="G59" s="25">
        <v>2.9899999999999998E-9</v>
      </c>
      <c r="H59" s="25">
        <f t="shared" si="231"/>
        <v>2.9694506812458264E-7</v>
      </c>
      <c r="I59" s="24">
        <f t="shared" si="232"/>
        <v>54.849498327759193</v>
      </c>
      <c r="J59" s="24">
        <f t="shared" si="233"/>
        <v>2632.1070234113713</v>
      </c>
      <c r="K59" s="24">
        <f t="shared" si="234"/>
        <v>124.1409147678021</v>
      </c>
      <c r="L59" s="24">
        <v>10</v>
      </c>
      <c r="M59" s="24">
        <f t="shared" si="224"/>
        <v>5.4849498327759196</v>
      </c>
      <c r="N59" s="24">
        <f t="shared" si="235"/>
        <v>263.21070234113711</v>
      </c>
      <c r="O59" s="24">
        <f t="shared" si="225"/>
        <v>12.414091476780211</v>
      </c>
      <c r="P59" s="25">
        <f>O59*20</f>
        <v>248.28182953560423</v>
      </c>
      <c r="Q59" s="24">
        <f t="shared" si="236"/>
        <v>7896.321070234113</v>
      </c>
      <c r="R59" s="24">
        <f t="shared" si="237"/>
        <v>63.170568561872905</v>
      </c>
      <c r="S59" s="24">
        <v>200</v>
      </c>
      <c r="T59" s="24">
        <f t="shared" si="226"/>
        <v>4.7839999999999998</v>
      </c>
      <c r="U59" s="24">
        <v>7</v>
      </c>
      <c r="V59" s="24">
        <f t="shared" ref="V59:V63" si="242">T59/U59</f>
        <v>0.68342857142857139</v>
      </c>
      <c r="W59" s="24" t="s">
        <v>29</v>
      </c>
      <c r="X59" s="24">
        <f t="shared" si="238"/>
        <v>2.5000000000000001E-2</v>
      </c>
      <c r="Y59" s="24">
        <f t="shared" si="239"/>
        <v>-3.6888794541139363</v>
      </c>
      <c r="Z59" s="24">
        <f t="shared" si="228"/>
        <v>15.424948470398375</v>
      </c>
      <c r="AA59" s="24">
        <f t="shared" si="240"/>
        <v>-14.196143690371256</v>
      </c>
      <c r="AB59" s="24"/>
      <c r="AC59" s="24"/>
      <c r="AD59" s="24"/>
      <c r="AE59" s="24"/>
      <c r="AF59" s="24"/>
      <c r="AG59" s="24"/>
      <c r="AH59" s="24"/>
    </row>
    <row r="60" spans="1:34" s="1" customFormat="1" x14ac:dyDescent="0.25">
      <c r="A60" s="24">
        <v>0.03</v>
      </c>
      <c r="B60" s="24">
        <v>5000000</v>
      </c>
      <c r="C60" s="24">
        <v>31.48</v>
      </c>
      <c r="D60" s="24">
        <v>1.6399999999999999E-9</v>
      </c>
      <c r="E60" s="24">
        <f t="shared" si="230"/>
        <v>1.0933333333333333E-7</v>
      </c>
      <c r="F60" s="24">
        <f t="shared" si="241"/>
        <v>6.2960000000000004E-6</v>
      </c>
      <c r="G60" s="25">
        <v>2.9899999999999998E-9</v>
      </c>
      <c r="H60" s="25">
        <f t="shared" si="231"/>
        <v>2.8371402502026715E-7</v>
      </c>
      <c r="I60" s="24">
        <f t="shared" si="232"/>
        <v>45.707915273132663</v>
      </c>
      <c r="J60" s="24">
        <f t="shared" si="233"/>
        <v>2632.1070234113713</v>
      </c>
      <c r="K60" s="24">
        <f t="shared" si="234"/>
        <v>118.60954223255315</v>
      </c>
      <c r="L60" s="24">
        <v>8</v>
      </c>
      <c r="M60" s="24">
        <f t="shared" si="224"/>
        <v>5.7134894091415829</v>
      </c>
      <c r="N60" s="24">
        <f t="shared" si="235"/>
        <v>329.01337792642141</v>
      </c>
      <c r="O60" s="24">
        <f t="shared" si="225"/>
        <v>14.826192779069144</v>
      </c>
      <c r="P60" s="25">
        <f t="shared" ref="P60:P63" si="243">O60*20</f>
        <v>296.52385558138286</v>
      </c>
      <c r="Q60" s="24">
        <f t="shared" si="236"/>
        <v>9870.4013377926422</v>
      </c>
      <c r="R60" s="24">
        <f t="shared" si="237"/>
        <v>78.963210702341129</v>
      </c>
      <c r="S60" s="24">
        <v>200</v>
      </c>
      <c r="T60" s="24">
        <f t="shared" si="226"/>
        <v>3.8271999999999995</v>
      </c>
      <c r="U60" s="24">
        <v>10</v>
      </c>
      <c r="V60" s="24">
        <f t="shared" si="242"/>
        <v>0.38271999999999995</v>
      </c>
      <c r="W60" s="24"/>
      <c r="X60" s="24">
        <f t="shared" si="238"/>
        <v>0.03</v>
      </c>
      <c r="Y60" s="24">
        <f t="shared" si="239"/>
        <v>-3.5065578973199818</v>
      </c>
      <c r="Z60" s="24">
        <f t="shared" si="228"/>
        <v>15.424948470398375</v>
      </c>
      <c r="AA60" s="24">
        <f t="shared" si="240"/>
        <v>-14.775962185624198</v>
      </c>
      <c r="AB60" s="24">
        <f>(V60/MAX(ABS(V60-(T60/(U60-1))),ABS(V60-(T60/(U60+1)))))^2</f>
        <v>81.000000000000057</v>
      </c>
      <c r="AC60" s="24"/>
      <c r="AD60" s="24"/>
      <c r="AE60" s="24"/>
      <c r="AF60" s="24"/>
      <c r="AG60" s="24"/>
      <c r="AH60" s="24"/>
    </row>
    <row r="61" spans="1:34" s="1" customFormat="1" x14ac:dyDescent="0.25">
      <c r="A61" s="24">
        <v>0.04</v>
      </c>
      <c r="B61" s="24">
        <v>5000000</v>
      </c>
      <c r="C61" s="24">
        <v>31.48</v>
      </c>
      <c r="D61" s="24">
        <v>1.6399999999999999E-9</v>
      </c>
      <c r="E61" s="24">
        <f t="shared" si="230"/>
        <v>8.1999999999999993E-8</v>
      </c>
      <c r="F61" s="24">
        <f>C61/B61</f>
        <v>6.2960000000000004E-6</v>
      </c>
      <c r="G61" s="25">
        <v>2.9899999999999998E-9</v>
      </c>
      <c r="H61" s="25">
        <f t="shared" si="231"/>
        <v>2.6402565027927519E-7</v>
      </c>
      <c r="I61" s="24">
        <f t="shared" si="232"/>
        <v>34.280936454849495</v>
      </c>
      <c r="J61" s="24">
        <f t="shared" si="233"/>
        <v>2632.1070234113713</v>
      </c>
      <c r="K61" s="24">
        <f t="shared" si="234"/>
        <v>110.37861633748963</v>
      </c>
      <c r="L61" s="24">
        <v>6</v>
      </c>
      <c r="M61" s="24">
        <f t="shared" si="224"/>
        <v>5.7134894091415829</v>
      </c>
      <c r="N61" s="24">
        <f t="shared" si="235"/>
        <v>438.6845039018952</v>
      </c>
      <c r="O61" s="24">
        <f t="shared" si="225"/>
        <v>18.396436056248273</v>
      </c>
      <c r="P61" s="25">
        <f t="shared" si="243"/>
        <v>367.92872112496548</v>
      </c>
      <c r="Q61" s="24">
        <f t="shared" si="236"/>
        <v>13160.535117056856</v>
      </c>
      <c r="R61" s="24">
        <f t="shared" si="237"/>
        <v>115.81270903010034</v>
      </c>
      <c r="S61" s="24">
        <v>220</v>
      </c>
      <c r="T61" s="24">
        <f t="shared" si="226"/>
        <v>3.1574399999999998</v>
      </c>
      <c r="U61" s="24">
        <v>9</v>
      </c>
      <c r="V61" s="24">
        <f t="shared" si="242"/>
        <v>0.35082666666666662</v>
      </c>
      <c r="W61" s="24"/>
      <c r="X61" s="24">
        <f t="shared" ref="X61:X63" si="244">A61</f>
        <v>0.04</v>
      </c>
      <c r="Y61" s="24">
        <f t="shared" ref="Y61:Y63" si="245">LN(A61)</f>
        <v>-3.2188758248682006</v>
      </c>
      <c r="Z61" s="24">
        <f t="shared" si="228"/>
        <v>15.424948470398375</v>
      </c>
      <c r="AA61" s="24">
        <f t="shared" ref="AA61:AA63" si="246">LN(V61*0.000001)</f>
        <v>-14.86297356261383</v>
      </c>
      <c r="AB61" s="24">
        <f t="shared" ref="AB61:AB63" si="247">(V61/MAX(ABS(V61-(T61/(U61-1))),ABS(V61-(T61/(U61+1)))))^2</f>
        <v>63.999999999999915</v>
      </c>
      <c r="AC61" s="24"/>
      <c r="AD61" s="24"/>
      <c r="AE61" s="24"/>
      <c r="AF61" s="24"/>
      <c r="AG61" s="24"/>
      <c r="AH61" s="24"/>
    </row>
    <row r="62" spans="1:34" s="1" customFormat="1" x14ac:dyDescent="0.25">
      <c r="A62" s="24">
        <v>0.05</v>
      </c>
      <c r="B62" s="24">
        <v>5000000</v>
      </c>
      <c r="C62" s="24">
        <v>31.48</v>
      </c>
      <c r="D62" s="24">
        <v>1.6399999999999999E-9</v>
      </c>
      <c r="E62" s="24">
        <f t="shared" si="230"/>
        <v>6.5599999999999992E-8</v>
      </c>
      <c r="F62" s="24">
        <f t="shared" ref="F62:F63" si="248">C62/B62</f>
        <v>6.2960000000000004E-6</v>
      </c>
      <c r="G62" s="25">
        <v>2.9899999999999998E-9</v>
      </c>
      <c r="H62" s="25">
        <f t="shared" si="231"/>
        <v>2.4970004331323158E-7</v>
      </c>
      <c r="I62" s="24">
        <f t="shared" si="232"/>
        <v>27.424749163879596</v>
      </c>
      <c r="J62" s="24">
        <f t="shared" si="233"/>
        <v>2632.1070234113713</v>
      </c>
      <c r="K62" s="24">
        <f t="shared" si="234"/>
        <v>104.3896502145617</v>
      </c>
      <c r="L62" s="24">
        <v>4</v>
      </c>
      <c r="M62" s="24">
        <f t="shared" si="224"/>
        <v>6.8561872909698991</v>
      </c>
      <c r="N62" s="24">
        <f t="shared" si="235"/>
        <v>658.02675585284283</v>
      </c>
      <c r="O62" s="24">
        <f t="shared" si="225"/>
        <v>26.097412553640424</v>
      </c>
      <c r="P62" s="25">
        <f t="shared" si="243"/>
        <v>521.94825107280849</v>
      </c>
      <c r="Q62" s="24">
        <f t="shared" si="236"/>
        <v>19740.802675585284</v>
      </c>
      <c r="R62" s="24">
        <f t="shared" si="237"/>
        <v>189.51170568561875</v>
      </c>
      <c r="S62" s="24">
        <v>240</v>
      </c>
      <c r="T62" s="24">
        <f t="shared" si="226"/>
        <v>2.2963200000000001</v>
      </c>
      <c r="U62" s="24">
        <v>10</v>
      </c>
      <c r="V62" s="24">
        <f t="shared" si="242"/>
        <v>0.229632</v>
      </c>
      <c r="W62" s="24"/>
      <c r="X62" s="24">
        <f t="shared" si="244"/>
        <v>0.05</v>
      </c>
      <c r="Y62" s="24">
        <f t="shared" si="245"/>
        <v>-2.9957322735539909</v>
      </c>
      <c r="Z62" s="24">
        <f t="shared" ref="Z62:Z63" si="249">LN(B62)</f>
        <v>15.424948470398375</v>
      </c>
      <c r="AA62" s="24">
        <f t="shared" si="246"/>
        <v>-15.286787809390189</v>
      </c>
      <c r="AB62" s="24">
        <f t="shared" si="247"/>
        <v>80.999999999999872</v>
      </c>
      <c r="AC62" s="24"/>
      <c r="AD62" s="24"/>
      <c r="AE62" s="24"/>
      <c r="AF62" s="24"/>
      <c r="AG62" s="24"/>
      <c r="AH62" s="24"/>
    </row>
    <row r="63" spans="1:34" s="1" customFormat="1" x14ac:dyDescent="0.25">
      <c r="A63" s="24">
        <v>0.06</v>
      </c>
      <c r="B63" s="24">
        <v>5000000</v>
      </c>
      <c r="C63" s="24">
        <v>31.48</v>
      </c>
      <c r="D63" s="24">
        <v>1.6399999999999999E-9</v>
      </c>
      <c r="E63" s="24">
        <f t="shared" si="230"/>
        <v>5.4666666666666666E-8</v>
      </c>
      <c r="F63" s="24">
        <f t="shared" si="248"/>
        <v>6.2960000000000004E-6</v>
      </c>
      <c r="G63" s="25">
        <v>2.9899999999999998E-9</v>
      </c>
      <c r="H63" s="25">
        <f t="shared" si="231"/>
        <v>2.3857410659674532E-7</v>
      </c>
      <c r="I63" s="24">
        <f t="shared" si="232"/>
        <v>22.853957636566332</v>
      </c>
      <c r="J63" s="24">
        <f t="shared" si="233"/>
        <v>2632.1070234113713</v>
      </c>
      <c r="K63" s="24">
        <f t="shared" si="234"/>
        <v>99.738338878238011</v>
      </c>
      <c r="L63" s="24">
        <v>3</v>
      </c>
      <c r="M63" s="24">
        <f t="shared" si="224"/>
        <v>7.6179858788554435</v>
      </c>
      <c r="N63" s="24">
        <f t="shared" si="235"/>
        <v>877.3690078037904</v>
      </c>
      <c r="O63" s="24">
        <f t="shared" si="225"/>
        <v>33.24611295941267</v>
      </c>
      <c r="P63" s="25">
        <f t="shared" si="243"/>
        <v>664.92225918825341</v>
      </c>
      <c r="Q63" s="24">
        <f t="shared" si="236"/>
        <v>26321.070234113711</v>
      </c>
      <c r="R63" s="24">
        <f t="shared" si="237"/>
        <v>263.21070234113711</v>
      </c>
      <c r="S63" s="24">
        <v>250</v>
      </c>
      <c r="T63" s="24">
        <f t="shared" si="226"/>
        <v>1.7939999999999998</v>
      </c>
      <c r="U63" s="24">
        <v>10</v>
      </c>
      <c r="V63" s="24">
        <f t="shared" si="242"/>
        <v>0.17939999999999998</v>
      </c>
      <c r="W63" s="24"/>
      <c r="X63" s="24">
        <f t="shared" si="244"/>
        <v>0.06</v>
      </c>
      <c r="Y63" s="24">
        <f t="shared" si="245"/>
        <v>-2.8134107167600364</v>
      </c>
      <c r="Z63" s="24">
        <f t="shared" si="249"/>
        <v>15.424948470398375</v>
      </c>
      <c r="AA63" s="24">
        <f t="shared" si="246"/>
        <v>-15.533647887321715</v>
      </c>
      <c r="AB63" s="24">
        <f t="shared" si="247"/>
        <v>81</v>
      </c>
      <c r="AC63" s="24"/>
      <c r="AD63" s="24"/>
      <c r="AE63" s="24"/>
      <c r="AF63" s="24"/>
      <c r="AG63" s="24"/>
      <c r="AH63" s="24"/>
    </row>
    <row r="64" spans="1:34" s="14" customFormat="1" x14ac:dyDescent="0.25">
      <c r="G64" s="27"/>
      <c r="H64" s="27"/>
      <c r="P64" s="27"/>
    </row>
    <row r="65" spans="1:21" x14ac:dyDescent="0.25">
      <c r="G65" s="5"/>
      <c r="H65" s="5"/>
      <c r="P65" s="5"/>
    </row>
    <row r="66" spans="1:21" x14ac:dyDescent="0.25">
      <c r="A66" s="7"/>
      <c r="B66" s="7"/>
      <c r="G66" s="5"/>
      <c r="U66" s="7"/>
    </row>
    <row r="67" spans="1:21" x14ac:dyDescent="0.25">
      <c r="G67" s="5"/>
    </row>
    <row r="68" spans="1:21" x14ac:dyDescent="0.25">
      <c r="G68" s="5"/>
    </row>
    <row r="69" spans="1:21" x14ac:dyDescent="0.25">
      <c r="G69" s="5"/>
    </row>
    <row r="72" spans="1:21" x14ac:dyDescent="0.25">
      <c r="A72" s="14"/>
      <c r="G72" s="5"/>
      <c r="H72" s="5"/>
      <c r="I72" s="5"/>
      <c r="J72" s="5"/>
      <c r="K72" s="5"/>
      <c r="T72" s="5"/>
    </row>
    <row r="73" spans="1:21" x14ac:dyDescent="0.25">
      <c r="A73" s="14"/>
      <c r="G73" s="5"/>
      <c r="H73" s="5"/>
    </row>
    <row r="74" spans="1:21" x14ac:dyDescent="0.25">
      <c r="A74" s="14"/>
      <c r="G74" s="5"/>
      <c r="H74" s="5"/>
    </row>
    <row r="75" spans="1:21" x14ac:dyDescent="0.25">
      <c r="A75" s="14"/>
      <c r="G75" s="5"/>
      <c r="H75" s="5"/>
    </row>
    <row r="76" spans="1:21" x14ac:dyDescent="0.25">
      <c r="A76" s="14"/>
      <c r="G76" s="5"/>
      <c r="H76" s="5"/>
    </row>
    <row r="77" spans="1:21" x14ac:dyDescent="0.25">
      <c r="A77" s="14"/>
      <c r="G77" s="5"/>
      <c r="H77" s="5"/>
    </row>
    <row r="78" spans="1:21" x14ac:dyDescent="0.25">
      <c r="A78" s="14"/>
      <c r="G78" s="5"/>
      <c r="H78" s="5"/>
    </row>
    <row r="79" spans="1:21" x14ac:dyDescent="0.25">
      <c r="A79" s="14"/>
      <c r="G79" s="5"/>
      <c r="H79" s="5"/>
    </row>
    <row r="80" spans="1:21" x14ac:dyDescent="0.25">
      <c r="A80" s="14"/>
      <c r="G80" s="5"/>
      <c r="H80" s="5"/>
    </row>
    <row r="85" spans="1:9" x14ac:dyDescent="0.25">
      <c r="A85" s="14"/>
      <c r="B85" s="14"/>
      <c r="G85" s="5"/>
      <c r="I85" s="5"/>
    </row>
    <row r="86" spans="1:9" x14ac:dyDescent="0.25">
      <c r="A86" s="14"/>
      <c r="B86" s="14"/>
      <c r="G86" s="5"/>
    </row>
    <row r="87" spans="1:9" x14ac:dyDescent="0.25">
      <c r="A87" s="14"/>
      <c r="B87" s="14"/>
      <c r="G87" s="5"/>
    </row>
    <row r="88" spans="1:9" x14ac:dyDescent="0.25">
      <c r="A88" s="14"/>
      <c r="B88" s="14"/>
      <c r="G88" s="5"/>
    </row>
    <row r="89" spans="1:9" x14ac:dyDescent="0.25">
      <c r="A89" s="14"/>
      <c r="B89" s="14"/>
      <c r="G89" s="5"/>
    </row>
    <row r="90" spans="1:9" x14ac:dyDescent="0.25">
      <c r="A90" s="14"/>
      <c r="B90" s="14"/>
      <c r="G90" s="5"/>
    </row>
    <row r="91" spans="1:9" x14ac:dyDescent="0.25">
      <c r="A91" s="14"/>
      <c r="B91" s="14"/>
      <c r="G91" s="5"/>
    </row>
    <row r="92" spans="1:9" x14ac:dyDescent="0.25">
      <c r="A92" s="14"/>
      <c r="B92" s="14"/>
      <c r="G92" s="5"/>
    </row>
    <row r="148" spans="12:12" x14ac:dyDescent="0.25">
      <c r="L148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D3BB-182C-45F8-B7E1-8471D17D5644}">
  <dimension ref="A1:AS147"/>
  <sheetViews>
    <sheetView topLeftCell="A35" zoomScale="87" zoomScaleNormal="87" workbookViewId="0">
      <selection activeCell="V2" sqref="V2:V54"/>
    </sheetView>
  </sheetViews>
  <sheetFormatPr defaultRowHeight="15" x14ac:dyDescent="0.25"/>
  <cols>
    <col min="2" max="2" width="7.7109375" customWidth="1"/>
    <col min="5" max="5" width="13" bestFit="1" customWidth="1"/>
    <col min="6" max="6" width="13.28515625" bestFit="1" customWidth="1"/>
    <col min="7" max="7" width="10" bestFit="1" customWidth="1"/>
    <col min="8" max="8" width="13.85546875" customWidth="1"/>
    <col min="9" max="9" width="13" customWidth="1"/>
    <col min="10" max="10" width="17.140625" customWidth="1"/>
    <col min="11" max="11" width="15.28515625" customWidth="1"/>
    <col min="12" max="12" width="5.140625" customWidth="1"/>
    <col min="18" max="18" width="5.5703125" customWidth="1"/>
    <col min="20" max="20" width="9.8554687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Y1" t="s">
        <v>0</v>
      </c>
      <c r="Z1" t="s">
        <v>22</v>
      </c>
      <c r="AA1" t="s">
        <v>23</v>
      </c>
      <c r="AB1" t="s">
        <v>24</v>
      </c>
      <c r="AC1" t="s">
        <v>25</v>
      </c>
    </row>
    <row r="2" spans="1:45" s="21" customFormat="1" x14ac:dyDescent="0.25">
      <c r="A2" s="33">
        <v>0.01</v>
      </c>
      <c r="B2" s="33">
        <v>10000000</v>
      </c>
      <c r="C2" s="33">
        <v>40.86</v>
      </c>
      <c r="D2" s="33">
        <v>1.2E-9</v>
      </c>
      <c r="E2" s="33">
        <f>2*D2/A2</f>
        <v>2.3999999999999998E-7</v>
      </c>
      <c r="F2" s="33">
        <f>C2/B2</f>
        <v>4.0860000000000004E-6</v>
      </c>
      <c r="G2" s="34">
        <v>2.2200000000000002E-9</v>
      </c>
      <c r="H2" s="34">
        <f>(G2*C2*C2*D2)^0.25*B2^-0.5 *A2^-0.25</f>
        <v>2.5824548437181179E-7</v>
      </c>
      <c r="I2" s="34">
        <f>E2/(0.8*G2)</f>
        <v>135.1351351351351</v>
      </c>
      <c r="J2" s="34">
        <f>F2/(0.8*G2)</f>
        <v>2300.6756756756754</v>
      </c>
      <c r="K2" s="34">
        <f>H2/(0.8*G2)</f>
        <v>145.4084934525967</v>
      </c>
      <c r="L2" s="33">
        <v>38</v>
      </c>
      <c r="M2" s="33">
        <f t="shared" ref="M2:M9" si="0">I2/L2</f>
        <v>3.5561877667140815</v>
      </c>
      <c r="N2" s="33">
        <f>J2/L2</f>
        <v>60.544096728307245</v>
      </c>
      <c r="O2" s="34">
        <f t="shared" ref="O2:O9" si="1">K2/L2</f>
        <v>3.8265393013841238</v>
      </c>
      <c r="P2" s="34">
        <f>O2*20</f>
        <v>76.530786027682481</v>
      </c>
      <c r="Q2" s="33">
        <f t="shared" ref="Q2:Q9" si="2">N2*30</f>
        <v>1816.3229018492173</v>
      </c>
      <c r="R2" s="33"/>
      <c r="S2" s="33">
        <v>100</v>
      </c>
      <c r="T2" s="33">
        <f t="shared" ref="T2:T9" si="3">S2*0.8*L2*G2*1000000</f>
        <v>6.7488000000000001</v>
      </c>
      <c r="U2" s="33">
        <v>6</v>
      </c>
      <c r="V2" s="33">
        <f>T2/U2</f>
        <v>1.1248</v>
      </c>
      <c r="W2" s="33"/>
      <c r="X2" s="33" t="e">
        <f>#REF!^-0.57*B2^-0.23</f>
        <v>#REF!</v>
      </c>
      <c r="Y2" s="33">
        <f>A2</f>
        <v>0.01</v>
      </c>
      <c r="Z2" s="33">
        <f>LN(A2)</f>
        <v>-4.6051701859880909</v>
      </c>
      <c r="AA2" s="33">
        <f t="shared" ref="AA2:AA9" si="4">LN(B2)</f>
        <v>16.11809565095832</v>
      </c>
      <c r="AB2" s="33">
        <f>LN(V2*0.000001)</f>
        <v>-13.697905315890011</v>
      </c>
      <c r="AC2" s="33">
        <f t="shared" ref="AC2:AC9" si="5">(V2/MAX(ABS(V2-(T2/(U2-1))),ABS(V2-(T2/(U2+1)))))^2</f>
        <v>24.999999999999993</v>
      </c>
    </row>
    <row r="3" spans="1:45" s="21" customFormat="1" x14ac:dyDescent="0.25">
      <c r="A3" s="33">
        <v>1.4999999999999999E-2</v>
      </c>
      <c r="B3" s="33">
        <v>10000000</v>
      </c>
      <c r="C3" s="33">
        <v>40.86</v>
      </c>
      <c r="D3" s="33">
        <v>1.2E-9</v>
      </c>
      <c r="E3" s="33">
        <f t="shared" ref="E3:E9" si="6">2*D3/A3</f>
        <v>1.6E-7</v>
      </c>
      <c r="F3" s="33">
        <f t="shared" ref="F3:F9" si="7">C3/B3</f>
        <v>4.0860000000000004E-6</v>
      </c>
      <c r="G3" s="34">
        <v>2.2200000000000002E-9</v>
      </c>
      <c r="H3" s="34">
        <f t="shared" ref="H3:H9" si="8">(G3*C3*C3*D3)^0.25*B3^-0.5 *A3^-0.25</f>
        <v>2.3335113710156407E-7</v>
      </c>
      <c r="I3" s="33">
        <f t="shared" ref="I3:I9" si="9">E3/(0.8*G3)</f>
        <v>90.090090090090072</v>
      </c>
      <c r="J3" s="33">
        <f t="shared" ref="J3:J9" si="10">F3/(0.8*G3)</f>
        <v>2300.6756756756754</v>
      </c>
      <c r="K3" s="33">
        <f t="shared" ref="K3:K9" si="11">H3/(0.8*G3)</f>
        <v>131.39140602565541</v>
      </c>
      <c r="L3" s="33">
        <v>25</v>
      </c>
      <c r="M3" s="33">
        <f t="shared" si="0"/>
        <v>3.6036036036036028</v>
      </c>
      <c r="N3" s="33">
        <f t="shared" ref="N3:N9" si="12">J3/L3</f>
        <v>92.027027027027017</v>
      </c>
      <c r="O3" s="33">
        <f t="shared" si="1"/>
        <v>5.2556562410262169</v>
      </c>
      <c r="P3" s="34">
        <f t="shared" ref="P3:P9" si="13">O3*20</f>
        <v>105.11312482052433</v>
      </c>
      <c r="Q3" s="33">
        <f t="shared" si="2"/>
        <v>2760.8108108108104</v>
      </c>
      <c r="R3" s="33"/>
      <c r="S3" s="33">
        <v>120</v>
      </c>
      <c r="T3" s="33">
        <f t="shared" si="3"/>
        <v>5.3280000000000003</v>
      </c>
      <c r="U3" s="33">
        <v>6</v>
      </c>
      <c r="V3" s="33">
        <f t="shared" ref="V3:V9" si="14">T3/U3</f>
        <v>0.88800000000000001</v>
      </c>
      <c r="W3" s="33"/>
      <c r="X3" s="33" t="e">
        <f>#REF!^-0.57*B3^-0.23</f>
        <v>#REF!</v>
      </c>
      <c r="Y3" s="33">
        <f t="shared" ref="Y3:Y9" si="15">A3</f>
        <v>1.4999999999999999E-2</v>
      </c>
      <c r="Z3" s="33">
        <f t="shared" ref="Z3:Z9" si="16">LN(A3)</f>
        <v>-4.1997050778799272</v>
      </c>
      <c r="AA3" s="33">
        <f t="shared" si="4"/>
        <v>16.11809565095832</v>
      </c>
      <c r="AB3" s="33">
        <f t="shared" ref="AB3:AB9" si="17">LN(V3*0.000001)</f>
        <v>-13.934294093954241</v>
      </c>
      <c r="AC3" s="33">
        <f t="shared" si="5"/>
        <v>24.999999999999972</v>
      </c>
    </row>
    <row r="4" spans="1:45" x14ac:dyDescent="0.25">
      <c r="A4" s="29">
        <v>0.02</v>
      </c>
      <c r="B4" s="29">
        <v>10000000</v>
      </c>
      <c r="C4" s="29">
        <v>40.86</v>
      </c>
      <c r="D4" s="29">
        <v>1.2E-9</v>
      </c>
      <c r="E4" s="29">
        <f t="shared" si="6"/>
        <v>1.1999999999999999E-7</v>
      </c>
      <c r="F4" s="29">
        <f t="shared" si="7"/>
        <v>4.0860000000000004E-6</v>
      </c>
      <c r="G4" s="30">
        <v>2.2200000000000002E-9</v>
      </c>
      <c r="H4" s="30">
        <f t="shared" si="8"/>
        <v>2.1715770206371575E-7</v>
      </c>
      <c r="I4" s="29">
        <f t="shared" si="9"/>
        <v>67.567567567567551</v>
      </c>
      <c r="J4" s="29">
        <f t="shared" si="10"/>
        <v>2300.6756756756754</v>
      </c>
      <c r="K4" s="29">
        <f t="shared" si="11"/>
        <v>122.27348089173182</v>
      </c>
      <c r="L4" s="29">
        <v>19</v>
      </c>
      <c r="M4" s="29">
        <f t="shared" si="0"/>
        <v>3.5561877667140815</v>
      </c>
      <c r="N4" s="29">
        <f t="shared" si="12"/>
        <v>121.08819345661449</v>
      </c>
      <c r="O4" s="29">
        <f t="shared" si="1"/>
        <v>6.4354463627227272</v>
      </c>
      <c r="P4" s="30">
        <f t="shared" si="13"/>
        <v>128.70892725445455</v>
      </c>
      <c r="Q4" s="29">
        <f t="shared" si="2"/>
        <v>3632.6458036984345</v>
      </c>
      <c r="R4" s="29"/>
      <c r="S4" s="29">
        <v>130</v>
      </c>
      <c r="T4" s="29">
        <f t="shared" si="3"/>
        <v>4.3867200000000004</v>
      </c>
      <c r="U4" s="29">
        <v>6</v>
      </c>
      <c r="V4" s="29">
        <f>T4/U4</f>
        <v>0.7311200000000001</v>
      </c>
      <c r="W4" s="29"/>
      <c r="X4" s="29" t="e">
        <f>#REF!^-0.57*B4^-0.23</f>
        <v>#REF!</v>
      </c>
      <c r="Y4" s="29">
        <f t="shared" si="15"/>
        <v>0.02</v>
      </c>
      <c r="Z4" s="29">
        <f t="shared" si="16"/>
        <v>-3.912023005428146</v>
      </c>
      <c r="AA4" s="29">
        <f t="shared" si="4"/>
        <v>16.11809565095832</v>
      </c>
      <c r="AB4" s="29">
        <f t="shared" si="17"/>
        <v>-14.128688231982466</v>
      </c>
      <c r="AC4" s="29">
        <f>(V4/MAX(ABS(V4-(T4/(U4-1))),ABS(V4-(T4/(U4+1)))))^2</f>
        <v>25</v>
      </c>
    </row>
    <row r="5" spans="1:45" x14ac:dyDescent="0.25">
      <c r="A5" s="29">
        <v>0.03</v>
      </c>
      <c r="B5" s="29">
        <v>10000000</v>
      </c>
      <c r="C5" s="29">
        <v>40.86</v>
      </c>
      <c r="D5" s="29">
        <v>1.2E-9</v>
      </c>
      <c r="E5" s="29">
        <f t="shared" si="6"/>
        <v>8.0000000000000002E-8</v>
      </c>
      <c r="F5" s="29">
        <f>C5/B5</f>
        <v>4.0860000000000004E-6</v>
      </c>
      <c r="G5" s="30">
        <v>2.2200000000000002E-9</v>
      </c>
      <c r="H5" s="30">
        <f t="shared" si="8"/>
        <v>1.962241346840833E-7</v>
      </c>
      <c r="I5" s="29">
        <f t="shared" si="9"/>
        <v>45.045045045045036</v>
      </c>
      <c r="J5" s="29">
        <f t="shared" si="10"/>
        <v>2300.6756756756754</v>
      </c>
      <c r="K5" s="29">
        <f t="shared" si="11"/>
        <v>110.48656232211896</v>
      </c>
      <c r="L5" s="29">
        <v>12</v>
      </c>
      <c r="M5" s="29">
        <f t="shared" si="0"/>
        <v>3.7537537537537529</v>
      </c>
      <c r="N5" s="29">
        <f t="shared" si="12"/>
        <v>191.72297297297294</v>
      </c>
      <c r="O5" s="29">
        <f t="shared" si="1"/>
        <v>9.2072135268432458</v>
      </c>
      <c r="P5" s="30">
        <f t="shared" si="13"/>
        <v>184.14427053686492</v>
      </c>
      <c r="Q5" s="29">
        <f t="shared" si="2"/>
        <v>5751.6891891891883</v>
      </c>
      <c r="R5" s="29"/>
      <c r="S5" s="29">
        <v>175</v>
      </c>
      <c r="T5" s="29">
        <f t="shared" si="3"/>
        <v>3.7296000000000005</v>
      </c>
      <c r="U5" s="29">
        <v>7</v>
      </c>
      <c r="V5" s="29">
        <f>T5/U5</f>
        <v>0.53280000000000005</v>
      </c>
      <c r="W5" s="29"/>
      <c r="X5" s="29"/>
      <c r="Y5" s="29">
        <f t="shared" si="15"/>
        <v>0.03</v>
      </c>
      <c r="Z5" s="29">
        <f t="shared" si="16"/>
        <v>-3.5065578973199818</v>
      </c>
      <c r="AA5" s="29">
        <f t="shared" si="4"/>
        <v>16.11809565095832</v>
      </c>
      <c r="AB5" s="29">
        <f t="shared" si="17"/>
        <v>-14.445119717720232</v>
      </c>
      <c r="AC5" s="29">
        <f>(V5/MAX(ABS(V5-(T5/(U5-1))),ABS(V5-(T5/(U5+1)))))^2</f>
        <v>36.000000000000014</v>
      </c>
    </row>
    <row r="6" spans="1:45" x14ac:dyDescent="0.25">
      <c r="A6" s="29">
        <v>0.04</v>
      </c>
      <c r="B6" s="29">
        <v>10000000</v>
      </c>
      <c r="C6" s="29">
        <v>40.86</v>
      </c>
      <c r="D6" s="29">
        <v>1.2E-9</v>
      </c>
      <c r="E6" s="29">
        <f t="shared" si="6"/>
        <v>5.9999999999999995E-8</v>
      </c>
      <c r="F6" s="29">
        <f>C6/B6</f>
        <v>4.0860000000000004E-6</v>
      </c>
      <c r="G6" s="30">
        <v>2.2200000000000002E-9</v>
      </c>
      <c r="H6" s="30">
        <f t="shared" si="8"/>
        <v>1.8260713321011271E-7</v>
      </c>
      <c r="I6" s="29">
        <f t="shared" si="9"/>
        <v>33.783783783783775</v>
      </c>
      <c r="J6" s="29">
        <f t="shared" si="10"/>
        <v>2300.6756756756754</v>
      </c>
      <c r="K6" s="29">
        <f t="shared" si="11"/>
        <v>102.81933176245083</v>
      </c>
      <c r="L6" s="29">
        <v>9</v>
      </c>
      <c r="M6" s="29">
        <f t="shared" si="0"/>
        <v>3.7537537537537529</v>
      </c>
      <c r="N6" s="29">
        <f t="shared" si="12"/>
        <v>255.63063063063061</v>
      </c>
      <c r="O6" s="29">
        <f t="shared" si="1"/>
        <v>11.424370195827869</v>
      </c>
      <c r="P6" s="30">
        <f t="shared" si="13"/>
        <v>228.48740391655738</v>
      </c>
      <c r="Q6" s="29">
        <f t="shared" si="2"/>
        <v>7668.9189189189183</v>
      </c>
      <c r="R6" s="29"/>
      <c r="S6" s="29">
        <v>200</v>
      </c>
      <c r="T6" s="29">
        <f t="shared" si="3"/>
        <v>3.1968000000000005</v>
      </c>
      <c r="U6" s="29">
        <v>7.5</v>
      </c>
      <c r="V6" s="29">
        <f t="shared" si="14"/>
        <v>0.42624000000000006</v>
      </c>
      <c r="W6" s="29"/>
      <c r="X6" s="29"/>
      <c r="Y6" s="29">
        <f t="shared" si="15"/>
        <v>0.04</v>
      </c>
      <c r="Z6" s="29">
        <f t="shared" si="16"/>
        <v>-3.2188758248682006</v>
      </c>
      <c r="AA6" s="29">
        <f t="shared" si="4"/>
        <v>16.11809565095832</v>
      </c>
      <c r="AB6" s="29">
        <f t="shared" si="17"/>
        <v>-14.668263269034442</v>
      </c>
      <c r="AC6" s="29">
        <f t="shared" si="5"/>
        <v>42.249999999999979</v>
      </c>
    </row>
    <row r="7" spans="1:45" ht="15.75" customHeight="1" x14ac:dyDescent="0.25">
      <c r="A7" s="29">
        <v>0.05</v>
      </c>
      <c r="B7" s="29">
        <v>10000000</v>
      </c>
      <c r="C7" s="29">
        <v>40.86</v>
      </c>
      <c r="D7" s="29">
        <v>1.2E-9</v>
      </c>
      <c r="E7" s="29">
        <f t="shared" si="6"/>
        <v>4.8E-8</v>
      </c>
      <c r="F7" s="29">
        <f t="shared" si="7"/>
        <v>4.0860000000000004E-6</v>
      </c>
      <c r="G7" s="30">
        <v>2.2200000000000002E-9</v>
      </c>
      <c r="H7" s="30">
        <f t="shared" si="8"/>
        <v>1.7269916397758927E-7</v>
      </c>
      <c r="I7" s="29">
        <f t="shared" si="9"/>
        <v>27.027027027027021</v>
      </c>
      <c r="J7" s="29">
        <f t="shared" si="10"/>
        <v>2300.6756756756754</v>
      </c>
      <c r="K7" s="29">
        <f t="shared" si="11"/>
        <v>97.240520257651596</v>
      </c>
      <c r="L7" s="29">
        <v>7</v>
      </c>
      <c r="M7" s="29">
        <f t="shared" si="0"/>
        <v>3.8610038610038599</v>
      </c>
      <c r="N7" s="29">
        <f t="shared" si="12"/>
        <v>328.66795366795361</v>
      </c>
      <c r="O7" s="29">
        <f t="shared" si="1"/>
        <v>13.891502893950229</v>
      </c>
      <c r="P7" s="30">
        <f t="shared" si="13"/>
        <v>277.83005787900458</v>
      </c>
      <c r="Q7" s="29">
        <f t="shared" si="2"/>
        <v>9860.0386100386077</v>
      </c>
      <c r="R7" s="29"/>
      <c r="S7" s="29">
        <v>220</v>
      </c>
      <c r="T7" s="29">
        <f t="shared" si="3"/>
        <v>2.7350400000000001</v>
      </c>
      <c r="U7" s="29">
        <v>7.5</v>
      </c>
      <c r="V7" s="29">
        <f t="shared" si="14"/>
        <v>0.364672</v>
      </c>
      <c r="W7" s="29"/>
      <c r="X7" s="29"/>
      <c r="Y7" s="29">
        <f t="shared" si="15"/>
        <v>0.05</v>
      </c>
      <c r="Z7" s="29">
        <f t="shared" si="16"/>
        <v>-2.9957322735539909</v>
      </c>
      <c r="AA7" s="29">
        <f t="shared" si="4"/>
        <v>16.11809565095832</v>
      </c>
      <c r="AB7" s="29">
        <f t="shared" si="17"/>
        <v>-14.824267517511023</v>
      </c>
      <c r="AC7" s="29">
        <f t="shared" si="5"/>
        <v>42.249999999999922</v>
      </c>
    </row>
    <row r="8" spans="1:45" x14ac:dyDescent="0.25">
      <c r="A8" s="29">
        <v>0.06</v>
      </c>
      <c r="B8" s="29">
        <v>10000000</v>
      </c>
      <c r="C8" s="29">
        <v>40.86</v>
      </c>
      <c r="D8" s="29">
        <v>1.2E-9</v>
      </c>
      <c r="E8" s="29">
        <f t="shared" si="6"/>
        <v>4.0000000000000001E-8</v>
      </c>
      <c r="F8" s="29">
        <f t="shared" si="7"/>
        <v>4.0860000000000004E-6</v>
      </c>
      <c r="G8" s="30">
        <v>2.2200000000000002E-9</v>
      </c>
      <c r="H8" s="30">
        <f t="shared" si="8"/>
        <v>1.6500417144210773E-7</v>
      </c>
      <c r="I8" s="29">
        <f t="shared" si="9"/>
        <v>22.522522522522518</v>
      </c>
      <c r="J8" s="29">
        <f t="shared" si="10"/>
        <v>2300.6756756756754</v>
      </c>
      <c r="K8" s="29">
        <f t="shared" si="11"/>
        <v>92.907754190375968</v>
      </c>
      <c r="L8" s="29">
        <v>6</v>
      </c>
      <c r="M8" s="29">
        <f t="shared" si="0"/>
        <v>3.7537537537537529</v>
      </c>
      <c r="N8" s="29">
        <f t="shared" si="12"/>
        <v>383.44594594594588</v>
      </c>
      <c r="O8" s="29">
        <f t="shared" si="1"/>
        <v>15.484625698395995</v>
      </c>
      <c r="P8" s="30">
        <f>O8*20</f>
        <v>309.69251396791992</v>
      </c>
      <c r="Q8" s="29">
        <f t="shared" si="2"/>
        <v>11503.378378378377</v>
      </c>
      <c r="R8" s="29"/>
      <c r="S8" s="29">
        <v>300</v>
      </c>
      <c r="T8" s="29">
        <f t="shared" si="3"/>
        <v>3.1968000000000005</v>
      </c>
      <c r="U8" s="29">
        <v>8</v>
      </c>
      <c r="V8" s="29">
        <f t="shared" si="14"/>
        <v>0.39960000000000007</v>
      </c>
      <c r="W8" s="29"/>
      <c r="X8" s="29"/>
      <c r="Y8" s="29">
        <f t="shared" si="15"/>
        <v>0.06</v>
      </c>
      <c r="Z8" s="29">
        <f t="shared" si="16"/>
        <v>-2.8134107167600364</v>
      </c>
      <c r="AA8" s="29">
        <f t="shared" si="4"/>
        <v>16.11809565095832</v>
      </c>
      <c r="AB8" s="29">
        <f t="shared" si="17"/>
        <v>-14.732801790172013</v>
      </c>
      <c r="AC8" s="29">
        <f t="shared" si="5"/>
        <v>49</v>
      </c>
    </row>
    <row r="9" spans="1:45" x14ac:dyDescent="0.25">
      <c r="A9" s="29">
        <v>7.0000000000000007E-2</v>
      </c>
      <c r="B9" s="29">
        <v>10000000</v>
      </c>
      <c r="C9" s="29">
        <v>40.86</v>
      </c>
      <c r="D9" s="29">
        <v>1.2E-9</v>
      </c>
      <c r="E9" s="29">
        <f t="shared" si="6"/>
        <v>3.428571428571428E-8</v>
      </c>
      <c r="F9" s="29">
        <f t="shared" si="7"/>
        <v>4.0860000000000004E-6</v>
      </c>
      <c r="G9" s="30">
        <v>2.2200000000000002E-9</v>
      </c>
      <c r="H9" s="30">
        <f t="shared" si="8"/>
        <v>1.5876626434495082E-7</v>
      </c>
      <c r="I9" s="29">
        <f t="shared" si="9"/>
        <v>19.3050193050193</v>
      </c>
      <c r="J9" s="29">
        <f t="shared" si="10"/>
        <v>2300.6756756756754</v>
      </c>
      <c r="K9" s="29">
        <f t="shared" si="11"/>
        <v>89.395419113147966</v>
      </c>
      <c r="L9" s="29">
        <v>5</v>
      </c>
      <c r="M9" s="29">
        <f t="shared" si="0"/>
        <v>3.8610038610038599</v>
      </c>
      <c r="N9" s="29">
        <f t="shared" si="12"/>
        <v>460.1351351351351</v>
      </c>
      <c r="O9" s="29">
        <f t="shared" si="1"/>
        <v>17.879083822629593</v>
      </c>
      <c r="P9" s="30">
        <f t="shared" si="13"/>
        <v>357.58167645259186</v>
      </c>
      <c r="Q9" s="29">
        <f t="shared" si="2"/>
        <v>13804.054054054053</v>
      </c>
      <c r="R9" s="29"/>
      <c r="S9" s="29">
        <v>300</v>
      </c>
      <c r="T9" s="29">
        <f t="shared" si="3"/>
        <v>2.6640000000000001</v>
      </c>
      <c r="U9" s="31">
        <v>8</v>
      </c>
      <c r="V9" s="31">
        <f t="shared" si="14"/>
        <v>0.33300000000000002</v>
      </c>
      <c r="W9" s="31"/>
      <c r="X9" s="29"/>
      <c r="Y9" s="29">
        <f t="shared" si="15"/>
        <v>7.0000000000000007E-2</v>
      </c>
      <c r="Z9" s="29">
        <f t="shared" si="16"/>
        <v>-2.6592600369327779</v>
      </c>
      <c r="AA9" s="29">
        <f t="shared" si="4"/>
        <v>16.11809565095832</v>
      </c>
      <c r="AB9" s="29">
        <f t="shared" si="17"/>
        <v>-14.915123346965967</v>
      </c>
      <c r="AC9" s="29">
        <f t="shared" si="5"/>
        <v>48.99999999999995</v>
      </c>
    </row>
    <row r="12" spans="1:4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S12" t="s">
        <v>17</v>
      </c>
      <c r="T12" t="s">
        <v>18</v>
      </c>
      <c r="V12" t="s">
        <v>20</v>
      </c>
      <c r="X12" t="s">
        <v>21</v>
      </c>
      <c r="Z12" t="s">
        <v>22</v>
      </c>
      <c r="AA12" t="s">
        <v>23</v>
      </c>
      <c r="AB12" t="s">
        <v>24</v>
      </c>
      <c r="AC12" t="s">
        <v>25</v>
      </c>
    </row>
    <row r="13" spans="1:45" s="37" customFormat="1" x14ac:dyDescent="0.25">
      <c r="A13" s="35">
        <v>0.01</v>
      </c>
      <c r="B13" s="35">
        <v>8000000</v>
      </c>
      <c r="C13" s="35">
        <v>40.86</v>
      </c>
      <c r="D13" s="35">
        <v>1.2E-9</v>
      </c>
      <c r="E13" s="35">
        <f t="shared" ref="E13:E21" si="18">2*D13/A13</f>
        <v>2.3999999999999998E-7</v>
      </c>
      <c r="F13" s="35">
        <f>C13/B13</f>
        <v>5.1074999999999998E-6</v>
      </c>
      <c r="G13" s="36">
        <v>2.2200000000000002E-9</v>
      </c>
      <c r="H13" s="35">
        <f t="shared" ref="H13:H18" si="19">(G13*C13*C13*D13)^0.25*B13^-0.5 *A13^-0.25</f>
        <v>2.8872722896886537E-7</v>
      </c>
      <c r="I13" s="35">
        <f t="shared" ref="I13:I19" si="20">E13/(0.8*G13)</f>
        <v>135.1351351351351</v>
      </c>
      <c r="J13" s="35">
        <f t="shared" ref="J13:J19" si="21">F13/(0.8*G13)</f>
        <v>2875.8445945945941</v>
      </c>
      <c r="K13" s="35">
        <f t="shared" ref="K13:K19" si="22">H13/(0.8*G13)</f>
        <v>162.57163793291966</v>
      </c>
      <c r="L13" s="35">
        <v>38</v>
      </c>
      <c r="M13" s="35">
        <f t="shared" ref="M13:M19" si="23">I13/L13</f>
        <v>3.5561877667140815</v>
      </c>
      <c r="N13" s="35">
        <f>J13/L13</f>
        <v>75.680120910384062</v>
      </c>
      <c r="O13" s="35">
        <f t="shared" ref="O13:O19" si="24">K13/L13</f>
        <v>4.2782009982347278</v>
      </c>
      <c r="P13" s="35">
        <f>O13*40</f>
        <v>171.1280399293891</v>
      </c>
      <c r="Q13" s="35">
        <f>N13*30</f>
        <v>2270.4036273115216</v>
      </c>
      <c r="R13" s="35">
        <f>Q13*S13/25000</f>
        <v>15.438744665718346</v>
      </c>
      <c r="S13" s="35">
        <v>170</v>
      </c>
      <c r="T13" s="35">
        <f t="shared" ref="T13:T21" si="25">S13*0.8*L13*G13*1000000</f>
        <v>11.47296</v>
      </c>
      <c r="U13" s="35">
        <v>9</v>
      </c>
      <c r="V13" s="35">
        <f t="shared" ref="V13:V21" si="26">T13/U13</f>
        <v>1.2747733333333333</v>
      </c>
      <c r="W13" s="35"/>
      <c r="X13" s="35">
        <f t="shared" ref="X13:X19" si="27">A13^-0.57*B13^-0.23</f>
        <v>0.35668866058464049</v>
      </c>
      <c r="Y13" s="35">
        <f>A13</f>
        <v>0.01</v>
      </c>
      <c r="Z13" s="35">
        <f t="shared" ref="Z13:AA20" si="28">LN(A13)</f>
        <v>-4.6051701859880909</v>
      </c>
      <c r="AA13" s="35">
        <f t="shared" si="28"/>
        <v>15.89495209964411</v>
      </c>
      <c r="AB13" s="35">
        <f>LN(V13*0.000001)</f>
        <v>-13.572742172936005</v>
      </c>
      <c r="AC13" s="35">
        <f t="shared" ref="AC13:AC21" si="29">(V13/MAX(ABS(V13-(T13/(U13-1))),ABS(V13-(T13/(U13+1)))))^2</f>
        <v>63.999999999999929</v>
      </c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spans="1:45" s="37" customFormat="1" x14ac:dyDescent="0.25">
      <c r="A14" s="35">
        <v>1.4999999999999999E-2</v>
      </c>
      <c r="B14" s="35">
        <v>8000000</v>
      </c>
      <c r="C14" s="35">
        <v>40.86</v>
      </c>
      <c r="D14" s="35">
        <v>1.2E-9</v>
      </c>
      <c r="E14" s="35">
        <f t="shared" si="18"/>
        <v>1.6E-7</v>
      </c>
      <c r="F14" s="35">
        <f t="shared" ref="F14:F21" si="30">C14/B14</f>
        <v>5.1074999999999998E-6</v>
      </c>
      <c r="G14" s="36">
        <v>2.2200000000000002E-9</v>
      </c>
      <c r="H14" s="35">
        <f t="shared" si="19"/>
        <v>2.6089450259298524E-7</v>
      </c>
      <c r="I14" s="35">
        <f t="shared" si="20"/>
        <v>90.090090090090072</v>
      </c>
      <c r="J14" s="35">
        <f t="shared" si="21"/>
        <v>2875.8445945945941</v>
      </c>
      <c r="K14" s="35">
        <f t="shared" si="22"/>
        <v>146.90005776632049</v>
      </c>
      <c r="L14" s="35">
        <v>25</v>
      </c>
      <c r="M14" s="35">
        <f t="shared" si="23"/>
        <v>3.6036036036036028</v>
      </c>
      <c r="N14" s="35">
        <f t="shared" ref="N14:N19" si="31">J14/L14</f>
        <v>115.03378378378376</v>
      </c>
      <c r="O14" s="35">
        <f t="shared" si="24"/>
        <v>5.8760023106528196</v>
      </c>
      <c r="P14" s="35">
        <f>O14*40</f>
        <v>235.04009242611278</v>
      </c>
      <c r="Q14" s="35">
        <f t="shared" ref="Q14:Q19" si="32">N14*30</f>
        <v>3451.0135135135129</v>
      </c>
      <c r="R14" s="35">
        <f t="shared" ref="R14:R21" si="33">Q14*S14/25000</f>
        <v>31.749324324324316</v>
      </c>
      <c r="S14" s="35">
        <v>230</v>
      </c>
      <c r="T14" s="35">
        <f t="shared" si="25"/>
        <v>10.212000000000002</v>
      </c>
      <c r="U14" s="35">
        <v>9</v>
      </c>
      <c r="V14" s="35">
        <f t="shared" si="26"/>
        <v>1.1346666666666669</v>
      </c>
      <c r="W14" s="35"/>
      <c r="X14" s="35">
        <f t="shared" si="27"/>
        <v>0.28308527871217082</v>
      </c>
      <c r="Y14" s="35">
        <f t="shared" ref="Y14:Y20" si="34">A14</f>
        <v>1.4999999999999999E-2</v>
      </c>
      <c r="Z14" s="35">
        <f t="shared" si="28"/>
        <v>-4.1997050778799272</v>
      </c>
      <c r="AA14" s="35">
        <f t="shared" si="28"/>
        <v>15.89495209964411</v>
      </c>
      <c r="AB14" s="35">
        <f t="shared" ref="AB14:AB20" si="35">LN(V14*0.000001)</f>
        <v>-13.689171635921255</v>
      </c>
      <c r="AC14" s="35">
        <f t="shared" si="29"/>
        <v>64.000000000000114</v>
      </c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5" s="1" customFormat="1" x14ac:dyDescent="0.25">
      <c r="A15" s="24">
        <v>0.02</v>
      </c>
      <c r="B15" s="24">
        <v>8000000</v>
      </c>
      <c r="C15" s="24">
        <v>40.86</v>
      </c>
      <c r="D15" s="24">
        <v>1.2E-9</v>
      </c>
      <c r="E15" s="24">
        <f t="shared" si="18"/>
        <v>1.1999999999999999E-7</v>
      </c>
      <c r="F15" s="24">
        <f t="shared" si="30"/>
        <v>5.1074999999999998E-6</v>
      </c>
      <c r="G15" s="25">
        <v>2.2200000000000002E-9</v>
      </c>
      <c r="H15" s="24">
        <f t="shared" si="19"/>
        <v>2.427896918260574E-7</v>
      </c>
      <c r="I15" s="24">
        <f t="shared" si="20"/>
        <v>67.567567567567551</v>
      </c>
      <c r="J15" s="24">
        <f t="shared" si="21"/>
        <v>2875.8445945945941</v>
      </c>
      <c r="K15" s="24">
        <f t="shared" si="22"/>
        <v>136.70590755971699</v>
      </c>
      <c r="L15" s="24">
        <v>19</v>
      </c>
      <c r="M15" s="24">
        <f t="shared" si="23"/>
        <v>3.5561877667140815</v>
      </c>
      <c r="N15" s="24">
        <f t="shared" si="31"/>
        <v>151.36024182076812</v>
      </c>
      <c r="O15" s="24">
        <f t="shared" si="24"/>
        <v>7.1950477663008945</v>
      </c>
      <c r="P15" s="24">
        <f>O15*30</f>
        <v>215.85143298902685</v>
      </c>
      <c r="Q15" s="24">
        <f t="shared" si="32"/>
        <v>4540.8072546230433</v>
      </c>
      <c r="R15" s="24">
        <f t="shared" si="33"/>
        <v>36.326458036984342</v>
      </c>
      <c r="S15" s="24">
        <v>200</v>
      </c>
      <c r="T15" s="24">
        <f t="shared" si="25"/>
        <v>6.7488000000000001</v>
      </c>
      <c r="U15" s="26">
        <v>8.5</v>
      </c>
      <c r="V15" s="24">
        <f t="shared" si="26"/>
        <v>0.79397647058823528</v>
      </c>
      <c r="W15" s="24"/>
      <c r="X15" s="24">
        <f t="shared" si="27"/>
        <v>0.24027147001343876</v>
      </c>
      <c r="Y15" s="24">
        <f t="shared" si="34"/>
        <v>0.02</v>
      </c>
      <c r="Z15" s="24">
        <f t="shared" si="28"/>
        <v>-3.912023005428146</v>
      </c>
      <c r="AA15" s="24">
        <f t="shared" si="28"/>
        <v>15.89495209964411</v>
      </c>
      <c r="AB15" s="24">
        <f t="shared" si="35"/>
        <v>-14.046212010158227</v>
      </c>
      <c r="AC15" s="24">
        <f t="shared" si="29"/>
        <v>56.250000000000014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</row>
    <row r="16" spans="1:45" s="1" customFormat="1" x14ac:dyDescent="0.25">
      <c r="A16" s="24">
        <v>2.5000000000000001E-2</v>
      </c>
      <c r="B16" s="24">
        <v>8000000</v>
      </c>
      <c r="C16" s="24">
        <v>40.86</v>
      </c>
      <c r="D16" s="24">
        <v>1.2E-9</v>
      </c>
      <c r="E16" s="24">
        <f t="shared" si="18"/>
        <v>9.5999999999999999E-8</v>
      </c>
      <c r="F16" s="24">
        <f t="shared" si="30"/>
        <v>5.1074999999999998E-6</v>
      </c>
      <c r="G16" s="25">
        <v>2.2200000000000002E-9</v>
      </c>
      <c r="H16" s="24">
        <f t="shared" si="19"/>
        <v>2.2961631379696073E-7</v>
      </c>
      <c r="I16" s="24">
        <f t="shared" si="20"/>
        <v>54.054054054054042</v>
      </c>
      <c r="J16" s="24">
        <f t="shared" si="21"/>
        <v>2875.8445945945941</v>
      </c>
      <c r="K16" s="24">
        <f t="shared" si="22"/>
        <v>129.28846497576615</v>
      </c>
      <c r="L16" s="24">
        <v>12</v>
      </c>
      <c r="M16" s="24">
        <f t="shared" si="23"/>
        <v>4.5045045045045038</v>
      </c>
      <c r="N16" s="24">
        <f t="shared" si="31"/>
        <v>239.65371621621617</v>
      </c>
      <c r="O16" s="24">
        <f t="shared" si="24"/>
        <v>10.774038747980512</v>
      </c>
      <c r="P16" s="24">
        <f t="shared" ref="P16:P21" si="36">O16*20</f>
        <v>215.48077495961024</v>
      </c>
      <c r="Q16" s="24">
        <f t="shared" si="32"/>
        <v>7189.6114864864849</v>
      </c>
      <c r="R16" s="24">
        <f t="shared" si="33"/>
        <v>57.516891891891881</v>
      </c>
      <c r="S16" s="24">
        <v>200</v>
      </c>
      <c r="T16" s="24">
        <f t="shared" si="25"/>
        <v>4.2624000000000004</v>
      </c>
      <c r="U16" s="24">
        <v>6</v>
      </c>
      <c r="V16" s="24">
        <f t="shared" si="26"/>
        <v>0.71040000000000003</v>
      </c>
      <c r="W16" s="24" t="s">
        <v>30</v>
      </c>
      <c r="X16" s="24">
        <f t="shared" si="27"/>
        <v>0.21157458517646804</v>
      </c>
      <c r="Y16" s="24">
        <f t="shared" si="34"/>
        <v>2.5000000000000001E-2</v>
      </c>
      <c r="Z16" s="24">
        <f t="shared" si="28"/>
        <v>-3.6888794541139363</v>
      </c>
      <c r="AA16" s="24">
        <f t="shared" si="28"/>
        <v>15.89495209964411</v>
      </c>
      <c r="AB16" s="24">
        <f t="shared" si="35"/>
        <v>-14.15743764526845</v>
      </c>
      <c r="AC16" s="24">
        <f t="shared" si="29"/>
        <v>24.999999999999964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</row>
    <row r="17" spans="1:45" s="1" customFormat="1" x14ac:dyDescent="0.25">
      <c r="A17" s="24">
        <v>0.03</v>
      </c>
      <c r="B17" s="24">
        <v>8000000</v>
      </c>
      <c r="C17" s="24">
        <v>40.86</v>
      </c>
      <c r="D17" s="24">
        <v>1.2E-9</v>
      </c>
      <c r="E17" s="24">
        <f t="shared" si="18"/>
        <v>8.0000000000000002E-8</v>
      </c>
      <c r="F17" s="24">
        <f t="shared" si="30"/>
        <v>5.1074999999999998E-6</v>
      </c>
      <c r="G17" s="25">
        <v>2.2200000000000002E-9</v>
      </c>
      <c r="H17" s="24">
        <f t="shared" si="19"/>
        <v>2.1938525198984221E-7</v>
      </c>
      <c r="I17" s="24">
        <f t="shared" si="20"/>
        <v>45.045045045045036</v>
      </c>
      <c r="J17" s="24">
        <f t="shared" si="21"/>
        <v>2875.8445945945941</v>
      </c>
      <c r="K17" s="24">
        <f t="shared" si="22"/>
        <v>123.52773197626249</v>
      </c>
      <c r="L17" s="24">
        <v>9</v>
      </c>
      <c r="M17" s="24">
        <f t="shared" si="23"/>
        <v>5.0050050050050041</v>
      </c>
      <c r="N17" s="24">
        <f t="shared" si="31"/>
        <v>319.53828828828824</v>
      </c>
      <c r="O17" s="24">
        <f t="shared" si="24"/>
        <v>13.725303552918055</v>
      </c>
      <c r="P17" s="24">
        <f t="shared" si="36"/>
        <v>274.5060710583611</v>
      </c>
      <c r="Q17" s="24">
        <f t="shared" si="32"/>
        <v>9586.1486486486465</v>
      </c>
      <c r="R17" s="24">
        <f t="shared" si="33"/>
        <v>103.53040540540539</v>
      </c>
      <c r="S17" s="24">
        <v>270</v>
      </c>
      <c r="T17" s="24">
        <f t="shared" si="25"/>
        <v>4.3156800000000004</v>
      </c>
      <c r="U17" s="26">
        <v>7</v>
      </c>
      <c r="V17" s="24">
        <f t="shared" si="26"/>
        <v>0.61652571428571434</v>
      </c>
      <c r="W17" s="24"/>
      <c r="X17" s="24">
        <f t="shared" si="27"/>
        <v>0.19069099629870939</v>
      </c>
      <c r="Y17" s="24">
        <f t="shared" si="34"/>
        <v>0.03</v>
      </c>
      <c r="Z17" s="24">
        <f t="shared" si="28"/>
        <v>-3.5065578973199818</v>
      </c>
      <c r="AA17" s="24">
        <f t="shared" si="28"/>
        <v>15.89495209964411</v>
      </c>
      <c r="AB17" s="24">
        <f t="shared" si="35"/>
        <v>-14.299165805097152</v>
      </c>
      <c r="AC17" s="24">
        <f t="shared" si="29"/>
        <v>36.000000000000021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</row>
    <row r="18" spans="1:45" s="1" customFormat="1" x14ac:dyDescent="0.25">
      <c r="A18" s="24">
        <v>0.04</v>
      </c>
      <c r="B18" s="24">
        <v>8000000</v>
      </c>
      <c r="C18" s="24">
        <v>40.86</v>
      </c>
      <c r="D18" s="24">
        <v>1.2E-9</v>
      </c>
      <c r="E18" s="24">
        <f t="shared" si="18"/>
        <v>5.9999999999999995E-8</v>
      </c>
      <c r="F18" s="24">
        <f t="shared" si="30"/>
        <v>5.1074999999999998E-6</v>
      </c>
      <c r="G18" s="25">
        <v>2.2200000000000002E-9</v>
      </c>
      <c r="H18" s="24">
        <f t="shared" si="19"/>
        <v>2.041609815170857E-7</v>
      </c>
      <c r="I18" s="24">
        <f t="shared" si="20"/>
        <v>33.783783783783775</v>
      </c>
      <c r="J18" s="24">
        <f t="shared" si="21"/>
        <v>2875.8445945945941</v>
      </c>
      <c r="K18" s="24">
        <f t="shared" si="22"/>
        <v>114.95550761097167</v>
      </c>
      <c r="L18" s="24">
        <v>7</v>
      </c>
      <c r="M18" s="24">
        <f t="shared" si="23"/>
        <v>4.826254826254825</v>
      </c>
      <c r="N18" s="24">
        <f t="shared" si="31"/>
        <v>410.83494208494204</v>
      </c>
      <c r="O18" s="24">
        <f t="shared" si="24"/>
        <v>16.422215372995954</v>
      </c>
      <c r="P18" s="24">
        <f t="shared" si="36"/>
        <v>328.44430745991906</v>
      </c>
      <c r="Q18" s="24">
        <f t="shared" si="32"/>
        <v>12325.048262548262</v>
      </c>
      <c r="R18" s="24">
        <f t="shared" si="33"/>
        <v>147.90057915057915</v>
      </c>
      <c r="S18" s="24">
        <v>300</v>
      </c>
      <c r="T18" s="24">
        <f t="shared" si="25"/>
        <v>3.7296000000000005</v>
      </c>
      <c r="U18" s="26">
        <v>7.5</v>
      </c>
      <c r="V18" s="24">
        <f t="shared" si="26"/>
        <v>0.49728000000000006</v>
      </c>
      <c r="W18" s="24"/>
      <c r="X18" s="24">
        <f t="shared" si="27"/>
        <v>0.16185089598249128</v>
      </c>
      <c r="Y18" s="24">
        <f t="shared" si="34"/>
        <v>0.04</v>
      </c>
      <c r="Z18" s="24">
        <f t="shared" si="28"/>
        <v>-3.2188758248682006</v>
      </c>
      <c r="AA18" s="24">
        <f t="shared" si="28"/>
        <v>15.89495209964411</v>
      </c>
      <c r="AB18" s="24">
        <f t="shared" si="35"/>
        <v>-14.514112589207183</v>
      </c>
      <c r="AC18" s="24">
        <f t="shared" si="29"/>
        <v>42.25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</row>
    <row r="19" spans="1:45" s="1" customFormat="1" x14ac:dyDescent="0.25">
      <c r="A19" s="24">
        <v>0.05</v>
      </c>
      <c r="B19" s="24">
        <v>8000000</v>
      </c>
      <c r="C19" s="24">
        <v>40.86</v>
      </c>
      <c r="D19" s="24">
        <v>1.2E-9</v>
      </c>
      <c r="E19" s="24">
        <f t="shared" si="18"/>
        <v>4.8E-8</v>
      </c>
      <c r="F19" s="24">
        <f t="shared" si="30"/>
        <v>5.1074999999999998E-6</v>
      </c>
      <c r="G19" s="25">
        <v>2.2200000000000002E-9</v>
      </c>
      <c r="H19" s="24">
        <f>(G19*C19*C19*D19)^0.25*B19^-0.5 *A19^-0.25</f>
        <v>1.9308353515563629E-7</v>
      </c>
      <c r="I19" s="24">
        <f t="shared" si="20"/>
        <v>27.027027027027021</v>
      </c>
      <c r="J19" s="24">
        <f t="shared" si="21"/>
        <v>2875.8445945945941</v>
      </c>
      <c r="K19" s="24">
        <f t="shared" si="22"/>
        <v>108.71820673177717</v>
      </c>
      <c r="L19" s="24">
        <v>6</v>
      </c>
      <c r="M19" s="24">
        <f t="shared" si="23"/>
        <v>4.5045045045045038</v>
      </c>
      <c r="N19" s="24">
        <f t="shared" si="31"/>
        <v>479.30743243243234</v>
      </c>
      <c r="O19" s="24">
        <f t="shared" si="24"/>
        <v>18.119701121962862</v>
      </c>
      <c r="P19" s="24">
        <f t="shared" si="36"/>
        <v>362.39402243925724</v>
      </c>
      <c r="Q19" s="24">
        <f t="shared" si="32"/>
        <v>14379.22297297297</v>
      </c>
      <c r="R19" s="24">
        <f t="shared" si="33"/>
        <v>201.30912162162159</v>
      </c>
      <c r="S19" s="24">
        <v>350</v>
      </c>
      <c r="T19" s="24">
        <f t="shared" si="25"/>
        <v>3.7296000000000005</v>
      </c>
      <c r="U19" s="24">
        <v>8</v>
      </c>
      <c r="V19" s="24">
        <f t="shared" si="26"/>
        <v>0.46620000000000006</v>
      </c>
      <c r="W19" s="24"/>
      <c r="X19" s="24">
        <f t="shared" si="27"/>
        <v>0.14252019258058385</v>
      </c>
      <c r="Y19" s="24">
        <f t="shared" si="34"/>
        <v>0.05</v>
      </c>
      <c r="Z19" s="24">
        <f t="shared" si="28"/>
        <v>-2.9957322735539909</v>
      </c>
      <c r="AA19" s="24">
        <f t="shared" si="28"/>
        <v>15.89495209964411</v>
      </c>
      <c r="AB19" s="24">
        <f t="shared" si="35"/>
        <v>-14.578651110344754</v>
      </c>
      <c r="AC19" s="24">
        <f t="shared" si="29"/>
        <v>49.000000000000028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1:45" s="1" customFormat="1" x14ac:dyDescent="0.25">
      <c r="A20" s="24">
        <v>0.06</v>
      </c>
      <c r="B20" s="24">
        <v>8000000</v>
      </c>
      <c r="C20" s="24">
        <v>40.86</v>
      </c>
      <c r="D20" s="24">
        <v>1.2E-9</v>
      </c>
      <c r="E20" s="24">
        <f t="shared" si="18"/>
        <v>4.0000000000000001E-8</v>
      </c>
      <c r="F20" s="24">
        <f t="shared" si="30"/>
        <v>5.1074999999999998E-6</v>
      </c>
      <c r="G20" s="25">
        <v>2.2200000000000002E-9</v>
      </c>
      <c r="H20" s="24">
        <f>(G20*C20*C20*D20)^0.25*B20^-0.5 *A20^-0.25</f>
        <v>1.8448027195779119E-7</v>
      </c>
      <c r="I20" s="24">
        <f>E20/(0.8*G20)</f>
        <v>22.522522522522518</v>
      </c>
      <c r="J20" s="24">
        <f>F20/(0.8*G20)</f>
        <v>2875.8445945945941</v>
      </c>
      <c r="K20" s="24">
        <f>H20/(0.8*G20)</f>
        <v>103.87402700326079</v>
      </c>
      <c r="L20" s="24">
        <v>5</v>
      </c>
      <c r="M20" s="24">
        <f>I20/L20</f>
        <v>4.5045045045045038</v>
      </c>
      <c r="N20" s="24">
        <f>J20/L20</f>
        <v>575.16891891891885</v>
      </c>
      <c r="O20" s="24">
        <f>K20/L20</f>
        <v>20.774805400652159</v>
      </c>
      <c r="P20" s="24">
        <f t="shared" si="36"/>
        <v>415.49610801304317</v>
      </c>
      <c r="Q20" s="24">
        <f>N20*30</f>
        <v>17255.067567567567</v>
      </c>
      <c r="R20" s="24">
        <f t="shared" si="33"/>
        <v>262.27702702702703</v>
      </c>
      <c r="S20" s="24">
        <v>380</v>
      </c>
      <c r="T20" s="24">
        <f t="shared" si="25"/>
        <v>3.3744000000000001</v>
      </c>
      <c r="U20" s="24">
        <v>8</v>
      </c>
      <c r="V20" s="24">
        <f t="shared" si="26"/>
        <v>0.42180000000000001</v>
      </c>
      <c r="W20" s="24"/>
      <c r="X20" s="24">
        <f>A20^-0.57*B20^-0.23</f>
        <v>0.12845265650979618</v>
      </c>
      <c r="Y20" s="24">
        <f t="shared" si="34"/>
        <v>0.06</v>
      </c>
      <c r="Z20" s="24">
        <f>LN(A20)</f>
        <v>-2.8134107167600364</v>
      </c>
      <c r="AA20" s="24">
        <f t="shared" si="28"/>
        <v>15.89495209964411</v>
      </c>
      <c r="AB20" s="24">
        <f t="shared" si="35"/>
        <v>-14.678734568901737</v>
      </c>
      <c r="AC20" s="24">
        <f t="shared" si="29"/>
        <v>49.000000000000028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</row>
    <row r="21" spans="1:45" s="2" customFormat="1" x14ac:dyDescent="0.25">
      <c r="A21" s="2">
        <v>7.0000000000000007E-2</v>
      </c>
      <c r="B21" s="2">
        <v>8000000</v>
      </c>
      <c r="C21" s="2">
        <v>40.86</v>
      </c>
      <c r="D21" s="2">
        <v>1.2E-9</v>
      </c>
      <c r="E21" s="2">
        <f t="shared" si="18"/>
        <v>3.428571428571428E-8</v>
      </c>
      <c r="F21" s="2">
        <f t="shared" si="30"/>
        <v>5.1074999999999998E-6</v>
      </c>
      <c r="G21" s="28">
        <v>2.2200000000000002E-9</v>
      </c>
      <c r="H21" s="28">
        <f t="shared" ref="H21" si="37">(G21*C21*C21*D21)^0.25*B21^-0.5 *A21^-0.25</f>
        <v>1.7750607980450556E-7</v>
      </c>
      <c r="I21" s="2">
        <f t="shared" ref="I21" si="38">E21/(0.8*G21)</f>
        <v>19.3050193050193</v>
      </c>
      <c r="J21" s="2">
        <f t="shared" ref="J21" si="39">F21/(0.8*G21)</f>
        <v>2875.8445945945941</v>
      </c>
      <c r="K21" s="2">
        <f t="shared" ref="K21" si="40">H21/(0.8*G21)</f>
        <v>99.947117007041399</v>
      </c>
      <c r="L21" s="2">
        <v>4</v>
      </c>
      <c r="M21" s="2">
        <f t="shared" ref="M21" si="41">I21/L21</f>
        <v>4.826254826254825</v>
      </c>
      <c r="N21" s="2">
        <f t="shared" ref="N21" si="42">J21/L21</f>
        <v>718.96114864864853</v>
      </c>
      <c r="O21" s="2">
        <f t="shared" ref="O21" si="43">K21/L21</f>
        <v>24.98677925176035</v>
      </c>
      <c r="P21" s="28">
        <f t="shared" si="36"/>
        <v>499.73558503520701</v>
      </c>
      <c r="Q21" s="2">
        <f>N21*30</f>
        <v>21568.834459459456</v>
      </c>
      <c r="R21" s="2">
        <f t="shared" si="33"/>
        <v>345.1013513513513</v>
      </c>
      <c r="S21" s="2">
        <v>400</v>
      </c>
      <c r="T21" s="2">
        <f t="shared" si="25"/>
        <v>2.8416000000000001</v>
      </c>
      <c r="U21" s="6"/>
      <c r="V21" s="6" t="e">
        <f t="shared" si="26"/>
        <v>#DIV/0!</v>
      </c>
      <c r="W21" s="6"/>
      <c r="AC21" s="2" t="e">
        <f t="shared" si="29"/>
        <v>#DIV/0!</v>
      </c>
    </row>
    <row r="23" spans="1:45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S23" t="s">
        <v>17</v>
      </c>
      <c r="T23" t="s">
        <v>18</v>
      </c>
      <c r="V23" t="s">
        <v>20</v>
      </c>
      <c r="X23" t="s">
        <v>21</v>
      </c>
      <c r="Z23" t="s">
        <v>22</v>
      </c>
      <c r="AA23" t="s">
        <v>23</v>
      </c>
      <c r="AB23" t="s">
        <v>24</v>
      </c>
      <c r="AC23" t="s">
        <v>25</v>
      </c>
    </row>
    <row r="24" spans="1:45" s="37" customFormat="1" x14ac:dyDescent="0.25">
      <c r="A24" s="35">
        <v>0.01</v>
      </c>
      <c r="B24" s="35">
        <v>7000000</v>
      </c>
      <c r="C24" s="35">
        <v>40.86</v>
      </c>
      <c r="D24" s="35">
        <v>1.2E-9</v>
      </c>
      <c r="E24" s="35">
        <f t="shared" ref="E24:E32" si="44">2*D24/A24</f>
        <v>2.3999999999999998E-7</v>
      </c>
      <c r="F24" s="35">
        <f>C24/B24</f>
        <v>5.8371428571428567E-6</v>
      </c>
      <c r="G24" s="36">
        <v>2.2200000000000002E-9</v>
      </c>
      <c r="H24" s="35">
        <f t="shared" ref="H24:H29" si="45">(G24*C24*C24*D24)^0.25*B24^-0.5 *A24^-0.25</f>
        <v>3.0866239115260749E-7</v>
      </c>
      <c r="I24" s="35">
        <f t="shared" ref="I24:I30" si="46">E24/(0.8*G24)</f>
        <v>135.1351351351351</v>
      </c>
      <c r="J24" s="35">
        <f t="shared" ref="J24:J30" si="47">F24/(0.8*G24)</f>
        <v>3286.6795366795359</v>
      </c>
      <c r="K24" s="35">
        <f t="shared" ref="K24:K30" si="48">H24/(0.8*G24)</f>
        <v>173.79639141475644</v>
      </c>
      <c r="L24" s="35">
        <v>38</v>
      </c>
      <c r="M24" s="35">
        <f t="shared" ref="M24:M30" si="49">I24/L24</f>
        <v>3.5561877667140815</v>
      </c>
      <c r="N24" s="35">
        <f>J24/L24</f>
        <v>86.49156675472463</v>
      </c>
      <c r="O24" s="35">
        <f t="shared" ref="O24:O30" si="50">K24/L24</f>
        <v>4.5735892477567486</v>
      </c>
      <c r="P24" s="35">
        <f>O24*40</f>
        <v>182.94356991026996</v>
      </c>
      <c r="Q24" s="35">
        <f>N24*30</f>
        <v>2594.7470026417391</v>
      </c>
      <c r="R24" s="35">
        <f>Q24*S24/25000</f>
        <v>18.68217841902052</v>
      </c>
      <c r="S24" s="35">
        <v>180</v>
      </c>
      <c r="T24" s="35">
        <f t="shared" ref="T24:T32" si="51">S24*0.8*L24*G24*1000000</f>
        <v>12.14784</v>
      </c>
      <c r="U24" s="35">
        <v>8</v>
      </c>
      <c r="V24" s="35">
        <f t="shared" ref="V24:V32" si="52">T24/U24</f>
        <v>1.5184800000000001</v>
      </c>
      <c r="W24" s="35"/>
      <c r="X24" s="35">
        <f t="shared" ref="X24:X30" si="53">A24^-0.57*B24^-0.23</f>
        <v>0.36781331835659575</v>
      </c>
      <c r="Y24" s="35">
        <f>A24</f>
        <v>0.01</v>
      </c>
      <c r="Z24" s="35">
        <f t="shared" ref="Z24:Z30" si="54">LN(A24)</f>
        <v>-4.6051701859880909</v>
      </c>
      <c r="AA24" s="35">
        <f t="shared" ref="AA24:AA32" si="55">LN(B24)</f>
        <v>15.761420707019587</v>
      </c>
      <c r="AB24" s="35">
        <f>LN(V24*0.000001)</f>
        <v>-13.397800723439673</v>
      </c>
      <c r="AC24" s="35">
        <f t="shared" ref="AC24:AC32" si="56">(V24/MAX(ABS(V24-(T24/(U24-1))),ABS(V24-(T24/(U24+1)))))^2</f>
        <v>48.999999999999964</v>
      </c>
      <c r="AD24" s="35"/>
      <c r="AE24" s="35"/>
      <c r="AF24" s="35"/>
      <c r="AG24" s="35"/>
    </row>
    <row r="25" spans="1:45" s="37" customFormat="1" x14ac:dyDescent="0.25">
      <c r="A25" s="35">
        <v>1.4999999999999999E-2</v>
      </c>
      <c r="B25" s="35">
        <v>7000000</v>
      </c>
      <c r="C25" s="35">
        <v>40.86</v>
      </c>
      <c r="D25" s="35">
        <v>1.2E-9</v>
      </c>
      <c r="E25" s="35">
        <f t="shared" si="44"/>
        <v>1.6E-7</v>
      </c>
      <c r="F25" s="35">
        <f t="shared" ref="F25:F32" si="57">C25/B25</f>
        <v>5.8371428571428567E-6</v>
      </c>
      <c r="G25" s="36">
        <v>2.2200000000000002E-9</v>
      </c>
      <c r="H25" s="35">
        <f t="shared" si="45"/>
        <v>2.7890795508450185E-7</v>
      </c>
      <c r="I25" s="35">
        <f t="shared" si="46"/>
        <v>90.090090090090072</v>
      </c>
      <c r="J25" s="35">
        <f t="shared" si="47"/>
        <v>3286.6795366795359</v>
      </c>
      <c r="K25" s="35">
        <f t="shared" si="48"/>
        <v>157.04276750253482</v>
      </c>
      <c r="L25" s="35">
        <v>25</v>
      </c>
      <c r="M25" s="35">
        <f t="shared" si="49"/>
        <v>3.6036036036036028</v>
      </c>
      <c r="N25" s="35">
        <f t="shared" ref="N25:N30" si="58">J25/L25</f>
        <v>131.46718146718143</v>
      </c>
      <c r="O25" s="35">
        <f t="shared" si="50"/>
        <v>6.2817107001013923</v>
      </c>
      <c r="P25" s="35">
        <f>O25*40</f>
        <v>251.26842800405569</v>
      </c>
      <c r="Q25" s="35">
        <f t="shared" ref="Q25:Q30" si="59">N25*30</f>
        <v>3944.0154440154429</v>
      </c>
      <c r="R25" s="35">
        <f t="shared" ref="R25:R32" si="60">Q25*S25/25000</f>
        <v>39.44015444015443</v>
      </c>
      <c r="S25" s="35">
        <v>250</v>
      </c>
      <c r="T25" s="35">
        <f t="shared" si="51"/>
        <v>11.1</v>
      </c>
      <c r="U25" s="35">
        <v>9</v>
      </c>
      <c r="V25" s="35">
        <f t="shared" si="52"/>
        <v>1.2333333333333334</v>
      </c>
      <c r="W25" s="35"/>
      <c r="X25" s="35">
        <f t="shared" si="53"/>
        <v>0.2919143422455886</v>
      </c>
      <c r="Y25" s="35">
        <f t="shared" ref="Y25:Y32" si="61">A25</f>
        <v>1.4999999999999999E-2</v>
      </c>
      <c r="Z25" s="35">
        <f t="shared" si="54"/>
        <v>-4.1997050778799272</v>
      </c>
      <c r="AA25" s="35">
        <f t="shared" si="55"/>
        <v>15.761420707019587</v>
      </c>
      <c r="AB25" s="35">
        <f t="shared" ref="AB25:AB32" si="62">LN(V25*0.000001)</f>
        <v>-13.605790026982206</v>
      </c>
      <c r="AC25" s="35">
        <f t="shared" si="56"/>
        <v>64.000000000000085</v>
      </c>
      <c r="AD25" s="35"/>
      <c r="AE25" s="35"/>
      <c r="AF25" s="35"/>
      <c r="AG25" s="35"/>
    </row>
    <row r="26" spans="1:45" s="1" customFormat="1" x14ac:dyDescent="0.25">
      <c r="A26" s="24">
        <v>0.02</v>
      </c>
      <c r="B26" s="24">
        <v>7000000</v>
      </c>
      <c r="C26" s="24">
        <v>40.86</v>
      </c>
      <c r="D26" s="24">
        <v>1.2E-9</v>
      </c>
      <c r="E26" s="24">
        <f t="shared" si="44"/>
        <v>1.1999999999999999E-7</v>
      </c>
      <c r="F26" s="24">
        <f t="shared" si="57"/>
        <v>5.8371428571428567E-6</v>
      </c>
      <c r="G26" s="25">
        <v>2.2200000000000002E-9</v>
      </c>
      <c r="H26" s="24">
        <f t="shared" si="45"/>
        <v>2.5955309824386754E-7</v>
      </c>
      <c r="I26" s="24">
        <f t="shared" si="46"/>
        <v>67.567567567567551</v>
      </c>
      <c r="J26" s="24">
        <f t="shared" si="47"/>
        <v>3286.6795366795359</v>
      </c>
      <c r="K26" s="24">
        <f t="shared" si="48"/>
        <v>146.14476252470016</v>
      </c>
      <c r="L26" s="24">
        <v>19</v>
      </c>
      <c r="M26" s="24">
        <f t="shared" si="49"/>
        <v>3.5561877667140815</v>
      </c>
      <c r="N26" s="24">
        <f t="shared" si="58"/>
        <v>172.98313350944926</v>
      </c>
      <c r="O26" s="24">
        <f t="shared" si="50"/>
        <v>7.6918296065631662</v>
      </c>
      <c r="P26" s="24">
        <f>O26*30</f>
        <v>230.754888196895</v>
      </c>
      <c r="Q26" s="24">
        <f t="shared" si="59"/>
        <v>5189.4940052834781</v>
      </c>
      <c r="R26" s="24">
        <f t="shared" si="60"/>
        <v>47.743344848608004</v>
      </c>
      <c r="S26" s="24">
        <v>230</v>
      </c>
      <c r="T26" s="24">
        <f t="shared" si="51"/>
        <v>7.7611200000000009</v>
      </c>
      <c r="U26" s="26">
        <v>9</v>
      </c>
      <c r="V26" s="24">
        <f t="shared" si="52"/>
        <v>0.86234666666666682</v>
      </c>
      <c r="W26" s="24"/>
      <c r="X26" s="24">
        <f t="shared" si="53"/>
        <v>0.24776522625419778</v>
      </c>
      <c r="Y26" s="24">
        <f t="shared" si="61"/>
        <v>0.02</v>
      </c>
      <c r="Z26" s="24">
        <f t="shared" si="54"/>
        <v>-3.912023005428146</v>
      </c>
      <c r="AA26" s="24">
        <f t="shared" si="55"/>
        <v>15.761420707019587</v>
      </c>
      <c r="AB26" s="24">
        <f t="shared" si="62"/>
        <v>-13.963608481623016</v>
      </c>
      <c r="AC26" s="24">
        <f t="shared" si="56"/>
        <v>64.000000000000057</v>
      </c>
      <c r="AD26" s="24"/>
      <c r="AE26" s="24"/>
      <c r="AF26" s="24"/>
      <c r="AG26" s="24"/>
    </row>
    <row r="27" spans="1:45" s="1" customFormat="1" x14ac:dyDescent="0.25">
      <c r="A27" s="24">
        <v>2.5000000000000001E-2</v>
      </c>
      <c r="B27" s="24">
        <v>7000000</v>
      </c>
      <c r="C27" s="24">
        <v>40.86</v>
      </c>
      <c r="D27" s="24">
        <v>1.2E-9</v>
      </c>
      <c r="E27" s="24">
        <f t="shared" si="44"/>
        <v>9.5999999999999999E-8</v>
      </c>
      <c r="F27" s="24">
        <f t="shared" si="57"/>
        <v>5.8371428571428567E-6</v>
      </c>
      <c r="G27" s="25">
        <v>2.2200000000000002E-9</v>
      </c>
      <c r="H27" s="24">
        <f t="shared" si="45"/>
        <v>2.4547016475491467E-7</v>
      </c>
      <c r="I27" s="24">
        <f t="shared" si="46"/>
        <v>54.054054054054042</v>
      </c>
      <c r="J27" s="24">
        <f t="shared" si="47"/>
        <v>3286.6795366795359</v>
      </c>
      <c r="K27" s="24">
        <f t="shared" si="48"/>
        <v>138.21518285749698</v>
      </c>
      <c r="L27" s="24">
        <v>12</v>
      </c>
      <c r="M27" s="24">
        <f t="shared" si="49"/>
        <v>4.5045045045045038</v>
      </c>
      <c r="N27" s="24">
        <f t="shared" si="58"/>
        <v>273.88996138996134</v>
      </c>
      <c r="O27" s="24">
        <f t="shared" si="50"/>
        <v>11.517931904791416</v>
      </c>
      <c r="P27" s="24">
        <f t="shared" ref="P27:P32" si="63">O27*20</f>
        <v>230.35863809582833</v>
      </c>
      <c r="Q27" s="24">
        <f t="shared" si="59"/>
        <v>8216.6988416988406</v>
      </c>
      <c r="R27" s="24">
        <f t="shared" si="60"/>
        <v>75.593629343629331</v>
      </c>
      <c r="S27" s="24">
        <v>230</v>
      </c>
      <c r="T27" s="24">
        <f t="shared" si="51"/>
        <v>4.9017600000000012</v>
      </c>
      <c r="U27" s="24">
        <v>6</v>
      </c>
      <c r="V27" s="24">
        <f t="shared" si="52"/>
        <v>0.81696000000000024</v>
      </c>
      <c r="W27" s="24"/>
      <c r="X27" s="24">
        <f t="shared" si="53"/>
        <v>0.21817332271265358</v>
      </c>
      <c r="Y27" s="24">
        <f t="shared" si="61"/>
        <v>2.5000000000000001E-2</v>
      </c>
      <c r="Z27" s="24">
        <f t="shared" si="54"/>
        <v>-3.6888794541139363</v>
      </c>
      <c r="AA27" s="24">
        <f t="shared" si="55"/>
        <v>15.761420707019587</v>
      </c>
      <c r="AB27" s="24">
        <f t="shared" si="62"/>
        <v>-14.017675702893293</v>
      </c>
      <c r="AC27" s="24">
        <f t="shared" si="56"/>
        <v>25.000000000000018</v>
      </c>
      <c r="AD27" s="24"/>
      <c r="AE27" s="24"/>
      <c r="AF27" s="24"/>
      <c r="AG27" s="24"/>
    </row>
    <row r="28" spans="1:45" s="1" customFormat="1" x14ac:dyDescent="0.25">
      <c r="A28" s="24">
        <v>0.03</v>
      </c>
      <c r="B28" s="24">
        <v>7000000</v>
      </c>
      <c r="C28" s="24">
        <v>40.86</v>
      </c>
      <c r="D28" s="24">
        <v>1.2E-9</v>
      </c>
      <c r="E28" s="24">
        <f t="shared" si="44"/>
        <v>8.0000000000000002E-8</v>
      </c>
      <c r="F28" s="24">
        <f t="shared" si="57"/>
        <v>5.8371428571428567E-6</v>
      </c>
      <c r="G28" s="25">
        <v>2.2200000000000002E-9</v>
      </c>
      <c r="H28" s="24">
        <f t="shared" si="45"/>
        <v>2.3453269961630164E-7</v>
      </c>
      <c r="I28" s="24">
        <f t="shared" si="46"/>
        <v>45.045045045045036</v>
      </c>
      <c r="J28" s="24">
        <f t="shared" si="47"/>
        <v>3286.6795366795359</v>
      </c>
      <c r="K28" s="24">
        <f t="shared" si="48"/>
        <v>132.05670023440405</v>
      </c>
      <c r="L28" s="24">
        <v>9</v>
      </c>
      <c r="M28" s="24">
        <f t="shared" si="49"/>
        <v>5.0050050050050041</v>
      </c>
      <c r="N28" s="24">
        <f t="shared" si="58"/>
        <v>365.18661518661509</v>
      </c>
      <c r="O28" s="24">
        <f t="shared" si="50"/>
        <v>14.672966692711562</v>
      </c>
      <c r="P28" s="24">
        <f t="shared" si="63"/>
        <v>293.4593338542312</v>
      </c>
      <c r="Q28" s="24">
        <f t="shared" si="59"/>
        <v>10955.598455598452</v>
      </c>
      <c r="R28" s="24">
        <f t="shared" si="60"/>
        <v>122.70270270270268</v>
      </c>
      <c r="S28" s="24">
        <v>280</v>
      </c>
      <c r="T28" s="24">
        <f t="shared" si="51"/>
        <v>4.4755200000000004</v>
      </c>
      <c r="U28" s="26">
        <v>6</v>
      </c>
      <c r="V28" s="24">
        <f t="shared" si="52"/>
        <v>0.74592000000000003</v>
      </c>
      <c r="W28" s="24"/>
      <c r="X28" s="24">
        <f t="shared" si="53"/>
        <v>0.19663840172095981</v>
      </c>
      <c r="Y28" s="24">
        <f t="shared" si="61"/>
        <v>0.03</v>
      </c>
      <c r="Z28" s="24">
        <f t="shared" si="54"/>
        <v>-3.5065578973199818</v>
      </c>
      <c r="AA28" s="24">
        <f t="shared" si="55"/>
        <v>15.761420707019587</v>
      </c>
      <c r="AB28" s="24">
        <f t="shared" si="62"/>
        <v>-14.10864748109902</v>
      </c>
      <c r="AC28" s="24">
        <f t="shared" si="56"/>
        <v>24.999999999999972</v>
      </c>
      <c r="AD28" s="24"/>
      <c r="AE28" s="24"/>
      <c r="AF28" s="24"/>
      <c r="AG28" s="24"/>
    </row>
    <row r="29" spans="1:45" s="1" customFormat="1" x14ac:dyDescent="0.25">
      <c r="A29" s="24">
        <v>0.04</v>
      </c>
      <c r="B29" s="24">
        <v>7000000</v>
      </c>
      <c r="C29" s="24">
        <v>40.86</v>
      </c>
      <c r="D29" s="24">
        <v>1.2E-9</v>
      </c>
      <c r="E29" s="24">
        <f t="shared" si="44"/>
        <v>5.9999999999999995E-8</v>
      </c>
      <c r="F29" s="24">
        <f t="shared" si="57"/>
        <v>5.8371428571428567E-6</v>
      </c>
      <c r="G29" s="25">
        <v>2.2200000000000002E-9</v>
      </c>
      <c r="H29" s="24">
        <f t="shared" si="45"/>
        <v>2.1825726988126339E-7</v>
      </c>
      <c r="I29" s="24">
        <f t="shared" si="46"/>
        <v>33.783783783783775</v>
      </c>
      <c r="J29" s="24">
        <f t="shared" si="47"/>
        <v>3286.6795366795359</v>
      </c>
      <c r="K29" s="24">
        <f t="shared" si="48"/>
        <v>122.89260691512577</v>
      </c>
      <c r="L29" s="24">
        <v>7</v>
      </c>
      <c r="M29" s="24">
        <f t="shared" si="49"/>
        <v>4.826254826254825</v>
      </c>
      <c r="N29" s="24">
        <f t="shared" si="58"/>
        <v>469.52564809707656</v>
      </c>
      <c r="O29" s="24">
        <f t="shared" si="50"/>
        <v>17.556086702160822</v>
      </c>
      <c r="P29" s="24">
        <f t="shared" si="63"/>
        <v>351.12173404321646</v>
      </c>
      <c r="Q29" s="24">
        <f t="shared" si="59"/>
        <v>14085.769442912297</v>
      </c>
      <c r="R29" s="24">
        <f t="shared" si="60"/>
        <v>169.02923331494756</v>
      </c>
      <c r="S29" s="24">
        <v>300</v>
      </c>
      <c r="T29" s="24">
        <f t="shared" si="51"/>
        <v>3.7296000000000005</v>
      </c>
      <c r="U29" s="26">
        <v>7</v>
      </c>
      <c r="V29" s="24">
        <f t="shared" si="52"/>
        <v>0.53280000000000005</v>
      </c>
      <c r="W29" s="24"/>
      <c r="X29" s="24">
        <f t="shared" si="53"/>
        <v>0.16689881599468995</v>
      </c>
      <c r="Y29" s="24">
        <f t="shared" si="61"/>
        <v>0.04</v>
      </c>
      <c r="Z29" s="24">
        <f t="shared" si="54"/>
        <v>-3.2188758248682006</v>
      </c>
      <c r="AA29" s="24">
        <f t="shared" si="55"/>
        <v>15.761420707019587</v>
      </c>
      <c r="AB29" s="24">
        <f t="shared" si="62"/>
        <v>-14.445119717720232</v>
      </c>
      <c r="AC29" s="24">
        <f t="shared" si="56"/>
        <v>36.000000000000014</v>
      </c>
      <c r="AD29" s="24"/>
      <c r="AE29" s="24"/>
      <c r="AF29" s="24"/>
      <c r="AG29" s="24"/>
    </row>
    <row r="30" spans="1:45" s="1" customFormat="1" x14ac:dyDescent="0.25">
      <c r="A30" s="24">
        <v>0.05</v>
      </c>
      <c r="B30" s="24">
        <v>7000000</v>
      </c>
      <c r="C30" s="24">
        <v>40.86</v>
      </c>
      <c r="D30" s="24">
        <v>1.2E-9</v>
      </c>
      <c r="E30" s="24">
        <f t="shared" si="44"/>
        <v>4.8E-8</v>
      </c>
      <c r="F30" s="24">
        <f t="shared" si="57"/>
        <v>5.8371428571428567E-6</v>
      </c>
      <c r="G30" s="25">
        <v>2.2200000000000002E-9</v>
      </c>
      <c r="H30" s="24">
        <f>(G30*C30*C30*D30)^0.25*B30^-0.5 *A30^-0.25</f>
        <v>2.0641498159414647E-7</v>
      </c>
      <c r="I30" s="24">
        <f t="shared" si="46"/>
        <v>27.027027027027021</v>
      </c>
      <c r="J30" s="24">
        <f t="shared" si="47"/>
        <v>3286.6795366795359</v>
      </c>
      <c r="K30" s="24">
        <f t="shared" si="48"/>
        <v>116.22465179850587</v>
      </c>
      <c r="L30" s="24">
        <v>6</v>
      </c>
      <c r="M30" s="24">
        <f t="shared" si="49"/>
        <v>4.5045045045045038</v>
      </c>
      <c r="N30" s="24">
        <f t="shared" si="58"/>
        <v>547.77992277992269</v>
      </c>
      <c r="O30" s="24">
        <f t="shared" si="50"/>
        <v>19.370775299750978</v>
      </c>
      <c r="P30" s="24">
        <f t="shared" si="63"/>
        <v>387.41550599501954</v>
      </c>
      <c r="Q30" s="24">
        <f t="shared" si="59"/>
        <v>16433.397683397681</v>
      </c>
      <c r="R30" s="24">
        <f t="shared" si="60"/>
        <v>230.06756756756752</v>
      </c>
      <c r="S30" s="24">
        <v>350</v>
      </c>
      <c r="T30" s="24">
        <f t="shared" si="51"/>
        <v>3.7296000000000005</v>
      </c>
      <c r="U30" s="24">
        <v>7.5</v>
      </c>
      <c r="V30" s="24">
        <f t="shared" si="52"/>
        <v>0.49728000000000006</v>
      </c>
      <c r="W30" s="24"/>
      <c r="X30" s="24">
        <f t="shared" si="53"/>
        <v>0.14696521296742043</v>
      </c>
      <c r="Y30" s="24">
        <f t="shared" si="61"/>
        <v>0.05</v>
      </c>
      <c r="Z30" s="24">
        <f t="shared" si="54"/>
        <v>-2.9957322735539909</v>
      </c>
      <c r="AA30" s="24">
        <f t="shared" si="55"/>
        <v>15.761420707019587</v>
      </c>
      <c r="AB30" s="24">
        <f t="shared" si="62"/>
        <v>-14.514112589207183</v>
      </c>
      <c r="AC30" s="24">
        <f t="shared" si="56"/>
        <v>42.25</v>
      </c>
      <c r="AD30" s="24"/>
      <c r="AE30" s="24"/>
      <c r="AF30" s="24"/>
      <c r="AG30" s="24"/>
    </row>
    <row r="31" spans="1:45" s="1" customFormat="1" x14ac:dyDescent="0.25">
      <c r="A31" s="24">
        <v>0.06</v>
      </c>
      <c r="B31" s="24">
        <v>7000000</v>
      </c>
      <c r="C31" s="24">
        <v>40.86</v>
      </c>
      <c r="D31" s="24">
        <v>1.2E-9</v>
      </c>
      <c r="E31" s="24">
        <f t="shared" si="44"/>
        <v>4.0000000000000001E-8</v>
      </c>
      <c r="F31" s="24">
        <f t="shared" si="57"/>
        <v>5.8371428571428567E-6</v>
      </c>
      <c r="G31" s="25">
        <v>2.2200000000000002E-9</v>
      </c>
      <c r="H31" s="24">
        <f>(G31*C31*C31*D31)^0.25*B31^-0.5 *A31^-0.25</f>
        <v>1.9721770636712431E-7</v>
      </c>
      <c r="I31" s="24">
        <f>E31/(0.8*G31)</f>
        <v>22.522522522522518</v>
      </c>
      <c r="J31" s="24">
        <f>F31/(0.8*G31)</f>
        <v>3286.6795366795359</v>
      </c>
      <c r="K31" s="24">
        <f>H31/(0.8*G31)</f>
        <v>111.04600583734475</v>
      </c>
      <c r="L31" s="24">
        <v>5</v>
      </c>
      <c r="M31" s="24">
        <f>I31/L31</f>
        <v>4.5045045045045038</v>
      </c>
      <c r="N31" s="24">
        <f>J31/L31</f>
        <v>657.33590733590722</v>
      </c>
      <c r="O31" s="24">
        <f>K31/L31</f>
        <v>22.209201167468951</v>
      </c>
      <c r="P31" s="24">
        <f t="shared" si="63"/>
        <v>444.184023349379</v>
      </c>
      <c r="Q31" s="24">
        <f>N31*30</f>
        <v>19720.077220077215</v>
      </c>
      <c r="R31" s="24">
        <f t="shared" si="60"/>
        <v>315.52123552123544</v>
      </c>
      <c r="S31" s="24">
        <v>400</v>
      </c>
      <c r="T31" s="24">
        <f t="shared" si="51"/>
        <v>3.5520000000000005</v>
      </c>
      <c r="U31" s="24">
        <v>8</v>
      </c>
      <c r="V31" s="24">
        <f t="shared" si="52"/>
        <v>0.44400000000000006</v>
      </c>
      <c r="W31" s="24"/>
      <c r="X31" s="24">
        <f>A31^-0.57*B31^-0.23</f>
        <v>0.1324589286498406</v>
      </c>
      <c r="Y31" s="24">
        <f t="shared" si="61"/>
        <v>0.06</v>
      </c>
      <c r="Z31" s="24">
        <f>LN(A31)</f>
        <v>-2.8134107167600364</v>
      </c>
      <c r="AA31" s="24">
        <f t="shared" si="55"/>
        <v>15.761420707019587</v>
      </c>
      <c r="AB31" s="24">
        <f t="shared" si="62"/>
        <v>-14.627441274514187</v>
      </c>
      <c r="AC31" s="24">
        <f t="shared" si="56"/>
        <v>49.000000000000071</v>
      </c>
      <c r="AD31" s="24"/>
      <c r="AE31" s="24"/>
      <c r="AF31" s="24"/>
      <c r="AG31" s="24"/>
    </row>
    <row r="32" spans="1:45" s="1" customFormat="1" x14ac:dyDescent="0.25">
      <c r="A32" s="24">
        <v>7.0000000000000007E-2</v>
      </c>
      <c r="B32" s="24">
        <v>7000000</v>
      </c>
      <c r="C32" s="24">
        <v>40.86</v>
      </c>
      <c r="D32" s="24">
        <v>1.2E-9</v>
      </c>
      <c r="E32" s="24">
        <f t="shared" si="44"/>
        <v>3.428571428571428E-8</v>
      </c>
      <c r="F32" s="24">
        <f t="shared" si="57"/>
        <v>5.8371428571428567E-6</v>
      </c>
      <c r="G32" s="24">
        <v>2.2200000000000002E-9</v>
      </c>
      <c r="H32" s="24">
        <f t="shared" ref="H32" si="64">(G32*C32*C32*D32)^0.25*B32^-0.5 *A32^-0.25</f>
        <v>1.8976198134223229E-7</v>
      </c>
      <c r="I32" s="24">
        <f t="shared" ref="I32" si="65">E32/(0.8*G32)</f>
        <v>19.3050193050193</v>
      </c>
      <c r="J32" s="24">
        <f t="shared" ref="J32" si="66">F32/(0.8*G32)</f>
        <v>3286.6795366795359</v>
      </c>
      <c r="K32" s="24">
        <f>H32/(0.8*G32)</f>
        <v>106.84796246747312</v>
      </c>
      <c r="L32" s="24">
        <v>4</v>
      </c>
      <c r="M32" s="24">
        <f t="shared" ref="M32" si="67">I32/L32</f>
        <v>4.826254826254825</v>
      </c>
      <c r="N32" s="24">
        <f t="shared" ref="N32" si="68">J32/L32</f>
        <v>821.66988416988397</v>
      </c>
      <c r="O32" s="24">
        <f t="shared" ref="O32" si="69">K32/L32</f>
        <v>26.711990616868281</v>
      </c>
      <c r="P32" s="25">
        <f t="shared" si="63"/>
        <v>534.23981233736561</v>
      </c>
      <c r="Q32" s="24">
        <f>N32*30</f>
        <v>24650.09652509652</v>
      </c>
      <c r="R32" s="24">
        <f t="shared" si="60"/>
        <v>443.70173745173736</v>
      </c>
      <c r="S32" s="24">
        <v>450</v>
      </c>
      <c r="T32" s="24">
        <f t="shared" si="51"/>
        <v>3.1968000000000005</v>
      </c>
      <c r="U32" s="24">
        <v>8</v>
      </c>
      <c r="V32" s="24">
        <f t="shared" si="52"/>
        <v>0.39960000000000007</v>
      </c>
      <c r="W32" s="24"/>
      <c r="X32" s="24">
        <f>A32^-0.57*B32^-0.23</f>
        <v>0.12131697366168953</v>
      </c>
      <c r="Y32" s="24">
        <f t="shared" si="61"/>
        <v>7.0000000000000007E-2</v>
      </c>
      <c r="Z32" s="24">
        <f t="shared" ref="Z32" si="70">LN(A32)</f>
        <v>-2.6592600369327779</v>
      </c>
      <c r="AA32" s="24">
        <f t="shared" si="55"/>
        <v>15.761420707019587</v>
      </c>
      <c r="AB32" s="24">
        <f t="shared" si="62"/>
        <v>-14.732801790172013</v>
      </c>
      <c r="AC32" s="24">
        <f t="shared" si="56"/>
        <v>49</v>
      </c>
      <c r="AD32" s="24"/>
      <c r="AE32" s="24"/>
      <c r="AF32" s="24"/>
      <c r="AG32" s="24"/>
    </row>
    <row r="34" spans="1:34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S34" t="s">
        <v>17</v>
      </c>
      <c r="T34" t="s">
        <v>18</v>
      </c>
      <c r="V34" t="s">
        <v>20</v>
      </c>
      <c r="X34" t="s">
        <v>21</v>
      </c>
      <c r="Z34" t="s">
        <v>22</v>
      </c>
      <c r="AA34" t="s">
        <v>23</v>
      </c>
      <c r="AB34" t="s">
        <v>24</v>
      </c>
      <c r="AC34" t="s">
        <v>25</v>
      </c>
    </row>
    <row r="35" spans="1:34" s="37" customFormat="1" x14ac:dyDescent="0.25">
      <c r="A35" s="35">
        <v>0.01</v>
      </c>
      <c r="B35" s="35">
        <v>6000000</v>
      </c>
      <c r="C35" s="35">
        <v>40.86</v>
      </c>
      <c r="D35" s="35">
        <v>1.2E-9</v>
      </c>
      <c r="E35" s="35">
        <f t="shared" ref="E35:E40" si="71">2*D35/A35</f>
        <v>2.3999999999999998E-7</v>
      </c>
      <c r="F35" s="35">
        <f>C35/B35</f>
        <v>6.81E-6</v>
      </c>
      <c r="G35" s="36">
        <v>2.2200000000000002E-9</v>
      </c>
      <c r="H35" s="35">
        <f t="shared" ref="H35:H40" si="72">(G35*C35*C35*D35)^0.25*B35^-0.5 *A35^-0.25</f>
        <v>3.3339348673509833E-7</v>
      </c>
      <c r="I35" s="35">
        <f t="shared" ref="I35:I40" si="73">E35/(0.8*G35)</f>
        <v>135.1351351351351</v>
      </c>
      <c r="J35" s="35">
        <f t="shared" ref="J35:J40" si="74">F35/(0.8*G35)</f>
        <v>3834.4594594594587</v>
      </c>
      <c r="K35" s="35">
        <f t="shared" ref="K35:K40" si="75">H35/(0.8*G35)</f>
        <v>187.72155784633912</v>
      </c>
      <c r="L35" s="35">
        <v>38</v>
      </c>
      <c r="M35" s="35">
        <f t="shared" ref="M35:M40" si="76">I35/L35</f>
        <v>3.5561877667140815</v>
      </c>
      <c r="N35" s="35">
        <f>J35/L35</f>
        <v>100.90682788051207</v>
      </c>
      <c r="O35" s="35">
        <f t="shared" ref="O35:O40" si="77">K35/L35</f>
        <v>4.9400409959562923</v>
      </c>
      <c r="P35" s="35">
        <f>O35*40</f>
        <v>197.60163983825169</v>
      </c>
      <c r="Q35" s="35">
        <f>N35*30</f>
        <v>3027.204836415362</v>
      </c>
      <c r="R35" s="35">
        <f>S35*Q35/25000</f>
        <v>24.217638691322897</v>
      </c>
      <c r="S35" s="35">
        <v>200</v>
      </c>
      <c r="T35" s="35">
        <f t="shared" ref="T35:T43" si="78">S35*0.8*L35*G35*1000000</f>
        <v>13.4976</v>
      </c>
      <c r="U35" s="35">
        <v>8</v>
      </c>
      <c r="V35" s="35">
        <f t="shared" ref="V35:V43" si="79">T35/U35</f>
        <v>1.6872</v>
      </c>
      <c r="W35" s="35" t="s">
        <v>40</v>
      </c>
      <c r="X35" s="35">
        <f t="shared" ref="X35:X40" si="80">A35^-0.57*B35^-0.23</f>
        <v>0.3810879463258654</v>
      </c>
      <c r="Y35" s="35">
        <f>A35</f>
        <v>0.01</v>
      </c>
      <c r="Z35" s="35">
        <f t="shared" ref="Z35:Z40" si="81">LN(A35)</f>
        <v>-4.6051701859880909</v>
      </c>
      <c r="AA35" s="35">
        <f t="shared" ref="AA35:AA40" si="82">LN(B35)</f>
        <v>15.60727002719233</v>
      </c>
      <c r="AB35" s="35">
        <f>LN(V35*0.000001)</f>
        <v>-13.292440207781846</v>
      </c>
      <c r="AC35" s="35">
        <f t="shared" ref="AC35:AC40" si="83">(V35/MAX(ABS(V35-(T35/(U35-1))),ABS(V35-(T35/(U35+1)))))^2</f>
        <v>49.000000000000028</v>
      </c>
      <c r="AD35" s="35"/>
      <c r="AE35" s="35"/>
      <c r="AF35" s="35"/>
      <c r="AG35" s="35"/>
    </row>
    <row r="36" spans="1:34" s="37" customFormat="1" x14ac:dyDescent="0.25">
      <c r="A36" s="35">
        <v>1.4999999999999999E-2</v>
      </c>
      <c r="B36" s="35">
        <v>6000000</v>
      </c>
      <c r="C36" s="35">
        <v>40.86</v>
      </c>
      <c r="D36" s="35">
        <v>1.2E-9</v>
      </c>
      <c r="E36" s="35">
        <f t="shared" si="71"/>
        <v>1.6E-7</v>
      </c>
      <c r="F36" s="35">
        <f t="shared" ref="F36:F40" si="84">C36/B36</f>
        <v>6.81E-6</v>
      </c>
      <c r="G36" s="36">
        <v>2.2200000000000002E-9</v>
      </c>
      <c r="H36" s="35">
        <f t="shared" si="72"/>
        <v>3.0125502260430711E-7</v>
      </c>
      <c r="I36" s="35">
        <f t="shared" si="73"/>
        <v>90.090090090090072</v>
      </c>
      <c r="J36" s="35">
        <f t="shared" si="74"/>
        <v>3834.4594594594587</v>
      </c>
      <c r="K36" s="35">
        <f t="shared" si="75"/>
        <v>169.62557579071344</v>
      </c>
      <c r="L36" s="35">
        <v>25</v>
      </c>
      <c r="M36" s="35">
        <f t="shared" si="76"/>
        <v>3.6036036036036028</v>
      </c>
      <c r="N36" s="35">
        <f t="shared" ref="N36:N40" si="85">J36/L36</f>
        <v>153.37837837837836</v>
      </c>
      <c r="O36" s="35">
        <f t="shared" si="77"/>
        <v>6.7850230316285378</v>
      </c>
      <c r="P36" s="35">
        <f>O36*40</f>
        <v>271.40092126514151</v>
      </c>
      <c r="Q36" s="35">
        <f t="shared" ref="Q36:Q40" si="86">N36*30</f>
        <v>4601.3513513513508</v>
      </c>
      <c r="R36" s="35">
        <f t="shared" ref="R36:R40" si="87">S36*Q36/25000</f>
        <v>49.694594594594584</v>
      </c>
      <c r="S36" s="35">
        <v>270</v>
      </c>
      <c r="T36" s="35">
        <f t="shared" si="78"/>
        <v>11.988000000000001</v>
      </c>
      <c r="U36" s="35">
        <v>9</v>
      </c>
      <c r="V36" s="35">
        <f t="shared" si="79"/>
        <v>1.3320000000000001</v>
      </c>
      <c r="W36" s="35" t="s">
        <v>28</v>
      </c>
      <c r="X36" s="35">
        <f t="shared" si="80"/>
        <v>0.30244972554687338</v>
      </c>
      <c r="Y36" s="35">
        <f t="shared" ref="Y36:Y40" si="88">A36</f>
        <v>1.4999999999999999E-2</v>
      </c>
      <c r="Z36" s="35">
        <f t="shared" si="81"/>
        <v>-4.1997050778799272</v>
      </c>
      <c r="AA36" s="35">
        <f t="shared" si="82"/>
        <v>15.60727002719233</v>
      </c>
      <c r="AB36" s="35">
        <f t="shared" ref="AB36:AB40" si="89">LN(V36*0.000001)</f>
        <v>-13.528828985846078</v>
      </c>
      <c r="AC36" s="35">
        <f t="shared" si="83"/>
        <v>63.999999999999929</v>
      </c>
      <c r="AD36" s="35"/>
      <c r="AE36" s="35"/>
      <c r="AF36" s="35"/>
      <c r="AG36" s="35"/>
    </row>
    <row r="37" spans="1:34" s="1" customFormat="1" x14ac:dyDescent="0.25">
      <c r="A37" s="24">
        <v>0.02</v>
      </c>
      <c r="B37" s="24">
        <v>6000000</v>
      </c>
      <c r="C37" s="24">
        <v>40.86</v>
      </c>
      <c r="D37" s="24">
        <v>1.2E-9</v>
      </c>
      <c r="E37" s="24">
        <f t="shared" si="71"/>
        <v>1.1999999999999999E-7</v>
      </c>
      <c r="F37" s="24">
        <f t="shared" si="84"/>
        <v>6.81E-6</v>
      </c>
      <c r="G37" s="25">
        <v>2.2200000000000002E-9</v>
      </c>
      <c r="H37" s="24">
        <f t="shared" si="72"/>
        <v>2.8034938786448108E-7</v>
      </c>
      <c r="I37" s="24">
        <f t="shared" si="73"/>
        <v>67.567567567567551</v>
      </c>
      <c r="J37" s="24">
        <f t="shared" si="74"/>
        <v>3834.4594594594587</v>
      </c>
      <c r="K37" s="24">
        <f t="shared" si="75"/>
        <v>157.85438505882942</v>
      </c>
      <c r="L37" s="24">
        <v>19</v>
      </c>
      <c r="M37" s="24">
        <f t="shared" si="76"/>
        <v>3.5561877667140815</v>
      </c>
      <c r="N37" s="24">
        <f t="shared" si="85"/>
        <v>201.81365576102414</v>
      </c>
      <c r="O37" s="24">
        <f t="shared" si="77"/>
        <v>8.3081255294120755</v>
      </c>
      <c r="P37" s="24">
        <f>O37*30</f>
        <v>249.24376588236225</v>
      </c>
      <c r="Q37" s="24">
        <f t="shared" si="86"/>
        <v>6054.409672830724</v>
      </c>
      <c r="R37" s="24">
        <f t="shared" si="87"/>
        <v>60.544096728307238</v>
      </c>
      <c r="S37" s="24">
        <v>250</v>
      </c>
      <c r="T37" s="24">
        <f t="shared" si="78"/>
        <v>8.4359999999999999</v>
      </c>
      <c r="U37" s="26">
        <v>9</v>
      </c>
      <c r="V37" s="24">
        <f t="shared" si="79"/>
        <v>0.93733333333333335</v>
      </c>
      <c r="W37" s="24"/>
      <c r="X37" s="24">
        <f t="shared" si="80"/>
        <v>0.256707238514498</v>
      </c>
      <c r="Y37" s="24">
        <f t="shared" si="88"/>
        <v>0.02</v>
      </c>
      <c r="Z37" s="24">
        <f t="shared" si="81"/>
        <v>-3.912023005428146</v>
      </c>
      <c r="AA37" s="24">
        <f t="shared" si="82"/>
        <v>15.60727002719233</v>
      </c>
      <c r="AB37" s="24">
        <f t="shared" si="89"/>
        <v>-13.880226872683965</v>
      </c>
      <c r="AC37" s="24">
        <f t="shared" si="83"/>
        <v>64.000000000000028</v>
      </c>
      <c r="AD37" s="24"/>
      <c r="AE37" s="24"/>
      <c r="AF37" s="24"/>
      <c r="AG37" s="24"/>
    </row>
    <row r="38" spans="1:34" s="1" customFormat="1" x14ac:dyDescent="0.25">
      <c r="A38" s="24">
        <v>2.5000000000000001E-2</v>
      </c>
      <c r="B38" s="24">
        <v>6000000</v>
      </c>
      <c r="C38" s="24">
        <v>40.86</v>
      </c>
      <c r="D38" s="24">
        <v>1.2E-9</v>
      </c>
      <c r="E38" s="24">
        <f t="shared" si="71"/>
        <v>9.5999999999999999E-8</v>
      </c>
      <c r="F38" s="24">
        <f t="shared" si="84"/>
        <v>6.81E-6</v>
      </c>
      <c r="G38" s="25">
        <v>2.2200000000000002E-9</v>
      </c>
      <c r="H38" s="24">
        <f t="shared" si="72"/>
        <v>2.6513808116200975E-7</v>
      </c>
      <c r="I38" s="24">
        <f t="shared" si="73"/>
        <v>54.054054054054042</v>
      </c>
      <c r="J38" s="24">
        <f t="shared" si="74"/>
        <v>3834.4594594594587</v>
      </c>
      <c r="K38" s="24">
        <f t="shared" si="75"/>
        <v>149.28946011374421</v>
      </c>
      <c r="L38" s="24">
        <v>12</v>
      </c>
      <c r="M38" s="24">
        <f t="shared" si="76"/>
        <v>4.5045045045045038</v>
      </c>
      <c r="N38" s="24">
        <f t="shared" si="85"/>
        <v>319.53828828828824</v>
      </c>
      <c r="O38" s="24">
        <f t="shared" si="77"/>
        <v>12.440788342812018</v>
      </c>
      <c r="P38" s="24">
        <f t="shared" ref="P38:P40" si="90">O38*20</f>
        <v>248.81576685624037</v>
      </c>
      <c r="Q38" s="24">
        <f t="shared" si="86"/>
        <v>9586.1486486486465</v>
      </c>
      <c r="R38" s="24">
        <f t="shared" si="87"/>
        <v>95.861486486486456</v>
      </c>
      <c r="S38" s="24">
        <v>250</v>
      </c>
      <c r="T38" s="24">
        <f t="shared" si="78"/>
        <v>5.3280000000000003</v>
      </c>
      <c r="U38" s="24">
        <v>6</v>
      </c>
      <c r="V38" s="24">
        <f t="shared" si="79"/>
        <v>0.88800000000000001</v>
      </c>
      <c r="W38" s="24"/>
      <c r="X38" s="24">
        <f t="shared" si="80"/>
        <v>0.22604734343808594</v>
      </c>
      <c r="Y38" s="24">
        <f t="shared" si="88"/>
        <v>2.5000000000000001E-2</v>
      </c>
      <c r="Z38" s="24">
        <f t="shared" si="81"/>
        <v>-3.6888794541139363</v>
      </c>
      <c r="AA38" s="24">
        <f t="shared" si="82"/>
        <v>15.60727002719233</v>
      </c>
      <c r="AB38" s="24">
        <f t="shared" si="89"/>
        <v>-13.934294093954241</v>
      </c>
      <c r="AC38" s="24">
        <f t="shared" si="83"/>
        <v>24.999999999999972</v>
      </c>
      <c r="AD38" s="24"/>
      <c r="AE38" s="24"/>
      <c r="AF38" s="24"/>
      <c r="AG38" s="24"/>
    </row>
    <row r="39" spans="1:34" s="1" customFormat="1" x14ac:dyDescent="0.25">
      <c r="A39" s="24">
        <v>0.03</v>
      </c>
      <c r="B39" s="24">
        <v>6000000</v>
      </c>
      <c r="C39" s="24">
        <v>40.86</v>
      </c>
      <c r="D39" s="24">
        <v>1.2E-9</v>
      </c>
      <c r="E39" s="24">
        <f t="shared" si="71"/>
        <v>8.0000000000000002E-8</v>
      </c>
      <c r="F39" s="24">
        <f t="shared" si="84"/>
        <v>6.81E-6</v>
      </c>
      <c r="G39" s="25">
        <v>2.2200000000000002E-9</v>
      </c>
      <c r="H39" s="24">
        <f t="shared" si="72"/>
        <v>2.5332426858513858E-7</v>
      </c>
      <c r="I39" s="24">
        <f t="shared" si="73"/>
        <v>45.045045045045036</v>
      </c>
      <c r="J39" s="24">
        <f t="shared" si="74"/>
        <v>3834.4594594594587</v>
      </c>
      <c r="K39" s="24">
        <f t="shared" si="75"/>
        <v>142.6375386177582</v>
      </c>
      <c r="L39" s="24">
        <v>9</v>
      </c>
      <c r="M39" s="24">
        <f t="shared" si="76"/>
        <v>5.0050050050050041</v>
      </c>
      <c r="N39" s="24">
        <f t="shared" si="85"/>
        <v>426.05105105105099</v>
      </c>
      <c r="O39" s="24">
        <f t="shared" si="77"/>
        <v>15.848615401973133</v>
      </c>
      <c r="P39" s="24">
        <f t="shared" si="90"/>
        <v>316.97230803946263</v>
      </c>
      <c r="Q39" s="24">
        <f t="shared" si="86"/>
        <v>12781.531531531529</v>
      </c>
      <c r="R39" s="24">
        <f t="shared" si="87"/>
        <v>153.37837837837836</v>
      </c>
      <c r="S39" s="24">
        <v>300</v>
      </c>
      <c r="T39" s="24">
        <f t="shared" si="78"/>
        <v>4.7952000000000004</v>
      </c>
      <c r="U39" s="26">
        <v>6</v>
      </c>
      <c r="V39" s="24">
        <f t="shared" si="79"/>
        <v>0.79920000000000002</v>
      </c>
      <c r="W39" s="24"/>
      <c r="X39" s="24">
        <f t="shared" si="80"/>
        <v>0.20373521278528031</v>
      </c>
      <c r="Y39" s="24">
        <f t="shared" si="88"/>
        <v>0.03</v>
      </c>
      <c r="Z39" s="24">
        <f t="shared" si="81"/>
        <v>-3.5065578973199818</v>
      </c>
      <c r="AA39" s="24">
        <f t="shared" si="82"/>
        <v>15.60727002719233</v>
      </c>
      <c r="AB39" s="24">
        <f t="shared" si="89"/>
        <v>-14.039654609612068</v>
      </c>
      <c r="AC39" s="24">
        <f t="shared" si="83"/>
        <v>24.999999999999972</v>
      </c>
      <c r="AD39" s="24"/>
      <c r="AE39" s="24"/>
      <c r="AF39" s="24"/>
      <c r="AG39" s="24"/>
    </row>
    <row r="40" spans="1:34" s="1" customFormat="1" x14ac:dyDescent="0.25">
      <c r="A40" s="24">
        <v>3.5000000000000003E-2</v>
      </c>
      <c r="B40" s="24">
        <v>6000000</v>
      </c>
      <c r="C40" s="24">
        <v>40.86</v>
      </c>
      <c r="D40" s="24">
        <v>1.2E-9</v>
      </c>
      <c r="E40" s="24">
        <f t="shared" si="71"/>
        <v>6.857142857142856E-8</v>
      </c>
      <c r="F40" s="24">
        <f t="shared" si="84"/>
        <v>6.81E-6</v>
      </c>
      <c r="G40" s="25">
        <v>2.2200000000000002E-9</v>
      </c>
      <c r="H40" s="24">
        <f t="shared" si="72"/>
        <v>2.4374746068338358E-7</v>
      </c>
      <c r="I40" s="24">
        <f t="shared" si="73"/>
        <v>38.6100386100386</v>
      </c>
      <c r="J40" s="24">
        <f t="shared" si="74"/>
        <v>3834.4594594594587</v>
      </c>
      <c r="K40" s="24">
        <f t="shared" si="75"/>
        <v>137.24519182622947</v>
      </c>
      <c r="L40" s="24">
        <v>8</v>
      </c>
      <c r="M40" s="24">
        <f t="shared" si="76"/>
        <v>4.826254826254825</v>
      </c>
      <c r="N40" s="24">
        <f t="shared" si="85"/>
        <v>479.30743243243234</v>
      </c>
      <c r="O40" s="24">
        <f t="shared" si="77"/>
        <v>17.155648978278684</v>
      </c>
      <c r="P40" s="24">
        <f t="shared" si="90"/>
        <v>343.11297956557371</v>
      </c>
      <c r="Q40" s="24">
        <f t="shared" si="86"/>
        <v>14379.22297297297</v>
      </c>
      <c r="R40" s="24">
        <f t="shared" si="87"/>
        <v>184.05405405405403</v>
      </c>
      <c r="S40" s="24">
        <v>320</v>
      </c>
      <c r="T40" s="24">
        <f t="shared" si="78"/>
        <v>4.5465600000000004</v>
      </c>
      <c r="U40" s="26">
        <v>7</v>
      </c>
      <c r="V40" s="24">
        <f t="shared" si="79"/>
        <v>0.64950857142857144</v>
      </c>
      <c r="W40" s="24" t="s">
        <v>39</v>
      </c>
      <c r="X40" s="24">
        <f t="shared" si="80"/>
        <v>0.18659776049351517</v>
      </c>
      <c r="Y40" s="24">
        <f t="shared" si="88"/>
        <v>3.5000000000000003E-2</v>
      </c>
      <c r="Z40" s="24">
        <f t="shared" si="81"/>
        <v>-3.3524072174927233</v>
      </c>
      <c r="AA40" s="24">
        <f t="shared" si="82"/>
        <v>15.60727002719233</v>
      </c>
      <c r="AB40" s="24">
        <f t="shared" si="89"/>
        <v>-14.247049803958138</v>
      </c>
      <c r="AC40" s="24">
        <f t="shared" si="83"/>
        <v>35.999999999999936</v>
      </c>
      <c r="AD40" s="24"/>
      <c r="AE40" s="24"/>
      <c r="AF40" s="24"/>
      <c r="AG40" s="24"/>
    </row>
    <row r="41" spans="1:34" s="1" customFormat="1" x14ac:dyDescent="0.25">
      <c r="A41" s="24">
        <v>0.04</v>
      </c>
      <c r="B41" s="24">
        <v>6000000</v>
      </c>
      <c r="C41" s="24">
        <v>40.86</v>
      </c>
      <c r="D41" s="24">
        <v>1.2E-9</v>
      </c>
      <c r="E41" s="24">
        <f t="shared" ref="E41:E43" si="91">2*D41/A41</f>
        <v>5.9999999999999995E-8</v>
      </c>
      <c r="F41" s="24">
        <f t="shared" ref="F41:F43" si="92">C41/B41</f>
        <v>6.81E-6</v>
      </c>
      <c r="G41" s="25">
        <v>2.2200000000000002E-9</v>
      </c>
      <c r="H41" s="24">
        <f t="shared" ref="H41" si="93">(G41*C41*C41*D41)^0.25*B41^-0.5 *A41^-0.25</f>
        <v>2.3574479527381531E-7</v>
      </c>
      <c r="I41" s="24">
        <f t="shared" ref="I41:I42" si="94">E41/(0.8*G41)</f>
        <v>33.783783783783775</v>
      </c>
      <c r="J41" s="24">
        <f t="shared" ref="J41:J42" si="95">F41/(0.8*G41)</f>
        <v>3834.4594594594587</v>
      </c>
      <c r="K41" s="24">
        <f t="shared" ref="K41:K42" si="96">H41/(0.8*G41)</f>
        <v>132.73918652804915</v>
      </c>
      <c r="L41" s="24">
        <v>7</v>
      </c>
      <c r="M41" s="24">
        <f t="shared" ref="M41:M42" si="97">I41/L41</f>
        <v>4.826254826254825</v>
      </c>
      <c r="N41" s="24">
        <f t="shared" ref="N41:N42" si="98">J41/L41</f>
        <v>547.77992277992269</v>
      </c>
      <c r="O41" s="24">
        <f t="shared" ref="O41:O42" si="99">K41/L41</f>
        <v>18.962740932578448</v>
      </c>
      <c r="P41" s="24">
        <f t="shared" ref="P41:P43" si="100">O41*20</f>
        <v>379.25481865156894</v>
      </c>
      <c r="Q41" s="24">
        <f t="shared" ref="Q41:Q42" si="101">N41*30</f>
        <v>16433.397683397681</v>
      </c>
      <c r="R41" s="24">
        <f t="shared" ref="R41:R43" si="102">S41*Q41/25000</f>
        <v>230.06756756756752</v>
      </c>
      <c r="S41" s="24">
        <v>350</v>
      </c>
      <c r="T41" s="24">
        <f t="shared" si="78"/>
        <v>4.3512000000000004</v>
      </c>
      <c r="U41" s="32">
        <v>7.5</v>
      </c>
      <c r="V41" s="24">
        <f t="shared" si="79"/>
        <v>0.58016000000000001</v>
      </c>
      <c r="W41" s="24"/>
      <c r="X41" s="24">
        <f t="shared" ref="X41:X42" si="103">A41^-0.57*B41^-0.23</f>
        <v>0.17292230557560054</v>
      </c>
      <c r="Y41" s="24">
        <f t="shared" ref="Y41:Y43" si="104">A41</f>
        <v>0.04</v>
      </c>
      <c r="Z41" s="24">
        <f t="shared" ref="Z41:Z42" si="105">LN(A41)</f>
        <v>-3.2188758248682006</v>
      </c>
      <c r="AA41" s="24">
        <f t="shared" ref="AA41:AA43" si="106">LN(B41)</f>
        <v>15.60727002719233</v>
      </c>
      <c r="AB41" s="24">
        <f t="shared" ref="AB41:AB43" si="107">LN(V41*0.000001)</f>
        <v>-14.359961909379924</v>
      </c>
      <c r="AC41" s="24">
        <f t="shared" ref="AC41:AC43" si="108">(V41/MAX(ABS(V41-(T41/(U41-1))),ABS(V41-(T41/(U41+1)))))^2</f>
        <v>42.249999999999986</v>
      </c>
      <c r="AD41" s="24"/>
      <c r="AE41" s="24"/>
      <c r="AF41" s="24"/>
      <c r="AG41" s="24"/>
    </row>
    <row r="42" spans="1:34" s="1" customFormat="1" x14ac:dyDescent="0.25">
      <c r="A42" s="24">
        <v>0.05</v>
      </c>
      <c r="B42" s="24">
        <v>6000000</v>
      </c>
      <c r="C42" s="24">
        <v>40.86</v>
      </c>
      <c r="D42" s="24">
        <v>1.2E-9</v>
      </c>
      <c r="E42" s="24">
        <f t="shared" si="91"/>
        <v>4.8E-8</v>
      </c>
      <c r="F42" s="24">
        <f t="shared" si="92"/>
        <v>6.81E-6</v>
      </c>
      <c r="G42" s="25">
        <v>2.2200000000000002E-9</v>
      </c>
      <c r="H42" s="24">
        <f>(G42*C42*C42*D42)^0.25*B42^-0.5 *A42^-0.25</f>
        <v>2.2295366199638239E-7</v>
      </c>
      <c r="I42" s="24">
        <f t="shared" si="94"/>
        <v>27.027027027027021</v>
      </c>
      <c r="J42" s="24">
        <f t="shared" si="95"/>
        <v>3834.4594594594587</v>
      </c>
      <c r="K42" s="24">
        <f t="shared" si="96"/>
        <v>125.53697184480988</v>
      </c>
      <c r="L42" s="24">
        <v>6</v>
      </c>
      <c r="M42" s="24">
        <f t="shared" si="97"/>
        <v>4.5045045045045038</v>
      </c>
      <c r="N42" s="24">
        <f t="shared" si="98"/>
        <v>639.07657657657649</v>
      </c>
      <c r="O42" s="24">
        <f t="shared" si="99"/>
        <v>20.922828640801647</v>
      </c>
      <c r="P42" s="24">
        <f t="shared" si="100"/>
        <v>418.45657281603292</v>
      </c>
      <c r="Q42" s="24">
        <f t="shared" si="101"/>
        <v>19172.297297297293</v>
      </c>
      <c r="R42" s="24">
        <f t="shared" si="102"/>
        <v>291.41891891891885</v>
      </c>
      <c r="S42" s="24">
        <v>380</v>
      </c>
      <c r="T42" s="24">
        <f t="shared" si="78"/>
        <v>4.0492800000000004</v>
      </c>
      <c r="U42" s="24">
        <v>8</v>
      </c>
      <c r="V42" s="24">
        <f t="shared" si="79"/>
        <v>0.50616000000000005</v>
      </c>
      <c r="W42" s="24" t="s">
        <v>38</v>
      </c>
      <c r="X42" s="24">
        <f t="shared" si="103"/>
        <v>0.15226928552053981</v>
      </c>
      <c r="Y42" s="24">
        <f t="shared" si="104"/>
        <v>0.05</v>
      </c>
      <c r="Z42" s="24">
        <f t="shared" si="105"/>
        <v>-2.9957322735539909</v>
      </c>
      <c r="AA42" s="24">
        <f t="shared" si="106"/>
        <v>15.60727002719233</v>
      </c>
      <c r="AB42" s="24">
        <f t="shared" si="107"/>
        <v>-14.496413012107782</v>
      </c>
      <c r="AC42" s="24">
        <f t="shared" si="108"/>
        <v>49.000000000000064</v>
      </c>
      <c r="AD42" s="24"/>
      <c r="AE42" s="24"/>
      <c r="AF42" s="24"/>
      <c r="AG42" s="24"/>
    </row>
    <row r="43" spans="1:34" s="1" customFormat="1" x14ac:dyDescent="0.25">
      <c r="A43" s="24">
        <v>0.06</v>
      </c>
      <c r="B43" s="24">
        <v>6000000</v>
      </c>
      <c r="C43" s="24">
        <v>40.86</v>
      </c>
      <c r="D43" s="24">
        <v>1.2E-9</v>
      </c>
      <c r="E43" s="24">
        <f t="shared" si="91"/>
        <v>4.0000000000000001E-8</v>
      </c>
      <c r="F43" s="24">
        <f t="shared" si="92"/>
        <v>6.81E-6</v>
      </c>
      <c r="G43" s="25">
        <v>2.2200000000000002E-9</v>
      </c>
      <c r="H43" s="24">
        <f>(G43*C43*C43*D43)^0.25*B43^-0.5 *A43^-0.25</f>
        <v>2.1301946935001224E-7</v>
      </c>
      <c r="I43" s="24">
        <f>E43/(0.8*G43)</f>
        <v>22.522522522522518</v>
      </c>
      <c r="J43" s="24">
        <f>F43/(0.8*G43)</f>
        <v>3834.4594594594587</v>
      </c>
      <c r="K43" s="24">
        <f>H43/(0.8*G43)</f>
        <v>119.94339490428615</v>
      </c>
      <c r="L43" s="24">
        <v>5</v>
      </c>
      <c r="M43" s="24">
        <f>I43/L43</f>
        <v>4.5045045045045038</v>
      </c>
      <c r="N43" s="24">
        <f>J43/L43</f>
        <v>766.89189189189176</v>
      </c>
      <c r="O43" s="24">
        <f>K43/L43</f>
        <v>23.98867898085723</v>
      </c>
      <c r="P43" s="24">
        <f t="shared" si="100"/>
        <v>479.77357961714461</v>
      </c>
      <c r="Q43" s="24">
        <f>N43*30</f>
        <v>23006.756756756753</v>
      </c>
      <c r="R43" s="24">
        <f t="shared" si="102"/>
        <v>368.10810810810807</v>
      </c>
      <c r="S43" s="24">
        <v>400</v>
      </c>
      <c r="T43" s="24">
        <f t="shared" si="78"/>
        <v>3.5520000000000005</v>
      </c>
      <c r="U43" s="24">
        <v>7.5</v>
      </c>
      <c r="V43" s="24">
        <f t="shared" si="79"/>
        <v>0.47360000000000008</v>
      </c>
      <c r="W43" s="24" t="s">
        <v>37</v>
      </c>
      <c r="X43" s="24">
        <f>A43^-0.57*B43^-0.23</f>
        <v>0.13723945972710286</v>
      </c>
      <c r="Y43" s="24">
        <f t="shared" si="104"/>
        <v>0.06</v>
      </c>
      <c r="Z43" s="24">
        <f>LN(A43)</f>
        <v>-2.8134107167600364</v>
      </c>
      <c r="AA43" s="24">
        <f t="shared" si="106"/>
        <v>15.60727002719233</v>
      </c>
      <c r="AB43" s="24">
        <f t="shared" si="107"/>
        <v>-14.562902753376616</v>
      </c>
      <c r="AC43" s="24">
        <f t="shared" si="108"/>
        <v>42.25</v>
      </c>
      <c r="AD43" s="24"/>
      <c r="AE43" s="24"/>
      <c r="AF43" s="24"/>
      <c r="AG43" s="24"/>
    </row>
    <row r="44" spans="1:34" x14ac:dyDescent="0.25">
      <c r="G44" s="5"/>
    </row>
    <row r="45" spans="1:34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S45" t="s">
        <v>17</v>
      </c>
      <c r="T45" t="s">
        <v>18</v>
      </c>
      <c r="V45" t="s">
        <v>20</v>
      </c>
      <c r="X45" t="s">
        <v>21</v>
      </c>
      <c r="Z45" t="s">
        <v>22</v>
      </c>
      <c r="AA45" t="s">
        <v>23</v>
      </c>
      <c r="AB45" t="s">
        <v>24</v>
      </c>
      <c r="AC45" t="s">
        <v>25</v>
      </c>
    </row>
    <row r="46" spans="1:34" s="37" customFormat="1" x14ac:dyDescent="0.25">
      <c r="A46" s="35">
        <v>0.01</v>
      </c>
      <c r="B46" s="35">
        <v>5000000</v>
      </c>
      <c r="C46" s="35">
        <v>40.86</v>
      </c>
      <c r="D46" s="35">
        <v>1.2E-9</v>
      </c>
      <c r="E46" s="35">
        <f t="shared" ref="E46:E51" si="109">2*D46/A46</f>
        <v>2.3999999999999998E-7</v>
      </c>
      <c r="F46" s="35">
        <f>C46/B46</f>
        <v>8.1720000000000007E-6</v>
      </c>
      <c r="G46" s="36">
        <v>2.2200000000000002E-9</v>
      </c>
      <c r="H46" s="35">
        <f t="shared" ref="H46:H51" si="110">(G46*C46*C46*D46)^0.25*B46^-0.5 *A46^-0.25</f>
        <v>3.6521426642022537E-7</v>
      </c>
      <c r="I46" s="35">
        <f t="shared" ref="I46:I51" si="111">E46/(0.8*G46)</f>
        <v>135.1351351351351</v>
      </c>
      <c r="J46" s="35">
        <f t="shared" ref="J46:J51" si="112">F46/(0.8*G46)</f>
        <v>4601.3513513513508</v>
      </c>
      <c r="K46" s="35">
        <f t="shared" ref="K46:K51" si="113">H46/(0.8*G46)</f>
        <v>205.63866352490163</v>
      </c>
      <c r="L46" s="35">
        <v>38</v>
      </c>
      <c r="M46" s="35">
        <f t="shared" ref="M46:M51" si="114">I46/L46</f>
        <v>3.5561877667140815</v>
      </c>
      <c r="N46" s="35">
        <f>J46/L46</f>
        <v>121.08819345661449</v>
      </c>
      <c r="O46" s="35">
        <f t="shared" ref="O46:O51" si="115">K46/L46</f>
        <v>5.4115437769710955</v>
      </c>
      <c r="P46" s="35">
        <f>O46*40</f>
        <v>216.4617510788438</v>
      </c>
      <c r="Q46" s="35">
        <f>N46*30</f>
        <v>3632.6458036984345</v>
      </c>
      <c r="R46" s="35">
        <f>Q46*S46/25000</f>
        <v>31.967283072546223</v>
      </c>
      <c r="S46" s="35">
        <v>220</v>
      </c>
      <c r="T46" s="35">
        <f t="shared" ref="T46:T54" si="116">S46*0.8*L46*G46*1000000</f>
        <v>14.847360000000002</v>
      </c>
      <c r="U46" s="35">
        <v>7</v>
      </c>
      <c r="V46" s="35">
        <f>T46/U46</f>
        <v>2.121051428571429</v>
      </c>
      <c r="W46" s="35" t="s">
        <v>32</v>
      </c>
      <c r="X46" s="35">
        <f>A46^-0.57*B46^-0.23</f>
        <v>0.39740826866304008</v>
      </c>
      <c r="Y46" s="35">
        <f>A46</f>
        <v>0.01</v>
      </c>
      <c r="Z46" s="35">
        <f>LN(A46)</f>
        <v>-4.6051701859880909</v>
      </c>
      <c r="AA46" s="35">
        <f>LN(B46)</f>
        <v>15.424948470398375</v>
      </c>
      <c r="AB46" s="35">
        <f>LN(V46*0.000001)</f>
        <v>-13.063598635352999</v>
      </c>
      <c r="AC46" s="35">
        <f t="shared" ref="AC46:AC54" si="117">(V46/MAX(ABS(V46-(T46/(U46-1))),ABS(V46-(T46/(U46+1)))))^2</f>
        <v>36.000000000000043</v>
      </c>
      <c r="AD46" s="35"/>
      <c r="AE46" s="35"/>
      <c r="AF46" s="35"/>
      <c r="AG46" s="35"/>
      <c r="AH46" s="35"/>
    </row>
    <row r="47" spans="1:34" s="37" customFormat="1" x14ac:dyDescent="0.25">
      <c r="A47" s="35">
        <v>1.4999999999999999E-2</v>
      </c>
      <c r="B47" s="35">
        <v>5000000</v>
      </c>
      <c r="C47" s="35">
        <v>40.86</v>
      </c>
      <c r="D47" s="35">
        <v>1.2E-9</v>
      </c>
      <c r="E47" s="35">
        <f t="shared" si="109"/>
        <v>1.6E-7</v>
      </c>
      <c r="F47" s="35">
        <f t="shared" ref="F47:F51" si="118">C47/B47</f>
        <v>8.1720000000000007E-6</v>
      </c>
      <c r="G47" s="36">
        <v>2.2200000000000002E-9</v>
      </c>
      <c r="H47" s="35">
        <f t="shared" si="110"/>
        <v>3.3000834288421541E-7</v>
      </c>
      <c r="I47" s="35">
        <f t="shared" si="111"/>
        <v>90.090090090090072</v>
      </c>
      <c r="J47" s="35">
        <f t="shared" si="112"/>
        <v>4601.3513513513508</v>
      </c>
      <c r="K47" s="35">
        <f t="shared" si="113"/>
        <v>185.81550838075188</v>
      </c>
      <c r="L47" s="35">
        <v>25</v>
      </c>
      <c r="M47" s="35">
        <f t="shared" si="114"/>
        <v>3.6036036036036028</v>
      </c>
      <c r="N47" s="35">
        <f t="shared" ref="N47:N51" si="119">J47/L47</f>
        <v>184.05405405405403</v>
      </c>
      <c r="O47" s="35">
        <f t="shared" si="115"/>
        <v>7.4326203352300748</v>
      </c>
      <c r="P47" s="35">
        <f>O47*40</f>
        <v>297.30481340920301</v>
      </c>
      <c r="Q47" s="35">
        <f t="shared" ref="Q47:Q51" si="120">N47*30</f>
        <v>5521.6216216216208</v>
      </c>
      <c r="R47" s="35">
        <f t="shared" ref="R47:R51" si="121">Q47*S47/25000</f>
        <v>66.25945945945945</v>
      </c>
      <c r="S47" s="35">
        <v>300</v>
      </c>
      <c r="T47" s="35">
        <f t="shared" si="116"/>
        <v>13.320000000000002</v>
      </c>
      <c r="U47" s="35">
        <v>9</v>
      </c>
      <c r="V47" s="35">
        <f t="shared" ref="V47:V54" si="122">T47/U47</f>
        <v>1.4800000000000002</v>
      </c>
      <c r="W47" s="35" t="s">
        <v>33</v>
      </c>
      <c r="X47" s="35">
        <f t="shared" ref="X47:X53" si="123">A47^-0.57*B47^-0.23</f>
        <v>0.31540231840451838</v>
      </c>
      <c r="Y47" s="35">
        <f t="shared" ref="Y47:Y54" si="124">A47</f>
        <v>1.4999999999999999E-2</v>
      </c>
      <c r="Z47" s="35">
        <f t="shared" ref="Z47:Z53" si="125">LN(A47)</f>
        <v>-4.1997050778799272</v>
      </c>
      <c r="AA47" s="35">
        <f t="shared" ref="AA47:AA54" si="126">LN(B47)</f>
        <v>15.424948470398375</v>
      </c>
      <c r="AB47" s="35">
        <f t="shared" ref="AB47:AB54" si="127">LN(V47*0.000001)</f>
        <v>-13.423468470188251</v>
      </c>
      <c r="AC47" s="35">
        <f t="shared" si="117"/>
        <v>63.999999999999986</v>
      </c>
      <c r="AD47" s="35"/>
      <c r="AE47" s="35"/>
      <c r="AF47" s="35"/>
      <c r="AG47" s="35"/>
      <c r="AH47" s="35"/>
    </row>
    <row r="48" spans="1:34" s="1" customFormat="1" x14ac:dyDescent="0.25">
      <c r="A48" s="24">
        <v>0.02</v>
      </c>
      <c r="B48" s="24">
        <v>5000000</v>
      </c>
      <c r="C48" s="24">
        <v>40.86</v>
      </c>
      <c r="D48" s="24">
        <v>1.2E-9</v>
      </c>
      <c r="E48" s="24">
        <f t="shared" si="109"/>
        <v>1.1999999999999999E-7</v>
      </c>
      <c r="F48" s="24">
        <f t="shared" si="118"/>
        <v>8.1720000000000007E-6</v>
      </c>
      <c r="G48" s="25">
        <v>2.2200000000000002E-9</v>
      </c>
      <c r="H48" s="24">
        <f t="shared" si="110"/>
        <v>3.0710736743228261E-7</v>
      </c>
      <c r="I48" s="24">
        <f t="shared" si="111"/>
        <v>67.567567567567551</v>
      </c>
      <c r="J48" s="24">
        <f t="shared" si="112"/>
        <v>4601.3513513513508</v>
      </c>
      <c r="K48" s="24">
        <f t="shared" si="113"/>
        <v>172.92081499565458</v>
      </c>
      <c r="L48" s="24">
        <v>19</v>
      </c>
      <c r="M48" s="24">
        <f t="shared" si="114"/>
        <v>3.5561877667140815</v>
      </c>
      <c r="N48" s="24">
        <f t="shared" si="119"/>
        <v>242.17638691322898</v>
      </c>
      <c r="O48" s="24">
        <f t="shared" si="115"/>
        <v>9.1010955260870841</v>
      </c>
      <c r="P48" s="24">
        <f>O48*30</f>
        <v>273.03286578261253</v>
      </c>
      <c r="Q48" s="24">
        <f t="shared" si="120"/>
        <v>7265.291607396869</v>
      </c>
      <c r="R48" s="24">
        <f t="shared" si="121"/>
        <v>81.371266002844933</v>
      </c>
      <c r="S48" s="24">
        <v>280</v>
      </c>
      <c r="T48" s="24">
        <f t="shared" si="116"/>
        <v>9.4483200000000007</v>
      </c>
      <c r="U48" s="24">
        <v>9</v>
      </c>
      <c r="V48" s="24">
        <f t="shared" si="122"/>
        <v>1.0498133333333335</v>
      </c>
      <c r="W48" s="24" t="s">
        <v>36</v>
      </c>
      <c r="X48" s="24">
        <f t="shared" si="123"/>
        <v>0.2677008816334544</v>
      </c>
      <c r="Y48" s="24">
        <f t="shared" si="124"/>
        <v>0.02</v>
      </c>
      <c r="Z48" s="24">
        <f t="shared" si="125"/>
        <v>-3.912023005428146</v>
      </c>
      <c r="AA48" s="24">
        <f t="shared" si="126"/>
        <v>15.424948470398375</v>
      </c>
      <c r="AB48" s="24">
        <f t="shared" si="127"/>
        <v>-13.766898187376961</v>
      </c>
      <c r="AC48" s="24">
        <f t="shared" si="117"/>
        <v>64.000000000000085</v>
      </c>
      <c r="AD48" s="24"/>
      <c r="AE48" s="24"/>
      <c r="AF48" s="24"/>
      <c r="AG48" s="24"/>
      <c r="AH48" s="24"/>
    </row>
    <row r="49" spans="1:34" s="1" customFormat="1" x14ac:dyDescent="0.25">
      <c r="A49" s="24">
        <v>2.5000000000000001E-2</v>
      </c>
      <c r="B49" s="24">
        <v>5000000</v>
      </c>
      <c r="C49" s="24">
        <v>40.86</v>
      </c>
      <c r="D49" s="24">
        <v>1.2E-9</v>
      </c>
      <c r="E49" s="24">
        <f t="shared" si="109"/>
        <v>9.5999999999999999E-8</v>
      </c>
      <c r="F49" s="24">
        <f t="shared" si="118"/>
        <v>8.1720000000000007E-6</v>
      </c>
      <c r="G49" s="25">
        <v>2.2200000000000002E-9</v>
      </c>
      <c r="H49" s="24">
        <f t="shared" si="110"/>
        <v>2.904442158121365E-7</v>
      </c>
      <c r="I49" s="24">
        <f t="shared" si="111"/>
        <v>54.054054054054042</v>
      </c>
      <c r="J49" s="24">
        <f t="shared" si="112"/>
        <v>4601.3513513513508</v>
      </c>
      <c r="K49" s="24">
        <f t="shared" si="113"/>
        <v>163.53840980413088</v>
      </c>
      <c r="L49" s="24">
        <v>12</v>
      </c>
      <c r="M49" s="24">
        <f t="shared" si="114"/>
        <v>4.5045045045045038</v>
      </c>
      <c r="N49" s="24">
        <f t="shared" si="119"/>
        <v>383.44594594594588</v>
      </c>
      <c r="O49" s="24">
        <f t="shared" si="115"/>
        <v>13.628200817010907</v>
      </c>
      <c r="P49" s="24">
        <f t="shared" ref="P49:P51" si="128">O49*20</f>
        <v>272.56401634021813</v>
      </c>
      <c r="Q49" s="24">
        <f t="shared" si="120"/>
        <v>11503.378378378377</v>
      </c>
      <c r="R49" s="24">
        <f t="shared" si="121"/>
        <v>128.83783783783781</v>
      </c>
      <c r="S49" s="24">
        <v>280</v>
      </c>
      <c r="T49" s="24">
        <f t="shared" si="116"/>
        <v>5.9673600000000002</v>
      </c>
      <c r="U49" s="24">
        <v>6</v>
      </c>
      <c r="V49" s="24">
        <f t="shared" si="122"/>
        <v>0.99456</v>
      </c>
      <c r="W49" s="24"/>
      <c r="X49" s="24">
        <f t="shared" si="123"/>
        <v>0.23572795796273691</v>
      </c>
      <c r="Y49" s="24">
        <f t="shared" si="124"/>
        <v>2.5000000000000001E-2</v>
      </c>
      <c r="Z49" s="24">
        <f t="shared" si="125"/>
        <v>-3.6888794541139363</v>
      </c>
      <c r="AA49" s="24">
        <f t="shared" si="126"/>
        <v>15.424948470398375</v>
      </c>
      <c r="AB49" s="24">
        <f t="shared" si="127"/>
        <v>-13.820965408647238</v>
      </c>
      <c r="AC49" s="24">
        <f t="shared" si="117"/>
        <v>24.999999999999972</v>
      </c>
      <c r="AD49" s="24"/>
      <c r="AE49" s="24"/>
      <c r="AF49" s="24"/>
      <c r="AG49" s="24"/>
      <c r="AH49" s="24"/>
    </row>
    <row r="50" spans="1:34" s="1" customFormat="1" x14ac:dyDescent="0.25">
      <c r="A50" s="24">
        <v>0.03</v>
      </c>
      <c r="B50" s="24">
        <v>5000000</v>
      </c>
      <c r="C50" s="24">
        <v>40.86</v>
      </c>
      <c r="D50" s="24">
        <v>1.2E-9</v>
      </c>
      <c r="E50" s="24">
        <f t="shared" si="109"/>
        <v>8.0000000000000002E-8</v>
      </c>
      <c r="F50" s="24">
        <f t="shared" si="118"/>
        <v>8.1720000000000007E-6</v>
      </c>
      <c r="G50" s="25">
        <v>2.2200000000000002E-9</v>
      </c>
      <c r="H50" s="24">
        <f t="shared" si="110"/>
        <v>2.7750283253515541E-7</v>
      </c>
      <c r="I50" s="24">
        <f t="shared" si="111"/>
        <v>45.045045045045036</v>
      </c>
      <c r="J50" s="24">
        <f t="shared" si="112"/>
        <v>4601.3513513513508</v>
      </c>
      <c r="K50" s="24">
        <f t="shared" si="113"/>
        <v>156.25159489592082</v>
      </c>
      <c r="L50" s="24">
        <v>9</v>
      </c>
      <c r="M50" s="24">
        <f t="shared" si="114"/>
        <v>5.0050050050050041</v>
      </c>
      <c r="N50" s="24">
        <f t="shared" si="119"/>
        <v>511.26126126126121</v>
      </c>
      <c r="O50" s="24">
        <f t="shared" si="115"/>
        <v>17.361288321768981</v>
      </c>
      <c r="P50" s="24">
        <f t="shared" si="128"/>
        <v>347.22576643537963</v>
      </c>
      <c r="Q50" s="24">
        <f t="shared" si="120"/>
        <v>15337.837837837837</v>
      </c>
      <c r="R50" s="24">
        <f t="shared" si="121"/>
        <v>196.32432432432432</v>
      </c>
      <c r="S50" s="24">
        <v>320</v>
      </c>
      <c r="T50" s="24">
        <f t="shared" si="116"/>
        <v>5.1148800000000003</v>
      </c>
      <c r="U50" s="24">
        <v>6</v>
      </c>
      <c r="V50" s="24">
        <f t="shared" si="122"/>
        <v>0.85248000000000002</v>
      </c>
      <c r="W50" s="24" t="s">
        <v>34</v>
      </c>
      <c r="X50" s="24">
        <f t="shared" si="123"/>
        <v>0.21246029678792533</v>
      </c>
      <c r="Y50" s="24">
        <f t="shared" si="124"/>
        <v>0.03</v>
      </c>
      <c r="Z50" s="24">
        <f t="shared" si="125"/>
        <v>-3.5065578973199818</v>
      </c>
      <c r="AA50" s="24">
        <f t="shared" si="126"/>
        <v>15.424948470398375</v>
      </c>
      <c r="AB50" s="24">
        <f t="shared" si="127"/>
        <v>-13.975116088474497</v>
      </c>
      <c r="AC50" s="24">
        <f t="shared" si="117"/>
        <v>24.999999999999972</v>
      </c>
      <c r="AD50" s="24"/>
      <c r="AE50" s="24"/>
      <c r="AF50" s="24"/>
      <c r="AG50" s="24"/>
      <c r="AH50" s="24"/>
    </row>
    <row r="51" spans="1:34" s="1" customFormat="1" x14ac:dyDescent="0.25">
      <c r="A51" s="24">
        <v>3.5000000000000003E-2</v>
      </c>
      <c r="B51" s="24">
        <v>5000000</v>
      </c>
      <c r="C51" s="24">
        <v>40.86</v>
      </c>
      <c r="D51" s="24">
        <v>1.2E-9</v>
      </c>
      <c r="E51" s="24">
        <f t="shared" si="109"/>
        <v>6.857142857142856E-8</v>
      </c>
      <c r="F51" s="24">
        <f t="shared" si="118"/>
        <v>8.1720000000000007E-6</v>
      </c>
      <c r="G51" s="25">
        <v>2.2200000000000002E-9</v>
      </c>
      <c r="H51" s="24">
        <f t="shared" si="110"/>
        <v>2.670119651017855E-7</v>
      </c>
      <c r="I51" s="24">
        <f t="shared" si="111"/>
        <v>38.6100386100386</v>
      </c>
      <c r="J51" s="24">
        <f t="shared" si="112"/>
        <v>4601.3513513513508</v>
      </c>
      <c r="K51" s="24">
        <f t="shared" si="113"/>
        <v>150.34457494469902</v>
      </c>
      <c r="L51" s="24">
        <v>8</v>
      </c>
      <c r="M51" s="24">
        <f t="shared" si="114"/>
        <v>4.826254826254825</v>
      </c>
      <c r="N51" s="24">
        <f t="shared" si="119"/>
        <v>575.16891891891885</v>
      </c>
      <c r="O51" s="24">
        <f t="shared" si="115"/>
        <v>18.793071868087377</v>
      </c>
      <c r="P51" s="24">
        <f t="shared" si="128"/>
        <v>375.86143736174756</v>
      </c>
      <c r="Q51" s="24">
        <f t="shared" si="120"/>
        <v>17255.067567567567</v>
      </c>
      <c r="R51" s="24">
        <f t="shared" si="121"/>
        <v>241.57094594594594</v>
      </c>
      <c r="S51" s="24">
        <v>350</v>
      </c>
      <c r="T51" s="24">
        <f t="shared" si="116"/>
        <v>4.9728000000000003</v>
      </c>
      <c r="U51" s="24">
        <v>7</v>
      </c>
      <c r="V51" s="24">
        <f t="shared" si="122"/>
        <v>0.71040000000000003</v>
      </c>
      <c r="W51" s="24" t="s">
        <v>34</v>
      </c>
      <c r="X51" s="24">
        <f t="shared" si="123"/>
        <v>0.19458892271213082</v>
      </c>
      <c r="Y51" s="24">
        <f t="shared" si="124"/>
        <v>3.5000000000000003E-2</v>
      </c>
      <c r="Z51" s="24">
        <f t="shared" si="125"/>
        <v>-3.3524072174927233</v>
      </c>
      <c r="AA51" s="24">
        <f t="shared" si="126"/>
        <v>15.424948470398375</v>
      </c>
      <c r="AB51" s="24">
        <f t="shared" si="127"/>
        <v>-14.15743764526845</v>
      </c>
      <c r="AC51" s="24">
        <f t="shared" si="117"/>
        <v>35.999999999999972</v>
      </c>
      <c r="AD51" s="24"/>
      <c r="AE51" s="24"/>
      <c r="AF51" s="24"/>
      <c r="AG51" s="24"/>
      <c r="AH51" s="24"/>
    </row>
    <row r="52" spans="1:34" s="1" customFormat="1" x14ac:dyDescent="0.25">
      <c r="A52" s="24">
        <v>0.04</v>
      </c>
      <c r="B52" s="24">
        <v>5000000</v>
      </c>
      <c r="C52" s="24">
        <v>40.86</v>
      </c>
      <c r="D52" s="24">
        <v>1.2E-9</v>
      </c>
      <c r="E52" s="24">
        <f t="shared" ref="E52:E54" si="129">2*D52/A52</f>
        <v>5.9999999999999995E-8</v>
      </c>
      <c r="F52" s="24">
        <f t="shared" ref="F52:F54" si="130">C52/B52</f>
        <v>8.1720000000000007E-6</v>
      </c>
      <c r="G52" s="25">
        <v>2.2200000000000002E-9</v>
      </c>
      <c r="H52" s="24">
        <f t="shared" ref="H52" si="131">(G52*C52*C52*D52)^0.25*B52^-0.5 *A52^-0.25</f>
        <v>2.5824548437181179E-7</v>
      </c>
      <c r="I52" s="24">
        <f t="shared" ref="I52:I53" si="132">E52/(0.8*G52)</f>
        <v>33.783783783783775</v>
      </c>
      <c r="J52" s="24">
        <f t="shared" ref="J52:J53" si="133">F52/(0.8*G52)</f>
        <v>4601.3513513513508</v>
      </c>
      <c r="K52" s="24">
        <f t="shared" ref="K52:K53" si="134">H52/(0.8*G52)</f>
        <v>145.4084934525967</v>
      </c>
      <c r="L52" s="24">
        <v>7</v>
      </c>
      <c r="M52" s="24">
        <f t="shared" ref="M52:M53" si="135">I52/L52</f>
        <v>4.826254826254825</v>
      </c>
      <c r="N52" s="24">
        <f t="shared" ref="N52:N53" si="136">J52/L52</f>
        <v>657.33590733590722</v>
      </c>
      <c r="O52" s="24">
        <f t="shared" ref="O52:O53" si="137">K52/L52</f>
        <v>20.772641921799529</v>
      </c>
      <c r="P52" s="24">
        <f t="shared" ref="P52:P54" si="138">O52*20</f>
        <v>415.4528384359906</v>
      </c>
      <c r="Q52" s="24">
        <f t="shared" ref="Q52:Q53" si="139">N52*30</f>
        <v>19720.077220077215</v>
      </c>
      <c r="R52" s="24">
        <f t="shared" ref="R52:R54" si="140">Q52*S52/25000</f>
        <v>315.52123552123544</v>
      </c>
      <c r="S52" s="24">
        <v>400</v>
      </c>
      <c r="T52" s="24">
        <f t="shared" si="116"/>
        <v>4.9728000000000003</v>
      </c>
      <c r="U52" s="24">
        <v>7.5</v>
      </c>
      <c r="V52" s="24">
        <f t="shared" si="122"/>
        <v>0.66304000000000007</v>
      </c>
      <c r="W52" s="24" t="s">
        <v>35</v>
      </c>
      <c r="X52" s="24">
        <f t="shared" si="123"/>
        <v>0.18032780814656879</v>
      </c>
      <c r="Y52" s="24">
        <f t="shared" si="124"/>
        <v>0.04</v>
      </c>
      <c r="Z52" s="24">
        <f t="shared" si="125"/>
        <v>-3.2188758248682006</v>
      </c>
      <c r="AA52" s="24">
        <f t="shared" si="126"/>
        <v>15.424948470398375</v>
      </c>
      <c r="AB52" s="24">
        <f t="shared" si="127"/>
        <v>-14.226430516755402</v>
      </c>
      <c r="AC52" s="24">
        <f t="shared" si="117"/>
        <v>42.25</v>
      </c>
      <c r="AD52" s="24"/>
      <c r="AE52" s="24"/>
      <c r="AF52" s="24"/>
      <c r="AG52" s="24"/>
      <c r="AH52" s="24"/>
    </row>
    <row r="53" spans="1:34" s="1" customFormat="1" x14ac:dyDescent="0.25">
      <c r="A53" s="24">
        <v>0.05</v>
      </c>
      <c r="B53" s="24">
        <v>5000000</v>
      </c>
      <c r="C53" s="24">
        <v>40.86</v>
      </c>
      <c r="D53" s="24">
        <v>1.2E-9</v>
      </c>
      <c r="E53" s="24">
        <f t="shared" si="129"/>
        <v>4.8E-8</v>
      </c>
      <c r="F53" s="24">
        <f t="shared" si="130"/>
        <v>8.1720000000000007E-6</v>
      </c>
      <c r="G53" s="25">
        <v>2.2200000000000002E-9</v>
      </c>
      <c r="H53" s="24">
        <f>(G53*C53*C53*D53)^0.25*B53^-0.5 *A53^-0.25</f>
        <v>2.4423349990760178E-7</v>
      </c>
      <c r="I53" s="24">
        <f t="shared" si="132"/>
        <v>27.027027027027021</v>
      </c>
      <c r="J53" s="24">
        <f t="shared" si="133"/>
        <v>4601.3513513513508</v>
      </c>
      <c r="K53" s="24">
        <f t="shared" si="134"/>
        <v>137.51886256058657</v>
      </c>
      <c r="L53" s="24">
        <v>6</v>
      </c>
      <c r="M53" s="24">
        <f t="shared" si="135"/>
        <v>4.5045045045045038</v>
      </c>
      <c r="N53" s="24">
        <f t="shared" si="136"/>
        <v>766.89189189189176</v>
      </c>
      <c r="O53" s="24">
        <f t="shared" si="137"/>
        <v>22.919810426764428</v>
      </c>
      <c r="P53" s="24">
        <f t="shared" si="138"/>
        <v>458.39620853528857</v>
      </c>
      <c r="Q53" s="24">
        <f t="shared" si="139"/>
        <v>23006.756756756753</v>
      </c>
      <c r="R53" s="24">
        <f t="shared" si="140"/>
        <v>386.51351351351343</v>
      </c>
      <c r="S53" s="24">
        <v>420</v>
      </c>
      <c r="T53" s="24">
        <f t="shared" si="116"/>
        <v>4.4755200000000004</v>
      </c>
      <c r="U53" s="24">
        <v>8</v>
      </c>
      <c r="V53" s="24">
        <f t="shared" si="122"/>
        <v>0.55944000000000005</v>
      </c>
      <c r="W53" s="24"/>
      <c r="X53" s="24">
        <f t="shared" si="123"/>
        <v>0.15879030998669158</v>
      </c>
      <c r="Y53" s="24">
        <f t="shared" si="124"/>
        <v>0.05</v>
      </c>
      <c r="Z53" s="24">
        <f t="shared" si="125"/>
        <v>-2.9957322735539909</v>
      </c>
      <c r="AA53" s="24">
        <f t="shared" si="126"/>
        <v>15.424948470398375</v>
      </c>
      <c r="AB53" s="24">
        <f t="shared" si="127"/>
        <v>-14.3963295535508</v>
      </c>
      <c r="AC53" s="24">
        <f t="shared" si="117"/>
        <v>49.000000000000028</v>
      </c>
      <c r="AD53" s="24"/>
      <c r="AE53" s="24"/>
      <c r="AF53" s="24"/>
      <c r="AG53" s="24"/>
      <c r="AH53" s="24"/>
    </row>
    <row r="54" spans="1:34" s="1" customFormat="1" x14ac:dyDescent="0.25">
      <c r="A54" s="24">
        <v>0.06</v>
      </c>
      <c r="B54" s="24">
        <v>5000000</v>
      </c>
      <c r="C54" s="24">
        <v>40.86</v>
      </c>
      <c r="D54" s="24">
        <v>1.2E-9</v>
      </c>
      <c r="E54" s="24">
        <f t="shared" si="129"/>
        <v>4.0000000000000001E-8</v>
      </c>
      <c r="F54" s="24">
        <f t="shared" si="130"/>
        <v>8.1720000000000007E-6</v>
      </c>
      <c r="G54" s="25">
        <v>2.2200000000000002E-9</v>
      </c>
      <c r="H54" s="24">
        <f>(G54*C54*C54*D54)^0.25*B54^-0.5 *A54^-0.25</f>
        <v>2.3335113710156407E-7</v>
      </c>
      <c r="I54" s="24">
        <f>E54/(0.8*G54)</f>
        <v>22.522522522522518</v>
      </c>
      <c r="J54" s="24">
        <f>F54/(0.8*G54)</f>
        <v>4601.3513513513508</v>
      </c>
      <c r="K54" s="24">
        <f>H54/(0.8*G54)</f>
        <v>131.39140602565541</v>
      </c>
      <c r="L54" s="24">
        <v>5</v>
      </c>
      <c r="M54" s="24">
        <f>I54/L54</f>
        <v>4.5045045045045038</v>
      </c>
      <c r="N54" s="24">
        <f>J54/L54</f>
        <v>920.2702702702702</v>
      </c>
      <c r="O54" s="24">
        <f>K54/L54</f>
        <v>26.278281205131083</v>
      </c>
      <c r="P54" s="24">
        <f t="shared" si="138"/>
        <v>525.56562410262165</v>
      </c>
      <c r="Q54" s="24">
        <f>N54*30</f>
        <v>27608.108108108107</v>
      </c>
      <c r="R54" s="24">
        <f t="shared" si="140"/>
        <v>530.0756756756756</v>
      </c>
      <c r="S54" s="24">
        <v>480</v>
      </c>
      <c r="T54" s="24">
        <f t="shared" si="116"/>
        <v>4.2624000000000004</v>
      </c>
      <c r="U54" s="24">
        <v>8</v>
      </c>
      <c r="V54" s="24">
        <f t="shared" si="122"/>
        <v>0.53280000000000005</v>
      </c>
      <c r="W54" s="24"/>
      <c r="X54" s="24">
        <f>A54^-0.57*B54^-0.23</f>
        <v>0.14311682279177138</v>
      </c>
      <c r="Y54" s="24">
        <f t="shared" si="124"/>
        <v>0.06</v>
      </c>
      <c r="Z54" s="24">
        <f>LN(A54)</f>
        <v>-2.8134107167600364</v>
      </c>
      <c r="AA54" s="24">
        <f t="shared" si="126"/>
        <v>15.424948470398375</v>
      </c>
      <c r="AB54" s="24">
        <f t="shared" si="127"/>
        <v>-14.445119717720232</v>
      </c>
      <c r="AC54" s="24">
        <f t="shared" si="117"/>
        <v>49.000000000000036</v>
      </c>
      <c r="AD54" s="24"/>
      <c r="AE54" s="24"/>
      <c r="AF54" s="24"/>
      <c r="AG54" s="24"/>
      <c r="AH54" s="24"/>
    </row>
    <row r="55" spans="1:34" x14ac:dyDescent="0.25">
      <c r="A55" s="14"/>
      <c r="G55" s="5"/>
      <c r="H55" s="5"/>
    </row>
    <row r="58" spans="1:34" x14ac:dyDescent="0.25">
      <c r="A58" s="21"/>
      <c r="B58" s="21"/>
      <c r="G58" s="5"/>
    </row>
    <row r="59" spans="1:34" x14ac:dyDescent="0.25">
      <c r="A59" s="21"/>
      <c r="B59" s="21"/>
      <c r="G59" s="5"/>
    </row>
    <row r="60" spans="1:34" x14ac:dyDescent="0.25">
      <c r="A60" s="7"/>
      <c r="B60" s="7"/>
      <c r="G60" s="5"/>
    </row>
    <row r="61" spans="1:34" x14ac:dyDescent="0.25">
      <c r="A61" s="21"/>
      <c r="B61" s="21"/>
      <c r="G61" s="5"/>
    </row>
    <row r="62" spans="1:34" x14ac:dyDescent="0.25">
      <c r="A62" s="7"/>
      <c r="B62" s="7"/>
      <c r="G62" s="5"/>
    </row>
    <row r="63" spans="1:34" x14ac:dyDescent="0.25">
      <c r="A63" s="7"/>
      <c r="B63" s="7"/>
      <c r="G63" s="5"/>
      <c r="U63" s="7"/>
    </row>
    <row r="64" spans="1:34" x14ac:dyDescent="0.25">
      <c r="A64" s="7"/>
      <c r="B64" s="7"/>
      <c r="G64" s="5"/>
      <c r="U64" s="7"/>
    </row>
    <row r="65" spans="1:21" x14ac:dyDescent="0.25">
      <c r="A65" s="7"/>
      <c r="B65" s="7"/>
      <c r="G65" s="5"/>
      <c r="U65" s="7"/>
    </row>
    <row r="66" spans="1:21" x14ac:dyDescent="0.25">
      <c r="G66" s="5"/>
    </row>
    <row r="67" spans="1:21" x14ac:dyDescent="0.25">
      <c r="G67" s="5"/>
    </row>
    <row r="68" spans="1:21" x14ac:dyDescent="0.25">
      <c r="G68" s="5"/>
    </row>
    <row r="71" spans="1:21" x14ac:dyDescent="0.25">
      <c r="A71" s="14"/>
      <c r="G71" s="5"/>
      <c r="H71" s="5"/>
      <c r="I71" s="5"/>
      <c r="J71" s="5"/>
      <c r="K71" s="5"/>
      <c r="T71" s="5"/>
    </row>
    <row r="72" spans="1:21" x14ac:dyDescent="0.25">
      <c r="A72" s="14"/>
      <c r="G72" s="5"/>
      <c r="H72" s="5"/>
    </row>
    <row r="73" spans="1:21" x14ac:dyDescent="0.25">
      <c r="A73" s="14"/>
      <c r="G73" s="5"/>
      <c r="H73" s="5"/>
    </row>
    <row r="74" spans="1:21" x14ac:dyDescent="0.25">
      <c r="A74" s="14"/>
      <c r="G74" s="5"/>
      <c r="H74" s="5"/>
    </row>
    <row r="75" spans="1:21" x14ac:dyDescent="0.25">
      <c r="A75" s="14"/>
      <c r="G75" s="5"/>
      <c r="H75" s="5"/>
    </row>
    <row r="76" spans="1:21" x14ac:dyDescent="0.25">
      <c r="A76" s="14"/>
      <c r="G76" s="5"/>
      <c r="H76" s="5"/>
    </row>
    <row r="77" spans="1:21" x14ac:dyDescent="0.25">
      <c r="A77" s="14"/>
      <c r="G77" s="5"/>
      <c r="H77" s="5"/>
    </row>
    <row r="78" spans="1:21" x14ac:dyDescent="0.25">
      <c r="A78" s="14"/>
      <c r="G78" s="5"/>
      <c r="H78" s="5"/>
    </row>
    <row r="79" spans="1:21" x14ac:dyDescent="0.25">
      <c r="A79" s="14"/>
      <c r="G79" s="5"/>
      <c r="H79" s="5"/>
    </row>
    <row r="84" spans="1:9" x14ac:dyDescent="0.25">
      <c r="A84" s="14"/>
      <c r="B84" s="14"/>
      <c r="G84" s="5"/>
      <c r="I84" s="5"/>
    </row>
    <row r="85" spans="1:9" x14ac:dyDescent="0.25">
      <c r="A85" s="14"/>
      <c r="B85" s="14"/>
      <c r="G85" s="5"/>
    </row>
    <row r="86" spans="1:9" x14ac:dyDescent="0.25">
      <c r="A86" s="14"/>
      <c r="B86" s="14"/>
      <c r="G86" s="5"/>
    </row>
    <row r="87" spans="1:9" x14ac:dyDescent="0.25">
      <c r="A87" s="14"/>
      <c r="B87" s="14"/>
      <c r="G87" s="5"/>
    </row>
    <row r="88" spans="1:9" x14ac:dyDescent="0.25">
      <c r="A88" s="14"/>
      <c r="B88" s="14"/>
      <c r="G88" s="5"/>
    </row>
    <row r="89" spans="1:9" x14ac:dyDescent="0.25">
      <c r="A89" s="14"/>
      <c r="B89" s="14"/>
      <c r="G89" s="5"/>
    </row>
    <row r="90" spans="1:9" x14ac:dyDescent="0.25">
      <c r="A90" s="14"/>
      <c r="B90" s="14"/>
      <c r="G90" s="5"/>
    </row>
    <row r="91" spans="1:9" x14ac:dyDescent="0.25">
      <c r="A91" s="14"/>
      <c r="B91" s="14"/>
      <c r="G91" s="5"/>
    </row>
    <row r="147" spans="12:12" x14ac:dyDescent="0.25">
      <c r="L147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C183-3F70-461E-B737-FEA9ED9E72F8}">
  <dimension ref="H4:P46"/>
  <sheetViews>
    <sheetView topLeftCell="A17" workbookViewId="0">
      <selection activeCell="P4" sqref="P4:P46"/>
    </sheetView>
  </sheetViews>
  <sheetFormatPr defaultRowHeight="15" x14ac:dyDescent="0.25"/>
  <cols>
    <col min="9" max="9" width="12" bestFit="1" customWidth="1"/>
    <col min="13" max="13" width="11" bestFit="1" customWidth="1"/>
    <col min="16" max="16" width="11" bestFit="1" customWidth="1"/>
  </cols>
  <sheetData>
    <row r="4" spans="8:16" x14ac:dyDescent="0.25">
      <c r="H4">
        <v>1.2747733333333333</v>
      </c>
      <c r="I4">
        <f>H4*0.000001</f>
        <v>1.2747733333333333E-6</v>
      </c>
      <c r="L4">
        <v>1.6872</v>
      </c>
      <c r="M4">
        <f>L4*0.000001</f>
        <v>1.6871999999999999E-6</v>
      </c>
      <c r="O4">
        <v>1.1248</v>
      </c>
      <c r="P4">
        <f>O4*0.000001</f>
        <v>1.1248E-6</v>
      </c>
    </row>
    <row r="5" spans="8:16" x14ac:dyDescent="0.25">
      <c r="H5">
        <v>0.9283636363636365</v>
      </c>
      <c r="I5">
        <f t="shared" ref="I5:I38" si="0">H5*0.000001</f>
        <v>9.2836363636363642E-7</v>
      </c>
      <c r="L5">
        <v>1.0656000000000001</v>
      </c>
      <c r="M5">
        <f t="shared" ref="M5:M46" si="1">L5*0.000001</f>
        <v>1.0656E-6</v>
      </c>
      <c r="O5">
        <v>0.88800000000000001</v>
      </c>
      <c r="P5">
        <f t="shared" ref="P5:P46" si="2">O5*0.000001</f>
        <v>8.8800000000000001E-7</v>
      </c>
    </row>
    <row r="6" spans="8:16" x14ac:dyDescent="0.25">
      <c r="H6">
        <v>0.51913846153846155</v>
      </c>
      <c r="I6">
        <f t="shared" si="0"/>
        <v>5.191384615384615E-7</v>
      </c>
      <c r="L6">
        <v>0.7311200000000001</v>
      </c>
      <c r="M6">
        <f t="shared" si="1"/>
        <v>7.311200000000001E-7</v>
      </c>
      <c r="O6">
        <v>0.7311200000000001</v>
      </c>
      <c r="P6">
        <f t="shared" si="2"/>
        <v>7.311200000000001E-7</v>
      </c>
    </row>
    <row r="7" spans="8:16" x14ac:dyDescent="0.25">
      <c r="H7">
        <v>0.47360000000000002</v>
      </c>
      <c r="I7">
        <f t="shared" si="0"/>
        <v>4.7360000000000001E-7</v>
      </c>
      <c r="L7">
        <v>0.62160000000000004</v>
      </c>
      <c r="M7">
        <f t="shared" si="1"/>
        <v>6.2160000000000001E-7</v>
      </c>
      <c r="O7">
        <v>0.53280000000000005</v>
      </c>
      <c r="P7">
        <f t="shared" si="2"/>
        <v>5.3280000000000001E-7</v>
      </c>
    </row>
    <row r="8" spans="8:16" x14ac:dyDescent="0.25">
      <c r="H8">
        <v>0.35964000000000002</v>
      </c>
      <c r="I8">
        <f t="shared" si="0"/>
        <v>3.5964000000000001E-7</v>
      </c>
      <c r="L8">
        <v>0.53280000000000005</v>
      </c>
      <c r="M8">
        <f t="shared" si="1"/>
        <v>5.3280000000000001E-7</v>
      </c>
      <c r="O8">
        <v>0.42624000000000006</v>
      </c>
      <c r="P8">
        <f t="shared" si="2"/>
        <v>4.2624000000000004E-7</v>
      </c>
    </row>
    <row r="9" spans="8:16" x14ac:dyDescent="0.25">
      <c r="H9">
        <v>0.26640000000000003</v>
      </c>
      <c r="I9">
        <f t="shared" si="0"/>
        <v>2.664E-7</v>
      </c>
      <c r="L9">
        <v>0.27350400000000002</v>
      </c>
      <c r="M9">
        <f t="shared" si="1"/>
        <v>2.7350400000000001E-7</v>
      </c>
      <c r="O9">
        <v>0.364672</v>
      </c>
      <c r="P9">
        <f t="shared" si="2"/>
        <v>3.64672E-7</v>
      </c>
    </row>
    <row r="10" spans="8:16" x14ac:dyDescent="0.25">
      <c r="H10">
        <v>0.23310000000000003</v>
      </c>
      <c r="I10">
        <f t="shared" si="0"/>
        <v>2.3310000000000002E-7</v>
      </c>
      <c r="L10">
        <v>0.24590769230769235</v>
      </c>
      <c r="M10">
        <f t="shared" si="1"/>
        <v>2.4590769230769234E-7</v>
      </c>
      <c r="O10">
        <v>0.39960000000000007</v>
      </c>
      <c r="P10">
        <f t="shared" si="2"/>
        <v>3.9960000000000006E-7</v>
      </c>
    </row>
    <row r="11" spans="8:16" x14ac:dyDescent="0.25">
      <c r="H11">
        <v>0.19849411764705882</v>
      </c>
      <c r="I11">
        <f t="shared" si="0"/>
        <v>1.9849411764705882E-7</v>
      </c>
      <c r="L11">
        <v>0.222</v>
      </c>
      <c r="M11">
        <f t="shared" si="1"/>
        <v>2.22E-7</v>
      </c>
      <c r="O11">
        <v>0.33300000000000002</v>
      </c>
      <c r="P11">
        <f t="shared" si="2"/>
        <v>3.3299999999999998E-7</v>
      </c>
    </row>
    <row r="12" spans="8:16" x14ac:dyDescent="0.25">
      <c r="H12">
        <v>1.1043490909090909</v>
      </c>
      <c r="I12">
        <f t="shared" si="0"/>
        <v>1.104349090909091E-6</v>
      </c>
      <c r="L12">
        <v>1.2747733333333333</v>
      </c>
      <c r="M12">
        <f t="shared" si="1"/>
        <v>1.2747733333333333E-6</v>
      </c>
      <c r="O12">
        <v>1.2747733333333333</v>
      </c>
      <c r="P12">
        <f t="shared" si="2"/>
        <v>1.2747733333333333E-6</v>
      </c>
    </row>
    <row r="13" spans="8:16" x14ac:dyDescent="0.25">
      <c r="H13">
        <v>0.74</v>
      </c>
      <c r="I13">
        <f t="shared" si="0"/>
        <v>7.4000000000000001E-7</v>
      </c>
      <c r="L13">
        <v>0.9283636363636365</v>
      </c>
      <c r="M13">
        <f t="shared" si="1"/>
        <v>9.2836363636363642E-7</v>
      </c>
      <c r="O13">
        <v>1.1346666666666669</v>
      </c>
      <c r="P13">
        <f t="shared" si="2"/>
        <v>1.1346666666666669E-6</v>
      </c>
    </row>
    <row r="14" spans="8:16" x14ac:dyDescent="0.25">
      <c r="H14">
        <v>0.51740800000000009</v>
      </c>
      <c r="I14">
        <f t="shared" si="0"/>
        <v>5.1740800000000002E-7</v>
      </c>
      <c r="L14">
        <v>0.56240000000000001</v>
      </c>
      <c r="M14">
        <f t="shared" si="1"/>
        <v>5.6240000000000001E-7</v>
      </c>
      <c r="O14">
        <v>0.79397647058823528</v>
      </c>
      <c r="P14">
        <f t="shared" si="2"/>
        <v>7.9397647058823529E-7</v>
      </c>
    </row>
    <row r="15" spans="8:16" x14ac:dyDescent="0.25">
      <c r="H15">
        <v>0.49017600000000011</v>
      </c>
      <c r="I15">
        <f t="shared" si="0"/>
        <v>4.9017600000000006E-7</v>
      </c>
      <c r="L15">
        <v>0.53280000000000005</v>
      </c>
      <c r="M15">
        <f t="shared" si="1"/>
        <v>5.3280000000000001E-7</v>
      </c>
      <c r="O15">
        <v>0.71040000000000003</v>
      </c>
      <c r="P15">
        <f t="shared" si="2"/>
        <v>7.1040000000000001E-7</v>
      </c>
    </row>
    <row r="16" spans="8:16" x14ac:dyDescent="0.25">
      <c r="H16">
        <v>0.40686545454545459</v>
      </c>
      <c r="I16">
        <f t="shared" si="0"/>
        <v>4.0686545454545456E-7</v>
      </c>
      <c r="L16">
        <v>0.43156800000000006</v>
      </c>
      <c r="M16">
        <f t="shared" si="1"/>
        <v>4.3156800000000004E-7</v>
      </c>
      <c r="O16">
        <v>0.61652571428571434</v>
      </c>
      <c r="P16">
        <f t="shared" si="2"/>
        <v>6.1652571428571432E-7</v>
      </c>
    </row>
    <row r="17" spans="8:16" x14ac:dyDescent="0.25">
      <c r="H17">
        <v>0.26640000000000003</v>
      </c>
      <c r="I17">
        <f t="shared" si="0"/>
        <v>2.664E-7</v>
      </c>
      <c r="L17">
        <v>0.26640000000000003</v>
      </c>
      <c r="M17">
        <f t="shared" si="1"/>
        <v>2.664E-7</v>
      </c>
      <c r="O17">
        <v>0.49728000000000006</v>
      </c>
      <c r="P17">
        <f t="shared" si="2"/>
        <v>4.9728000000000007E-7</v>
      </c>
    </row>
    <row r="18" spans="8:16" x14ac:dyDescent="0.25">
      <c r="H18">
        <v>0.21938823529411766</v>
      </c>
      <c r="I18">
        <f t="shared" si="0"/>
        <v>2.1938823529411764E-7</v>
      </c>
      <c r="L18">
        <v>0.23310000000000003</v>
      </c>
      <c r="M18">
        <f t="shared" si="1"/>
        <v>2.3310000000000002E-7</v>
      </c>
      <c r="O18">
        <v>0.46620000000000006</v>
      </c>
      <c r="P18">
        <f t="shared" si="2"/>
        <v>4.6620000000000003E-7</v>
      </c>
    </row>
    <row r="19" spans="8:16" x14ac:dyDescent="0.25">
      <c r="H19">
        <v>0.19733333333333336</v>
      </c>
      <c r="I19">
        <f t="shared" si="0"/>
        <v>1.9733333333333335E-7</v>
      </c>
      <c r="L19">
        <v>0.19849411764705882</v>
      </c>
      <c r="M19">
        <f t="shared" si="1"/>
        <v>1.9849411764705882E-7</v>
      </c>
      <c r="O19">
        <v>0.42180000000000001</v>
      </c>
      <c r="P19">
        <f t="shared" si="2"/>
        <v>4.2179999999999998E-7</v>
      </c>
    </row>
    <row r="20" spans="8:16" x14ac:dyDescent="0.25">
      <c r="H20">
        <v>0.21312000000000003</v>
      </c>
      <c r="I20">
        <f t="shared" si="0"/>
        <v>2.1312000000000002E-7</v>
      </c>
      <c r="L20">
        <v>1.1043490909090909</v>
      </c>
      <c r="M20">
        <f t="shared" si="1"/>
        <v>1.104349090909091E-6</v>
      </c>
      <c r="O20">
        <v>1.5184800000000001</v>
      </c>
      <c r="P20">
        <f t="shared" si="2"/>
        <v>1.51848E-6</v>
      </c>
    </row>
    <row r="21" spans="8:16" x14ac:dyDescent="0.25">
      <c r="H21">
        <v>0.89983999999999997</v>
      </c>
      <c r="I21">
        <f t="shared" si="0"/>
        <v>8.9983999999999988E-7</v>
      </c>
      <c r="L21">
        <v>0.74</v>
      </c>
      <c r="M21">
        <f t="shared" si="1"/>
        <v>7.4000000000000001E-7</v>
      </c>
      <c r="O21">
        <v>1.2333333333333334</v>
      </c>
      <c r="P21">
        <f t="shared" si="2"/>
        <v>1.2333333333333333E-6</v>
      </c>
    </row>
    <row r="22" spans="8:16" x14ac:dyDescent="0.25">
      <c r="H22">
        <v>0.66600000000000004</v>
      </c>
      <c r="I22">
        <f t="shared" si="0"/>
        <v>6.6599999999999996E-7</v>
      </c>
      <c r="L22">
        <v>0.51740800000000009</v>
      </c>
      <c r="M22">
        <f t="shared" si="1"/>
        <v>5.1740800000000002E-7</v>
      </c>
      <c r="O22">
        <v>0.86234666666666682</v>
      </c>
      <c r="P22">
        <f t="shared" si="2"/>
        <v>8.6234666666666678E-7</v>
      </c>
    </row>
    <row r="23" spans="8:16" x14ac:dyDescent="0.25">
      <c r="H23">
        <v>0.49623529411764705</v>
      </c>
      <c r="I23">
        <f t="shared" si="0"/>
        <v>4.9623529411764698E-7</v>
      </c>
      <c r="L23">
        <v>0.49017600000000011</v>
      </c>
      <c r="M23">
        <f t="shared" si="1"/>
        <v>4.9017600000000006E-7</v>
      </c>
      <c r="O23">
        <v>0.81696000000000024</v>
      </c>
      <c r="P23">
        <f t="shared" si="2"/>
        <v>8.1696000000000024E-7</v>
      </c>
    </row>
    <row r="24" spans="8:16" x14ac:dyDescent="0.25">
      <c r="H24">
        <v>0.44400000000000001</v>
      </c>
      <c r="I24">
        <f t="shared" si="0"/>
        <v>4.4400000000000001E-7</v>
      </c>
      <c r="L24">
        <v>0.40686545454545459</v>
      </c>
      <c r="M24">
        <f t="shared" si="1"/>
        <v>4.0686545454545456E-7</v>
      </c>
      <c r="O24">
        <v>0.74592000000000003</v>
      </c>
      <c r="P24">
        <f t="shared" si="2"/>
        <v>7.4591999999999995E-7</v>
      </c>
    </row>
    <row r="25" spans="8:16" x14ac:dyDescent="0.25">
      <c r="H25">
        <v>0.34251428571428572</v>
      </c>
      <c r="I25">
        <f t="shared" si="0"/>
        <v>3.4251428571428573E-7</v>
      </c>
      <c r="L25">
        <v>0.37296000000000007</v>
      </c>
      <c r="M25">
        <f t="shared" si="1"/>
        <v>3.7296000000000008E-7</v>
      </c>
      <c r="O25">
        <v>0.53280000000000005</v>
      </c>
      <c r="P25">
        <f t="shared" si="2"/>
        <v>5.3280000000000001E-7</v>
      </c>
    </row>
    <row r="26" spans="8:16" x14ac:dyDescent="0.25">
      <c r="H26">
        <v>0.32475428571428572</v>
      </c>
      <c r="I26">
        <f t="shared" si="0"/>
        <v>3.247542857142857E-7</v>
      </c>
      <c r="L26">
        <v>0.21938823529411766</v>
      </c>
      <c r="M26">
        <f t="shared" si="1"/>
        <v>2.1938823529411764E-7</v>
      </c>
      <c r="O26">
        <v>0.49728000000000006</v>
      </c>
      <c r="P26">
        <f t="shared" si="2"/>
        <v>4.9728000000000007E-7</v>
      </c>
    </row>
    <row r="27" spans="8:16" x14ac:dyDescent="0.25">
      <c r="H27">
        <v>0.29008</v>
      </c>
      <c r="I27">
        <f t="shared" si="0"/>
        <v>2.9008000000000001E-7</v>
      </c>
      <c r="L27">
        <v>0.19733333333333336</v>
      </c>
      <c r="M27">
        <f t="shared" si="1"/>
        <v>1.9733333333333335E-7</v>
      </c>
      <c r="O27">
        <v>0.44400000000000006</v>
      </c>
      <c r="P27">
        <f t="shared" si="2"/>
        <v>4.4400000000000006E-7</v>
      </c>
    </row>
    <row r="28" spans="8:16" x14ac:dyDescent="0.25">
      <c r="H28">
        <v>0.22496000000000002</v>
      </c>
      <c r="I28">
        <f t="shared" si="0"/>
        <v>2.2496000000000002E-7</v>
      </c>
      <c r="L28">
        <v>0.21312000000000003</v>
      </c>
      <c r="M28">
        <f t="shared" si="1"/>
        <v>2.1312000000000002E-7</v>
      </c>
      <c r="O28">
        <v>0.39960000000000007</v>
      </c>
      <c r="P28">
        <f t="shared" si="2"/>
        <v>3.9960000000000006E-7</v>
      </c>
    </row>
    <row r="29" spans="8:16" x14ac:dyDescent="0.25">
      <c r="H29">
        <v>0.20894117647058827</v>
      </c>
      <c r="I29">
        <f t="shared" si="0"/>
        <v>2.0894117647058826E-7</v>
      </c>
      <c r="L29">
        <v>0.89983999999999997</v>
      </c>
      <c r="M29">
        <f t="shared" si="1"/>
        <v>8.9983999999999988E-7</v>
      </c>
      <c r="O29">
        <v>1.6872</v>
      </c>
      <c r="P29">
        <f t="shared" si="2"/>
        <v>1.6871999999999999E-6</v>
      </c>
    </row>
    <row r="30" spans="8:16" x14ac:dyDescent="0.25">
      <c r="H30">
        <v>0.74236800000000014</v>
      </c>
      <c r="I30">
        <f t="shared" si="0"/>
        <v>7.4236800000000015E-7</v>
      </c>
      <c r="L30">
        <v>0.66600000000000004</v>
      </c>
      <c r="M30">
        <f t="shared" si="1"/>
        <v>6.6599999999999996E-7</v>
      </c>
      <c r="O30">
        <v>1.3320000000000001</v>
      </c>
      <c r="P30">
        <f t="shared" si="2"/>
        <v>1.3319999999999999E-6</v>
      </c>
    </row>
    <row r="31" spans="8:16" x14ac:dyDescent="0.25">
      <c r="H31">
        <v>0.55500000000000005</v>
      </c>
      <c r="I31">
        <f t="shared" si="0"/>
        <v>5.5499999999999998E-7</v>
      </c>
      <c r="L31">
        <v>0.49623529411764705</v>
      </c>
      <c r="M31">
        <f t="shared" si="1"/>
        <v>4.9623529411764698E-7</v>
      </c>
      <c r="O31">
        <v>0.93733333333333335</v>
      </c>
      <c r="P31">
        <f t="shared" si="2"/>
        <v>9.3733333333333331E-7</v>
      </c>
    </row>
    <row r="32" spans="8:16" x14ac:dyDescent="0.25">
      <c r="H32">
        <v>0.47241600000000006</v>
      </c>
      <c r="I32">
        <f t="shared" si="0"/>
        <v>4.7241600000000004E-7</v>
      </c>
      <c r="L32">
        <v>0.44400000000000001</v>
      </c>
      <c r="M32">
        <f t="shared" si="1"/>
        <v>4.4400000000000001E-7</v>
      </c>
      <c r="O32">
        <v>0.88800000000000001</v>
      </c>
      <c r="P32">
        <f t="shared" si="2"/>
        <v>8.8800000000000001E-7</v>
      </c>
    </row>
    <row r="33" spans="8:16" x14ac:dyDescent="0.25">
      <c r="H33">
        <v>0.42624000000000001</v>
      </c>
      <c r="I33">
        <f t="shared" si="0"/>
        <v>4.2623999999999998E-7</v>
      </c>
      <c r="L33">
        <v>0.36886153846153846</v>
      </c>
      <c r="M33">
        <f t="shared" si="1"/>
        <v>3.6886153846153846E-7</v>
      </c>
      <c r="O33">
        <v>0.79920000000000002</v>
      </c>
      <c r="P33">
        <f t="shared" si="2"/>
        <v>7.9920000000000001E-7</v>
      </c>
    </row>
    <row r="34" spans="8:16" x14ac:dyDescent="0.25">
      <c r="H34">
        <v>0.34099200000000002</v>
      </c>
      <c r="I34">
        <f t="shared" si="0"/>
        <v>3.4099199999999999E-7</v>
      </c>
      <c r="L34">
        <v>0.32475428571428572</v>
      </c>
      <c r="M34">
        <f t="shared" si="1"/>
        <v>3.247542857142857E-7</v>
      </c>
      <c r="O34">
        <v>0.64950857142857144</v>
      </c>
      <c r="P34">
        <f t="shared" si="2"/>
        <v>6.4950857142857141E-7</v>
      </c>
    </row>
    <row r="35" spans="8:16" x14ac:dyDescent="0.25">
      <c r="H35">
        <v>0.31080000000000002</v>
      </c>
      <c r="I35">
        <f t="shared" si="0"/>
        <v>3.108E-7</v>
      </c>
      <c r="L35">
        <v>0.29008</v>
      </c>
      <c r="M35">
        <f t="shared" si="1"/>
        <v>2.9008000000000001E-7</v>
      </c>
      <c r="O35">
        <v>0.58016000000000001</v>
      </c>
      <c r="P35">
        <f t="shared" si="2"/>
        <v>5.8016000000000003E-7</v>
      </c>
    </row>
    <row r="36" spans="8:16" x14ac:dyDescent="0.25">
      <c r="H36">
        <v>0.2617263157894737</v>
      </c>
      <c r="I36">
        <f t="shared" si="0"/>
        <v>2.617263157894737E-7</v>
      </c>
      <c r="L36">
        <v>0.20246400000000003</v>
      </c>
      <c r="M36">
        <f t="shared" si="1"/>
        <v>2.0246400000000003E-7</v>
      </c>
      <c r="O36">
        <v>0.50616000000000005</v>
      </c>
      <c r="P36">
        <f t="shared" si="2"/>
        <v>5.0616000000000008E-7</v>
      </c>
    </row>
    <row r="37" spans="8:16" x14ac:dyDescent="0.25">
      <c r="H37">
        <v>0.23555368421052633</v>
      </c>
      <c r="I37">
        <f t="shared" si="0"/>
        <v>2.3555368421052632E-7</v>
      </c>
      <c r="L37">
        <v>0.20894117647058827</v>
      </c>
      <c r="M37">
        <f t="shared" si="1"/>
        <v>2.0894117647058826E-7</v>
      </c>
      <c r="O37">
        <v>0.47360000000000008</v>
      </c>
      <c r="P37">
        <f t="shared" si="2"/>
        <v>4.7360000000000006E-7</v>
      </c>
    </row>
    <row r="38" spans="8:16" x14ac:dyDescent="0.25">
      <c r="H38">
        <v>0.19374545454545455</v>
      </c>
      <c r="I38">
        <f t="shared" si="0"/>
        <v>1.9374545454545454E-7</v>
      </c>
      <c r="L38">
        <v>0.74236800000000014</v>
      </c>
      <c r="M38">
        <f t="shared" si="1"/>
        <v>7.4236800000000015E-7</v>
      </c>
      <c r="O38">
        <v>2.121051428571429</v>
      </c>
      <c r="P38">
        <f t="shared" si="2"/>
        <v>2.1210514285714291E-6</v>
      </c>
    </row>
    <row r="39" spans="8:16" x14ac:dyDescent="0.25">
      <c r="L39">
        <v>0.55500000000000005</v>
      </c>
      <c r="M39">
        <f t="shared" si="1"/>
        <v>5.5499999999999998E-7</v>
      </c>
      <c r="O39">
        <v>1.4800000000000002</v>
      </c>
      <c r="P39">
        <f t="shared" si="2"/>
        <v>1.4800000000000002E-6</v>
      </c>
    </row>
    <row r="40" spans="8:16" x14ac:dyDescent="0.25">
      <c r="L40">
        <v>0.47241600000000006</v>
      </c>
      <c r="M40">
        <f t="shared" si="1"/>
        <v>4.7241600000000004E-7</v>
      </c>
      <c r="O40">
        <v>1.0498133333333335</v>
      </c>
      <c r="P40">
        <f t="shared" si="2"/>
        <v>1.0498133333333334E-6</v>
      </c>
    </row>
    <row r="41" spans="8:16" x14ac:dyDescent="0.25">
      <c r="L41">
        <v>0.42624000000000001</v>
      </c>
      <c r="M41">
        <f t="shared" si="1"/>
        <v>4.2623999999999998E-7</v>
      </c>
      <c r="O41">
        <v>0.99456</v>
      </c>
      <c r="P41">
        <f t="shared" si="2"/>
        <v>9.9455999999999993E-7</v>
      </c>
    </row>
    <row r="42" spans="8:16" x14ac:dyDescent="0.25">
      <c r="L42">
        <v>0.34099200000000002</v>
      </c>
      <c r="M42">
        <f t="shared" si="1"/>
        <v>3.4099199999999999E-7</v>
      </c>
      <c r="O42">
        <v>0.85248000000000002</v>
      </c>
      <c r="P42">
        <f t="shared" si="2"/>
        <v>8.5247999999999997E-7</v>
      </c>
    </row>
    <row r="43" spans="8:16" x14ac:dyDescent="0.25">
      <c r="L43">
        <v>0.31080000000000002</v>
      </c>
      <c r="M43">
        <f t="shared" si="1"/>
        <v>3.108E-7</v>
      </c>
      <c r="O43">
        <v>0.71040000000000003</v>
      </c>
      <c r="P43">
        <f t="shared" si="2"/>
        <v>7.1040000000000001E-7</v>
      </c>
    </row>
    <row r="44" spans="8:16" x14ac:dyDescent="0.25">
      <c r="L44">
        <v>0.2617263157894737</v>
      </c>
      <c r="M44">
        <f t="shared" si="1"/>
        <v>2.617263157894737E-7</v>
      </c>
      <c r="O44">
        <v>0.66304000000000007</v>
      </c>
      <c r="P44">
        <f t="shared" si="2"/>
        <v>6.6304000000000009E-7</v>
      </c>
    </row>
    <row r="45" spans="8:16" x14ac:dyDescent="0.25">
      <c r="L45">
        <v>0.19458782608695654</v>
      </c>
      <c r="M45">
        <f t="shared" si="1"/>
        <v>1.9458782608695653E-7</v>
      </c>
      <c r="O45">
        <v>0.55944000000000005</v>
      </c>
      <c r="P45">
        <f t="shared" si="2"/>
        <v>5.5944000000000004E-7</v>
      </c>
    </row>
    <row r="46" spans="8:16" x14ac:dyDescent="0.25">
      <c r="L46">
        <v>0.18532173913043479</v>
      </c>
      <c r="M46">
        <f t="shared" si="1"/>
        <v>1.8532173913043479E-7</v>
      </c>
      <c r="O46">
        <v>0.53280000000000005</v>
      </c>
      <c r="P46">
        <f t="shared" si="2"/>
        <v>5.3280000000000001E-7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79F7-65E6-4D14-9110-EEFB98851DFF}">
  <dimension ref="A1:AB147"/>
  <sheetViews>
    <sheetView tabSelected="1" zoomScale="95" zoomScaleNormal="95" workbookViewId="0">
      <selection activeCell="V2" sqref="V2:V43"/>
    </sheetView>
  </sheetViews>
  <sheetFormatPr defaultRowHeight="15" x14ac:dyDescent="0.25"/>
  <cols>
    <col min="2" max="2" width="7.85546875" customWidth="1"/>
    <col min="5" max="5" width="13" bestFit="1" customWidth="1"/>
    <col min="6" max="6" width="13.28515625" bestFit="1" customWidth="1"/>
    <col min="7" max="7" width="10" bestFit="1" customWidth="1"/>
    <col min="8" max="8" width="13.85546875" customWidth="1"/>
    <col min="9" max="9" width="13" customWidth="1"/>
    <col min="10" max="10" width="17.140625" customWidth="1"/>
    <col min="11" max="11" width="15.28515625" customWidth="1"/>
    <col min="12" max="12" width="5.140625" customWidth="1"/>
    <col min="18" max="18" width="4.28515625" customWidth="1"/>
    <col min="20" max="20" width="9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X1" t="s">
        <v>0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 s="24">
        <v>0.01</v>
      </c>
      <c r="B2" s="24">
        <v>10000000</v>
      </c>
      <c r="C2" s="24">
        <v>47.28</v>
      </c>
      <c r="D2" s="24">
        <v>8.0000000000000003E-10</v>
      </c>
      <c r="E2" s="24">
        <f>2*D2/A2</f>
        <v>1.6E-7</v>
      </c>
      <c r="F2" s="24">
        <f>C2/B2</f>
        <v>4.7280000000000003E-6</v>
      </c>
      <c r="G2" s="25">
        <v>1.86E-9</v>
      </c>
      <c r="H2" s="25">
        <f>(G2*C2*C2*D2)^0.25*B2^-0.5 *A2^-0.25</f>
        <v>2.4015380209255377E-7</v>
      </c>
      <c r="I2" s="25">
        <f>E2/(0.8*G2)</f>
        <v>107.52688172043011</v>
      </c>
      <c r="J2" s="25">
        <f>F2/(0.8*G2)</f>
        <v>3177.4193548387098</v>
      </c>
      <c r="K2" s="25">
        <f>H2/(0.8*G2)</f>
        <v>161.39368420198505</v>
      </c>
      <c r="L2" s="24">
        <v>30</v>
      </c>
      <c r="M2" s="24">
        <f t="shared" ref="M2:M8" si="0">I2/L2</f>
        <v>3.5842293906810037</v>
      </c>
      <c r="N2" s="24">
        <f>J2/L2</f>
        <v>105.91397849462366</v>
      </c>
      <c r="O2" s="25">
        <f t="shared" ref="O2:O9" si="1">K2/L2</f>
        <v>5.3797894733995015</v>
      </c>
      <c r="P2" s="24">
        <f>O2*20</f>
        <v>107.59578946799003</v>
      </c>
      <c r="Q2" s="24">
        <f t="shared" ref="Q2:Q9" si="2">N2*30</f>
        <v>3177.4193548387098</v>
      </c>
      <c r="R2" s="24"/>
      <c r="S2" s="24">
        <v>110</v>
      </c>
      <c r="T2" s="24">
        <f t="shared" ref="T2:T8" si="3">S2*0.8*L2*G2*1000000</f>
        <v>4.9103999999999992</v>
      </c>
      <c r="U2" s="39">
        <v>10</v>
      </c>
      <c r="V2" s="8">
        <f t="shared" ref="V2:V8" si="4">T2/U2</f>
        <v>0.49103999999999992</v>
      </c>
      <c r="W2" t="e">
        <f>#REF!^-0.57*B2^-0.23</f>
        <v>#REF!</v>
      </c>
      <c r="X2">
        <f>A2</f>
        <v>0.01</v>
      </c>
      <c r="Y2">
        <f>LN(A2)</f>
        <v>-4.6051701859880909</v>
      </c>
      <c r="Z2">
        <f>LN(B2)</f>
        <v>16.11809565095832</v>
      </c>
      <c r="AA2">
        <f>LN(V2*0.000001)</f>
        <v>-14.526740246074985</v>
      </c>
      <c r="AB2">
        <f t="shared" ref="AB2:AB8" si="5">(V2/MAX(ABS(V2-(T2/(U2-1))),ABS(V2-(T2/(U2+1)))))^2</f>
        <v>81.000000000000156</v>
      </c>
    </row>
    <row r="3" spans="1:28" x14ac:dyDescent="0.25">
      <c r="A3" s="24">
        <v>1.4999999999999999E-2</v>
      </c>
      <c r="B3" s="24">
        <v>10000000</v>
      </c>
      <c r="C3" s="24">
        <v>47.28</v>
      </c>
      <c r="D3" s="24">
        <v>8.0000000000000003E-10</v>
      </c>
      <c r="E3" s="24">
        <f t="shared" ref="E3:E8" si="6">2*D3/A3</f>
        <v>1.0666666666666667E-7</v>
      </c>
      <c r="F3" s="24">
        <f t="shared" ref="F3:F8" si="7">C3/B3</f>
        <v>4.7280000000000003E-6</v>
      </c>
      <c r="G3" s="25">
        <v>1.86E-9</v>
      </c>
      <c r="H3" s="25">
        <f t="shared" ref="H3:H8" si="8">(G3*C3*C3*D3)^0.25*B3^-0.5 *A3^-0.25</f>
        <v>2.170034567453538E-7</v>
      </c>
      <c r="I3" s="24">
        <f t="shared" ref="I3:I8" si="9">E3/(0.8*G3)</f>
        <v>71.68458781362007</v>
      </c>
      <c r="J3" s="24">
        <f t="shared" ref="J3:J8" si="10">F3/(0.8*G3)</f>
        <v>3177.4193548387098</v>
      </c>
      <c r="K3" s="24">
        <f t="shared" ref="K3:K8" si="11">H3/(0.8*G3)</f>
        <v>145.83565641488832</v>
      </c>
      <c r="L3" s="24">
        <v>20</v>
      </c>
      <c r="M3" s="24">
        <f t="shared" si="0"/>
        <v>3.5842293906810037</v>
      </c>
      <c r="N3" s="24">
        <f t="shared" ref="N3:N8" si="12">J3/L3</f>
        <v>158.87096774193549</v>
      </c>
      <c r="O3" s="24">
        <f t="shared" si="1"/>
        <v>7.291782820744416</v>
      </c>
      <c r="P3" s="24">
        <f t="shared" ref="P3:P9" si="13">O3*20</f>
        <v>145.83565641488832</v>
      </c>
      <c r="Q3" s="24">
        <f t="shared" si="2"/>
        <v>4766.1290322580644</v>
      </c>
      <c r="R3" s="24"/>
      <c r="S3" s="24">
        <v>150</v>
      </c>
      <c r="T3" s="24">
        <f t="shared" si="3"/>
        <v>4.4639999999999995</v>
      </c>
      <c r="U3" s="40">
        <v>11</v>
      </c>
      <c r="V3" s="1">
        <f t="shared" si="4"/>
        <v>0.4058181818181818</v>
      </c>
      <c r="W3" t="e">
        <f>#REF!^-0.57*B3^-0.23</f>
        <v>#REF!</v>
      </c>
      <c r="X3">
        <f t="shared" ref="X3:X9" si="14">A3</f>
        <v>1.4999999999999999E-2</v>
      </c>
      <c r="Y3">
        <f t="shared" ref="Y3:Y9" si="15">LN(A3)</f>
        <v>-4.1997050778799272</v>
      </c>
      <c r="Z3">
        <f t="shared" ref="Z3:Z9" si="16">LN(B3)</f>
        <v>16.11809565095832</v>
      </c>
      <c r="AA3">
        <f t="shared" ref="AA3:AA8" si="17">LN(V3*0.000001)</f>
        <v>-14.717360605683634</v>
      </c>
      <c r="AB3">
        <f t="shared" si="5"/>
        <v>100.00000000000007</v>
      </c>
    </row>
    <row r="4" spans="1:28" x14ac:dyDescent="0.25">
      <c r="A4" s="24">
        <v>0.02</v>
      </c>
      <c r="B4" s="24">
        <v>10000000</v>
      </c>
      <c r="C4" s="24">
        <v>47.28</v>
      </c>
      <c r="D4" s="24">
        <v>8.0000000000000003E-10</v>
      </c>
      <c r="E4" s="24">
        <f t="shared" si="6"/>
        <v>8.0000000000000002E-8</v>
      </c>
      <c r="F4" s="24">
        <f t="shared" si="7"/>
        <v>4.7280000000000003E-6</v>
      </c>
      <c r="G4" s="25">
        <v>1.86E-9</v>
      </c>
      <c r="H4" s="25">
        <f t="shared" si="8"/>
        <v>2.0194447128917854E-7</v>
      </c>
      <c r="I4" s="24">
        <f t="shared" si="9"/>
        <v>53.763440860215056</v>
      </c>
      <c r="J4" s="24">
        <f t="shared" si="10"/>
        <v>3177.4193548387098</v>
      </c>
      <c r="K4" s="24">
        <f t="shared" si="11"/>
        <v>135.71537049003933</v>
      </c>
      <c r="L4" s="24">
        <v>15</v>
      </c>
      <c r="M4" s="24">
        <f t="shared" si="0"/>
        <v>3.5842293906810037</v>
      </c>
      <c r="N4" s="24">
        <f t="shared" si="12"/>
        <v>211.82795698924733</v>
      </c>
      <c r="O4" s="24">
        <f t="shared" si="1"/>
        <v>9.0476913660026224</v>
      </c>
      <c r="P4" s="24">
        <f t="shared" si="13"/>
        <v>180.95382732005245</v>
      </c>
      <c r="Q4" s="24">
        <f t="shared" si="2"/>
        <v>6354.8387096774195</v>
      </c>
      <c r="R4" s="24"/>
      <c r="S4" s="24">
        <v>180</v>
      </c>
      <c r="T4" s="24">
        <f t="shared" si="3"/>
        <v>4.0176000000000007</v>
      </c>
      <c r="U4" s="41"/>
      <c r="V4" s="9" t="e">
        <f>T4/U4</f>
        <v>#DIV/0!</v>
      </c>
      <c r="W4" t="e">
        <f>#REF!^-0.57*B4^-0.23</f>
        <v>#REF!</v>
      </c>
      <c r="X4">
        <f t="shared" si="14"/>
        <v>0.02</v>
      </c>
      <c r="Y4">
        <f t="shared" si="15"/>
        <v>-3.912023005428146</v>
      </c>
      <c r="Z4">
        <f t="shared" si="16"/>
        <v>16.11809565095832</v>
      </c>
      <c r="AA4" t="e">
        <f t="shared" si="17"/>
        <v>#DIV/0!</v>
      </c>
      <c r="AB4" t="e">
        <f>(V4/MAX(ABS(V4-(T4/(U4-1))),ABS(V4-(T4/(U4+1)))))^2</f>
        <v>#DIV/0!</v>
      </c>
    </row>
    <row r="5" spans="1:28" x14ac:dyDescent="0.25">
      <c r="A5" s="24">
        <v>0.03</v>
      </c>
      <c r="B5" s="24">
        <v>10000000</v>
      </c>
      <c r="C5" s="24">
        <v>47.28</v>
      </c>
      <c r="D5" s="24">
        <v>8.0000000000000003E-10</v>
      </c>
      <c r="E5" s="24">
        <f t="shared" si="6"/>
        <v>5.3333333333333334E-8</v>
      </c>
      <c r="F5" s="24">
        <f>C5/B5</f>
        <v>4.7280000000000003E-6</v>
      </c>
      <c r="G5" s="25">
        <v>1.86E-9</v>
      </c>
      <c r="H5" s="25">
        <f t="shared" si="8"/>
        <v>1.8247742887483251E-7</v>
      </c>
      <c r="I5" s="24">
        <f t="shared" si="9"/>
        <v>35.842293906810035</v>
      </c>
      <c r="J5" s="24">
        <f t="shared" si="10"/>
        <v>3177.4193548387098</v>
      </c>
      <c r="K5" s="24">
        <f t="shared" si="11"/>
        <v>122.63268069545195</v>
      </c>
      <c r="L5" s="24">
        <v>10</v>
      </c>
      <c r="M5" s="24">
        <f t="shared" si="0"/>
        <v>3.5842293906810037</v>
      </c>
      <c r="N5" s="24">
        <f t="shared" si="12"/>
        <v>317.74193548387098</v>
      </c>
      <c r="O5" s="24">
        <f t="shared" si="1"/>
        <v>12.263268069545195</v>
      </c>
      <c r="P5" s="24">
        <f t="shared" si="13"/>
        <v>245.26536139090388</v>
      </c>
      <c r="Q5" s="24">
        <f t="shared" si="2"/>
        <v>9532.2580645161288</v>
      </c>
      <c r="R5" s="24"/>
      <c r="S5" s="24">
        <v>220</v>
      </c>
      <c r="T5" s="24">
        <f t="shared" si="3"/>
        <v>3.2736000000000001</v>
      </c>
      <c r="U5" s="42">
        <v>13</v>
      </c>
      <c r="V5" s="3">
        <f>T5/U5</f>
        <v>0.25181538461538461</v>
      </c>
      <c r="X5">
        <f t="shared" si="14"/>
        <v>0.03</v>
      </c>
      <c r="Y5">
        <f t="shared" si="15"/>
        <v>-3.5065578973199818</v>
      </c>
      <c r="Z5">
        <f t="shared" si="16"/>
        <v>16.11809565095832</v>
      </c>
      <c r="AA5">
        <f t="shared" si="17"/>
        <v>-15.194569618650641</v>
      </c>
      <c r="AB5">
        <f>(V5/MAX(ABS(V5-(T5/(U5-1))),ABS(V5-(T5/(U5+1)))))^2</f>
        <v>144.00000000000006</v>
      </c>
    </row>
    <row r="6" spans="1:28" x14ac:dyDescent="0.25">
      <c r="A6" s="24">
        <v>0.04</v>
      </c>
      <c r="B6" s="24">
        <v>10000000</v>
      </c>
      <c r="C6" s="24">
        <v>47.28</v>
      </c>
      <c r="D6" s="24">
        <v>8.0000000000000003E-10</v>
      </c>
      <c r="E6" s="24">
        <f t="shared" si="6"/>
        <v>4.0000000000000001E-8</v>
      </c>
      <c r="F6" s="24">
        <f>C6/B6</f>
        <v>4.7280000000000003E-6</v>
      </c>
      <c r="G6" s="25">
        <v>1.86E-9</v>
      </c>
      <c r="H6" s="25">
        <f t="shared" si="8"/>
        <v>1.6981438198737688E-7</v>
      </c>
      <c r="I6" s="24">
        <f t="shared" si="9"/>
        <v>26.881720430107528</v>
      </c>
      <c r="J6" s="24">
        <f t="shared" si="10"/>
        <v>3177.4193548387098</v>
      </c>
      <c r="K6" s="24">
        <f t="shared" si="11"/>
        <v>114.12256853990381</v>
      </c>
      <c r="L6" s="24">
        <v>7</v>
      </c>
      <c r="M6" s="24">
        <f t="shared" si="0"/>
        <v>3.8402457757296466</v>
      </c>
      <c r="N6" s="24">
        <f t="shared" si="12"/>
        <v>453.91705069124424</v>
      </c>
      <c r="O6" s="24">
        <f t="shared" si="1"/>
        <v>16.303224077129116</v>
      </c>
      <c r="P6" s="24">
        <f t="shared" si="13"/>
        <v>326.06448154258231</v>
      </c>
      <c r="Q6" s="24">
        <f t="shared" si="2"/>
        <v>13617.511520737327</v>
      </c>
      <c r="R6" s="24"/>
      <c r="S6" s="24">
        <v>300</v>
      </c>
      <c r="T6" s="24">
        <f t="shared" si="3"/>
        <v>3.1248</v>
      </c>
      <c r="U6" s="43">
        <v>17</v>
      </c>
      <c r="V6" s="12">
        <f t="shared" si="4"/>
        <v>0.18381176470588234</v>
      </c>
      <c r="X6">
        <f t="shared" si="14"/>
        <v>0.04</v>
      </c>
      <c r="Y6">
        <f t="shared" si="15"/>
        <v>-3.2188758248682006</v>
      </c>
      <c r="Z6">
        <f t="shared" si="16"/>
        <v>16.11809565095832</v>
      </c>
      <c r="AA6">
        <f t="shared" si="17"/>
        <v>-15.509353620880212</v>
      </c>
      <c r="AB6">
        <f t="shared" si="5"/>
        <v>255.99999999999937</v>
      </c>
    </row>
    <row r="7" spans="1:28" ht="15.75" customHeight="1" x14ac:dyDescent="0.25">
      <c r="A7" s="24">
        <v>0.05</v>
      </c>
      <c r="B7" s="24">
        <v>10000000</v>
      </c>
      <c r="C7" s="24">
        <v>47.28</v>
      </c>
      <c r="D7" s="24">
        <v>8.0000000000000003E-10</v>
      </c>
      <c r="E7" s="24">
        <f t="shared" si="6"/>
        <v>3.2000000000000002E-8</v>
      </c>
      <c r="F7" s="24">
        <f t="shared" si="7"/>
        <v>4.7280000000000003E-6</v>
      </c>
      <c r="G7" s="25">
        <v>1.86E-9</v>
      </c>
      <c r="H7" s="25">
        <f t="shared" si="8"/>
        <v>1.6060052685262175E-7</v>
      </c>
      <c r="I7" s="24">
        <f t="shared" si="9"/>
        <v>21.505376344086024</v>
      </c>
      <c r="J7" s="24">
        <f t="shared" si="10"/>
        <v>3177.4193548387098</v>
      </c>
      <c r="K7" s="24">
        <f t="shared" si="11"/>
        <v>107.93046159450385</v>
      </c>
      <c r="L7" s="24">
        <v>6</v>
      </c>
      <c r="M7" s="24">
        <f t="shared" si="0"/>
        <v>3.5842293906810041</v>
      </c>
      <c r="N7" s="24">
        <f t="shared" si="12"/>
        <v>529.56989247311833</v>
      </c>
      <c r="O7" s="24">
        <f t="shared" si="1"/>
        <v>17.988410265750641</v>
      </c>
      <c r="P7" s="24">
        <f t="shared" si="13"/>
        <v>359.76820531501284</v>
      </c>
      <c r="Q7" s="24">
        <f t="shared" si="2"/>
        <v>15887.096774193549</v>
      </c>
      <c r="R7" s="24"/>
      <c r="S7" s="24">
        <v>320</v>
      </c>
      <c r="T7" s="24">
        <f t="shared" si="3"/>
        <v>2.8569599999999999</v>
      </c>
      <c r="U7" s="44">
        <v>18</v>
      </c>
      <c r="V7">
        <f t="shared" si="4"/>
        <v>0.15872</v>
      </c>
      <c r="X7">
        <f t="shared" si="14"/>
        <v>0.05</v>
      </c>
      <c r="Y7">
        <f t="shared" si="15"/>
        <v>-2.9957322735539909</v>
      </c>
      <c r="Z7">
        <f t="shared" si="16"/>
        <v>16.11809565095832</v>
      </c>
      <c r="AA7">
        <f t="shared" si="17"/>
        <v>-15.656124193409848</v>
      </c>
      <c r="AB7">
        <f t="shared" si="5"/>
        <v>289.00000000000097</v>
      </c>
    </row>
    <row r="8" spans="1:28" x14ac:dyDescent="0.25">
      <c r="A8" s="24">
        <v>0.06</v>
      </c>
      <c r="B8" s="24">
        <v>10000000</v>
      </c>
      <c r="C8" s="24">
        <v>47.28</v>
      </c>
      <c r="D8" s="24">
        <v>8.0000000000000003E-10</v>
      </c>
      <c r="E8" s="24">
        <f t="shared" si="6"/>
        <v>2.6666666666666667E-8</v>
      </c>
      <c r="F8" s="24">
        <f t="shared" si="7"/>
        <v>4.7280000000000003E-6</v>
      </c>
      <c r="G8" s="25">
        <v>1.86E-9</v>
      </c>
      <c r="H8" s="25">
        <f t="shared" si="8"/>
        <v>1.5344461580556136E-7</v>
      </c>
      <c r="I8" s="24">
        <f t="shared" si="9"/>
        <v>17.921146953405017</v>
      </c>
      <c r="J8" s="24">
        <f t="shared" si="10"/>
        <v>3177.4193548387098</v>
      </c>
      <c r="K8" s="24">
        <f t="shared" si="11"/>
        <v>103.12138158975897</v>
      </c>
      <c r="L8" s="24">
        <v>5</v>
      </c>
      <c r="M8" s="24">
        <f t="shared" si="0"/>
        <v>3.5842293906810037</v>
      </c>
      <c r="N8" s="24">
        <f t="shared" si="12"/>
        <v>635.48387096774195</v>
      </c>
      <c r="O8" s="24">
        <f t="shared" si="1"/>
        <v>20.624276317951793</v>
      </c>
      <c r="P8" s="24">
        <f t="shared" si="13"/>
        <v>412.48552635903587</v>
      </c>
      <c r="Q8" s="24">
        <f t="shared" si="2"/>
        <v>19064.516129032258</v>
      </c>
      <c r="R8" s="24"/>
      <c r="S8" s="24">
        <v>350</v>
      </c>
      <c r="T8" s="24">
        <f t="shared" si="3"/>
        <v>2.6040000000000001</v>
      </c>
      <c r="U8" s="45">
        <v>18</v>
      </c>
      <c r="V8" s="13">
        <f t="shared" si="4"/>
        <v>0.14466666666666667</v>
      </c>
      <c r="W8" t="s">
        <v>37</v>
      </c>
      <c r="X8">
        <f t="shared" si="14"/>
        <v>0.06</v>
      </c>
      <c r="Y8">
        <f t="shared" si="15"/>
        <v>-2.8134107167600364</v>
      </c>
      <c r="Z8">
        <f t="shared" si="16"/>
        <v>16.11809565095832</v>
      </c>
      <c r="AA8">
        <f t="shared" si="17"/>
        <v>-15.748833591514115</v>
      </c>
      <c r="AB8">
        <f t="shared" si="5"/>
        <v>288.99999999999926</v>
      </c>
    </row>
    <row r="9" spans="1:28" x14ac:dyDescent="0.25">
      <c r="A9" s="24">
        <v>7.0000000000000007E-2</v>
      </c>
      <c r="B9" s="24">
        <v>10000000</v>
      </c>
      <c r="C9" s="24">
        <v>47.28</v>
      </c>
      <c r="D9" s="24">
        <v>8.0000000000000003E-10</v>
      </c>
      <c r="E9" s="24">
        <f>2*D9/A9</f>
        <v>2.2857142857142854E-8</v>
      </c>
      <c r="F9" s="24">
        <f>C9/B9</f>
        <v>4.7280000000000003E-6</v>
      </c>
      <c r="G9" s="25">
        <v>1.86E-9</v>
      </c>
      <c r="H9" s="25">
        <f>(G9*C9*C9*D9)^0.25*B9^-0.5 *A9^-0.25</f>
        <v>1.4764371241270466E-7</v>
      </c>
      <c r="I9" s="24">
        <f>E9/(0.8*G9)</f>
        <v>15.360983102918585</v>
      </c>
      <c r="J9" s="24">
        <f>F9/(0.8*G9)</f>
        <v>3177.4193548387098</v>
      </c>
      <c r="K9" s="24">
        <f>H9/(0.8*G9)</f>
        <v>99.222925008538084</v>
      </c>
      <c r="L9" s="24">
        <v>4</v>
      </c>
      <c r="M9" s="24">
        <f>I9/L9</f>
        <v>3.8402457757296462</v>
      </c>
      <c r="N9" s="24">
        <f>J9/L9</f>
        <v>794.35483870967744</v>
      </c>
      <c r="O9" s="24">
        <f t="shared" si="1"/>
        <v>24.805731252134521</v>
      </c>
      <c r="P9" s="24">
        <f t="shared" si="13"/>
        <v>496.11462504269042</v>
      </c>
      <c r="Q9" s="24">
        <f t="shared" si="2"/>
        <v>23830.645161290322</v>
      </c>
      <c r="R9" s="24"/>
      <c r="S9" s="24">
        <v>400</v>
      </c>
      <c r="T9" s="24">
        <f>S9*0.8*L9*G9*1000000</f>
        <v>2.3808000000000002</v>
      </c>
      <c r="U9" s="38">
        <v>18</v>
      </c>
      <c r="V9" s="15">
        <f>T9/U9</f>
        <v>0.13226666666666667</v>
      </c>
      <c r="X9">
        <f t="shared" si="14"/>
        <v>7.0000000000000007E-2</v>
      </c>
      <c r="Y9">
        <f t="shared" si="15"/>
        <v>-2.6592600369327779</v>
      </c>
      <c r="Z9">
        <f t="shared" si="16"/>
        <v>16.11809565095832</v>
      </c>
      <c r="AA9">
        <f>LN(V9*0.000001)</f>
        <v>-15.838445750203803</v>
      </c>
      <c r="AB9">
        <f>(V9/MAX(ABS(V9-(T9/(U9-1))),ABS(V9-(T9/(U9+1)))))^2</f>
        <v>289.00000000000023</v>
      </c>
    </row>
    <row r="12" spans="1:2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S12" t="s">
        <v>17</v>
      </c>
      <c r="T12" t="s">
        <v>18</v>
      </c>
      <c r="V12" t="s">
        <v>20</v>
      </c>
      <c r="W12" t="s">
        <v>21</v>
      </c>
      <c r="Y12" t="s">
        <v>22</v>
      </c>
      <c r="Z12" t="s">
        <v>23</v>
      </c>
      <c r="AA12" t="s">
        <v>24</v>
      </c>
      <c r="AB12" t="s">
        <v>25</v>
      </c>
    </row>
    <row r="13" spans="1:28" x14ac:dyDescent="0.25">
      <c r="A13" s="24">
        <v>0.01</v>
      </c>
      <c r="B13" s="24">
        <v>8000000</v>
      </c>
      <c r="C13" s="24">
        <v>47.28</v>
      </c>
      <c r="D13" s="24">
        <v>8.0000000000000003E-10</v>
      </c>
      <c r="E13" s="24">
        <f t="shared" ref="E13:E20" si="18">2*D13/A13</f>
        <v>1.6E-7</v>
      </c>
      <c r="F13" s="24">
        <f t="shared" ref="F13:F20" si="19">C13/B13</f>
        <v>5.9100000000000002E-6</v>
      </c>
      <c r="G13" s="25">
        <v>1.86E-9</v>
      </c>
      <c r="H13" s="24">
        <f t="shared" ref="H13:H18" si="20">(G13*C13*C13*D13)^0.25*B13^-0.5 *A13^-0.25</f>
        <v>2.6850011326699081E-7</v>
      </c>
      <c r="I13" s="24">
        <f t="shared" ref="I13:I19" si="21">E13/(0.8*G13)</f>
        <v>107.52688172043011</v>
      </c>
      <c r="J13" s="24">
        <f t="shared" ref="J13:J19" si="22">F13/(0.8*G13)</f>
        <v>3971.7741935483873</v>
      </c>
      <c r="K13" s="24">
        <f t="shared" ref="K13:K19" si="23">H13/(0.8*G13)</f>
        <v>180.44362450738629</v>
      </c>
      <c r="L13" s="24">
        <v>30</v>
      </c>
      <c r="M13" s="24">
        <f t="shared" ref="M13:M19" si="24">I13/L13</f>
        <v>3.5842293906810037</v>
      </c>
      <c r="N13" s="24">
        <f t="shared" ref="N13:N19" si="25">J13/L13</f>
        <v>132.39247311827958</v>
      </c>
      <c r="O13" s="24">
        <f t="shared" ref="O13:O19" si="26">K13/L13</f>
        <v>6.0147874835795427</v>
      </c>
      <c r="P13" s="24">
        <f>O13*20</f>
        <v>120.29574967159085</v>
      </c>
      <c r="Q13" s="24">
        <f>N13*30</f>
        <v>3971.7741935483873</v>
      </c>
      <c r="R13" s="24"/>
      <c r="S13" s="24">
        <v>150</v>
      </c>
      <c r="T13" s="24">
        <f t="shared" ref="T13:T20" si="27">S13*0.8*L13*G13*1000000</f>
        <v>6.6959999999999997</v>
      </c>
      <c r="U13" s="39">
        <v>13</v>
      </c>
      <c r="V13" s="8">
        <f t="shared" ref="V13:V20" si="28">T13/U13</f>
        <v>0.5150769230769231</v>
      </c>
      <c r="W13">
        <f t="shared" ref="W13:W19" si="29">A13^-0.57*B13^-0.23</f>
        <v>0.35668866058464049</v>
      </c>
      <c r="X13">
        <f>A13</f>
        <v>0.01</v>
      </c>
      <c r="Y13">
        <f t="shared" ref="Y13:Z20" si="30">LN(A13)</f>
        <v>-4.6051701859880909</v>
      </c>
      <c r="Z13">
        <f t="shared" si="30"/>
        <v>15.89495209964411</v>
      </c>
      <c r="AA13">
        <f>LN(V13*0.000001)</f>
        <v>-14.478949582238636</v>
      </c>
      <c r="AB13">
        <f t="shared" ref="AB13:AB20" si="31">(V13/MAX(ABS(V13-(T13/(U13-1))),ABS(V13-(T13/(U13+1)))))^2</f>
        <v>144.00000000000057</v>
      </c>
    </row>
    <row r="14" spans="1:28" x14ac:dyDescent="0.25">
      <c r="A14" s="24">
        <v>1.4999999999999999E-2</v>
      </c>
      <c r="B14" s="24">
        <v>8000000</v>
      </c>
      <c r="C14" s="24">
        <v>47.28</v>
      </c>
      <c r="D14" s="24">
        <v>8.0000000000000003E-10</v>
      </c>
      <c r="E14" s="24">
        <f t="shared" si="18"/>
        <v>1.0666666666666667E-7</v>
      </c>
      <c r="F14" s="24">
        <f t="shared" si="19"/>
        <v>5.9100000000000002E-6</v>
      </c>
      <c r="G14" s="25">
        <v>1.86E-9</v>
      </c>
      <c r="H14" s="24">
        <f t="shared" si="20"/>
        <v>2.426172403175232E-7</v>
      </c>
      <c r="I14" s="24">
        <f t="shared" si="21"/>
        <v>71.68458781362007</v>
      </c>
      <c r="J14" s="24">
        <f t="shared" si="22"/>
        <v>3971.7741935483873</v>
      </c>
      <c r="K14" s="24">
        <f t="shared" si="23"/>
        <v>163.04922064349677</v>
      </c>
      <c r="L14" s="24">
        <v>20</v>
      </c>
      <c r="M14" s="24">
        <f t="shared" si="24"/>
        <v>3.5842293906810037</v>
      </c>
      <c r="N14" s="24">
        <f t="shared" si="25"/>
        <v>198.58870967741936</v>
      </c>
      <c r="O14" s="24">
        <f t="shared" si="26"/>
        <v>8.1524610321748376</v>
      </c>
      <c r="P14" s="24">
        <f t="shared" ref="P14:P20" si="32">O14*20</f>
        <v>163.04922064349677</v>
      </c>
      <c r="Q14" s="24">
        <f t="shared" ref="Q14:Q19" si="33">N14*30</f>
        <v>5957.6612903225805</v>
      </c>
      <c r="R14" s="24"/>
      <c r="S14" s="24">
        <v>180</v>
      </c>
      <c r="T14" s="24">
        <f t="shared" si="27"/>
        <v>5.3567999999999998</v>
      </c>
      <c r="U14" s="17">
        <v>12</v>
      </c>
      <c r="V14" s="1">
        <f t="shared" si="28"/>
        <v>0.44639999999999996</v>
      </c>
      <c r="W14">
        <f t="shared" si="29"/>
        <v>0.28308527871217082</v>
      </c>
      <c r="X14">
        <f t="shared" ref="X14:X20" si="34">A14</f>
        <v>1.4999999999999999E-2</v>
      </c>
      <c r="Y14">
        <f t="shared" si="30"/>
        <v>-4.1997050778799272</v>
      </c>
      <c r="Z14">
        <f t="shared" si="30"/>
        <v>15.89495209964411</v>
      </c>
      <c r="AA14">
        <f t="shared" ref="AA14:AA43" si="35">LN(V14*0.000001)</f>
        <v>-14.62205042587931</v>
      </c>
      <c r="AB14">
        <f t="shared" si="31"/>
        <v>120.99999999999977</v>
      </c>
    </row>
    <row r="15" spans="1:28" x14ac:dyDescent="0.25">
      <c r="A15" s="24">
        <v>0.02</v>
      </c>
      <c r="B15" s="24">
        <v>8000000</v>
      </c>
      <c r="C15" s="24">
        <v>47.28</v>
      </c>
      <c r="D15" s="24">
        <v>8.0000000000000003E-10</v>
      </c>
      <c r="E15" s="24">
        <f t="shared" si="18"/>
        <v>8.0000000000000002E-8</v>
      </c>
      <c r="F15" s="24">
        <f t="shared" si="19"/>
        <v>5.9100000000000002E-6</v>
      </c>
      <c r="G15" s="25">
        <v>1.86E-9</v>
      </c>
      <c r="H15" s="24">
        <f t="shared" si="20"/>
        <v>2.2578078274142893E-7</v>
      </c>
      <c r="I15" s="24">
        <f t="shared" si="21"/>
        <v>53.763440860215056</v>
      </c>
      <c r="J15" s="24">
        <f t="shared" si="22"/>
        <v>3971.7741935483873</v>
      </c>
      <c r="K15" s="24">
        <f t="shared" si="23"/>
        <v>151.73439700364847</v>
      </c>
      <c r="L15" s="24">
        <v>15</v>
      </c>
      <c r="M15" s="24">
        <f t="shared" si="24"/>
        <v>3.5842293906810037</v>
      </c>
      <c r="N15" s="24">
        <f t="shared" si="25"/>
        <v>264.78494623655916</v>
      </c>
      <c r="O15" s="24">
        <f t="shared" si="26"/>
        <v>10.115626466909898</v>
      </c>
      <c r="P15" s="24">
        <f t="shared" si="32"/>
        <v>202.31252933819798</v>
      </c>
      <c r="Q15" s="24">
        <f t="shared" si="33"/>
        <v>7943.5483870967746</v>
      </c>
      <c r="R15" s="24"/>
      <c r="S15" s="24">
        <v>200</v>
      </c>
      <c r="T15" s="24">
        <f t="shared" si="27"/>
        <v>4.4639999999999995</v>
      </c>
      <c r="U15" s="41">
        <v>11</v>
      </c>
      <c r="V15" s="9">
        <f t="shared" si="28"/>
        <v>0.4058181818181818</v>
      </c>
      <c r="W15">
        <f t="shared" si="29"/>
        <v>0.24027147001343876</v>
      </c>
      <c r="X15">
        <f t="shared" si="34"/>
        <v>0.02</v>
      </c>
      <c r="Y15">
        <f t="shared" si="30"/>
        <v>-3.912023005428146</v>
      </c>
      <c r="Z15">
        <f t="shared" si="30"/>
        <v>15.89495209964411</v>
      </c>
      <c r="AA15">
        <f t="shared" si="35"/>
        <v>-14.717360605683634</v>
      </c>
      <c r="AB15">
        <f t="shared" si="31"/>
        <v>100.00000000000007</v>
      </c>
    </row>
    <row r="16" spans="1:28" x14ac:dyDescent="0.25">
      <c r="A16" s="24">
        <v>2.5000000000000001E-2</v>
      </c>
      <c r="B16" s="24">
        <v>8000000</v>
      </c>
      <c r="C16" s="24">
        <v>47.28</v>
      </c>
      <c r="D16" s="24">
        <v>8.0000000000000003E-10</v>
      </c>
      <c r="E16" s="24">
        <f t="shared" si="18"/>
        <v>6.4000000000000004E-8</v>
      </c>
      <c r="F16" s="24">
        <f t="shared" si="19"/>
        <v>5.9100000000000002E-6</v>
      </c>
      <c r="G16" s="25">
        <v>1.86E-9</v>
      </c>
      <c r="H16" s="24">
        <f t="shared" si="20"/>
        <v>2.1353028075187548E-7</v>
      </c>
      <c r="I16" s="24">
        <f t="shared" si="21"/>
        <v>43.010752688172047</v>
      </c>
      <c r="J16" s="24">
        <f t="shared" si="22"/>
        <v>3971.7741935483873</v>
      </c>
      <c r="K16" s="24">
        <f t="shared" si="23"/>
        <v>143.50153276335718</v>
      </c>
      <c r="L16" s="24">
        <v>12</v>
      </c>
      <c r="M16" s="24">
        <f t="shared" si="24"/>
        <v>3.5842293906810041</v>
      </c>
      <c r="N16" s="24">
        <f t="shared" si="25"/>
        <v>330.98118279569894</v>
      </c>
      <c r="O16" s="24">
        <f t="shared" si="26"/>
        <v>11.958461063613099</v>
      </c>
      <c r="P16" s="24">
        <f t="shared" si="32"/>
        <v>239.16922127226198</v>
      </c>
      <c r="Q16" s="24">
        <f t="shared" si="33"/>
        <v>9929.4354838709678</v>
      </c>
      <c r="R16" s="24"/>
      <c r="S16" s="24">
        <v>240</v>
      </c>
      <c r="T16" s="24">
        <f t="shared" si="27"/>
        <v>4.2854400000000004</v>
      </c>
      <c r="U16" s="10">
        <v>13</v>
      </c>
      <c r="V16" s="10">
        <f t="shared" si="28"/>
        <v>0.32964923076923081</v>
      </c>
      <c r="W16">
        <f t="shared" si="29"/>
        <v>0.21157458517646804</v>
      </c>
      <c r="X16">
        <f t="shared" si="34"/>
        <v>2.5000000000000001E-2</v>
      </c>
      <c r="Y16">
        <f t="shared" si="30"/>
        <v>-3.6888794541139363</v>
      </c>
      <c r="Z16">
        <f t="shared" si="30"/>
        <v>15.89495209964411</v>
      </c>
      <c r="AA16">
        <f t="shared" si="35"/>
        <v>-14.925236684867055</v>
      </c>
      <c r="AB16">
        <f t="shared" si="31"/>
        <v>143.99999999999991</v>
      </c>
    </row>
    <row r="17" spans="1:28" x14ac:dyDescent="0.25">
      <c r="A17" s="24">
        <v>0.03</v>
      </c>
      <c r="B17" s="24">
        <v>8000000</v>
      </c>
      <c r="C17" s="24">
        <v>47.28</v>
      </c>
      <c r="D17" s="24">
        <v>8.0000000000000003E-10</v>
      </c>
      <c r="E17" s="24">
        <f t="shared" si="18"/>
        <v>5.3333333333333334E-8</v>
      </c>
      <c r="F17" s="24">
        <f t="shared" si="19"/>
        <v>5.9100000000000002E-6</v>
      </c>
      <c r="G17" s="25">
        <v>1.86E-9</v>
      </c>
      <c r="H17" s="24">
        <f t="shared" si="20"/>
        <v>2.0401596766175426E-7</v>
      </c>
      <c r="I17" s="24">
        <f t="shared" si="21"/>
        <v>35.842293906810035</v>
      </c>
      <c r="J17" s="24">
        <f t="shared" si="22"/>
        <v>3971.7741935483873</v>
      </c>
      <c r="K17" s="24">
        <f t="shared" si="23"/>
        <v>137.10750514902841</v>
      </c>
      <c r="L17" s="24">
        <v>10</v>
      </c>
      <c r="M17" s="24">
        <f t="shared" si="24"/>
        <v>3.5842293906810037</v>
      </c>
      <c r="N17" s="24">
        <f t="shared" si="25"/>
        <v>397.17741935483872</v>
      </c>
      <c r="O17" s="24">
        <f t="shared" si="26"/>
        <v>13.710750514902841</v>
      </c>
      <c r="P17" s="24">
        <f t="shared" si="32"/>
        <v>274.21501029805682</v>
      </c>
      <c r="Q17" s="24">
        <f t="shared" si="33"/>
        <v>11915.322580645161</v>
      </c>
      <c r="R17" s="24"/>
      <c r="S17" s="24">
        <v>280</v>
      </c>
      <c r="T17" s="24">
        <f t="shared" si="27"/>
        <v>4.1663999999999994</v>
      </c>
      <c r="U17" s="19">
        <v>15</v>
      </c>
      <c r="V17" s="3">
        <f t="shared" si="28"/>
        <v>0.27775999999999995</v>
      </c>
      <c r="W17">
        <f t="shared" si="29"/>
        <v>0.19069099629870939</v>
      </c>
      <c r="X17">
        <f t="shared" si="34"/>
        <v>0.03</v>
      </c>
      <c r="Y17">
        <f t="shared" si="30"/>
        <v>-3.5065578973199818</v>
      </c>
      <c r="Z17">
        <f t="shared" si="30"/>
        <v>15.89495209964411</v>
      </c>
      <c r="AA17">
        <f t="shared" si="35"/>
        <v>-15.096508405474426</v>
      </c>
      <c r="AB17">
        <f t="shared" si="31"/>
        <v>195.99999999999946</v>
      </c>
    </row>
    <row r="18" spans="1:28" x14ac:dyDescent="0.25">
      <c r="A18" s="24">
        <v>0.04</v>
      </c>
      <c r="B18" s="24">
        <v>8000000</v>
      </c>
      <c r="C18" s="24">
        <v>47.28</v>
      </c>
      <c r="D18" s="24">
        <v>8.0000000000000003E-10</v>
      </c>
      <c r="E18" s="24">
        <f t="shared" si="18"/>
        <v>4.0000000000000001E-8</v>
      </c>
      <c r="F18" s="24">
        <f t="shared" si="19"/>
        <v>5.9100000000000002E-6</v>
      </c>
      <c r="G18" s="25">
        <v>1.86E-9</v>
      </c>
      <c r="H18" s="24">
        <f t="shared" si="20"/>
        <v>1.8985825084044529E-7</v>
      </c>
      <c r="I18" s="24">
        <f t="shared" si="21"/>
        <v>26.881720430107528</v>
      </c>
      <c r="J18" s="24">
        <f t="shared" si="22"/>
        <v>3971.7741935483873</v>
      </c>
      <c r="K18" s="24">
        <f t="shared" si="23"/>
        <v>127.59291051105194</v>
      </c>
      <c r="L18" s="24">
        <v>7</v>
      </c>
      <c r="M18" s="24">
        <f t="shared" si="24"/>
        <v>3.8402457757296466</v>
      </c>
      <c r="N18" s="24">
        <f t="shared" si="25"/>
        <v>567.39631336405535</v>
      </c>
      <c r="O18" s="24">
        <f t="shared" si="26"/>
        <v>18.227558644435991</v>
      </c>
      <c r="P18" s="24">
        <f t="shared" si="32"/>
        <v>364.5511728887198</v>
      </c>
      <c r="Q18" s="24">
        <f t="shared" si="33"/>
        <v>17021.88940092166</v>
      </c>
      <c r="R18" s="24"/>
      <c r="S18" s="24">
        <v>300</v>
      </c>
      <c r="T18" s="24">
        <f t="shared" si="27"/>
        <v>3.1248</v>
      </c>
      <c r="U18" s="20">
        <v>15</v>
      </c>
      <c r="V18" s="11">
        <f t="shared" si="28"/>
        <v>0.20832000000000001</v>
      </c>
      <c r="W18">
        <f t="shared" si="29"/>
        <v>0.16185089598249128</v>
      </c>
      <c r="X18">
        <f t="shared" si="34"/>
        <v>0.04</v>
      </c>
      <c r="Y18">
        <f t="shared" si="30"/>
        <v>-3.2188758248682006</v>
      </c>
      <c r="Z18">
        <f t="shared" si="30"/>
        <v>15.89495209964411</v>
      </c>
      <c r="AA18">
        <f t="shared" si="35"/>
        <v>-15.384190477926207</v>
      </c>
      <c r="AB18">
        <f t="shared" si="31"/>
        <v>195.99999999999989</v>
      </c>
    </row>
    <row r="19" spans="1:28" x14ac:dyDescent="0.25">
      <c r="A19" s="24">
        <v>0.05</v>
      </c>
      <c r="B19" s="24">
        <v>8000000</v>
      </c>
      <c r="C19" s="24">
        <v>47.28</v>
      </c>
      <c r="D19" s="24">
        <v>8.0000000000000003E-10</v>
      </c>
      <c r="E19" s="24">
        <f t="shared" si="18"/>
        <v>3.2000000000000002E-8</v>
      </c>
      <c r="F19" s="24">
        <f t="shared" si="19"/>
        <v>5.9100000000000002E-6</v>
      </c>
      <c r="G19" s="25">
        <v>1.86E-9</v>
      </c>
      <c r="H19" s="24">
        <f>(G19*C19*C19*D19)^0.25*B19^-0.5 *A19^-0.25</f>
        <v>1.7955684763237132E-7</v>
      </c>
      <c r="I19" s="24">
        <f t="shared" si="21"/>
        <v>21.505376344086024</v>
      </c>
      <c r="J19" s="24">
        <f t="shared" si="22"/>
        <v>3971.7741935483873</v>
      </c>
      <c r="K19" s="24">
        <f t="shared" si="23"/>
        <v>120.6699244841205</v>
      </c>
      <c r="L19" s="24">
        <v>6</v>
      </c>
      <c r="M19" s="24">
        <f t="shared" si="24"/>
        <v>3.5842293906810041</v>
      </c>
      <c r="N19" s="24">
        <f t="shared" si="25"/>
        <v>661.96236559139788</v>
      </c>
      <c r="O19" s="24">
        <f t="shared" si="26"/>
        <v>20.111654080686751</v>
      </c>
      <c r="P19" s="24">
        <f t="shared" si="32"/>
        <v>402.23308161373501</v>
      </c>
      <c r="Q19" s="24">
        <f t="shared" si="33"/>
        <v>19858.870967741936</v>
      </c>
      <c r="R19" s="24"/>
      <c r="S19" s="24">
        <v>350</v>
      </c>
      <c r="T19" s="24">
        <f t="shared" si="27"/>
        <v>3.1248</v>
      </c>
      <c r="U19">
        <v>20</v>
      </c>
      <c r="V19">
        <f t="shared" si="28"/>
        <v>0.15623999999999999</v>
      </c>
      <c r="W19">
        <f t="shared" si="29"/>
        <v>0.14252019258058385</v>
      </c>
      <c r="X19">
        <f t="shared" si="34"/>
        <v>0.05</v>
      </c>
      <c r="Y19">
        <f t="shared" si="30"/>
        <v>-2.9957322735539909</v>
      </c>
      <c r="Z19">
        <f t="shared" si="30"/>
        <v>15.89495209964411</v>
      </c>
      <c r="AA19">
        <f t="shared" si="35"/>
        <v>-15.671872550377987</v>
      </c>
      <c r="AB19">
        <f t="shared" si="31"/>
        <v>360.99999999999932</v>
      </c>
    </row>
    <row r="20" spans="1:28" x14ac:dyDescent="0.25">
      <c r="A20" s="24">
        <v>0.06</v>
      </c>
      <c r="B20" s="24">
        <v>8000000</v>
      </c>
      <c r="C20" s="24">
        <v>47.28</v>
      </c>
      <c r="D20" s="24">
        <v>8.0000000000000003E-10</v>
      </c>
      <c r="E20" s="24">
        <f t="shared" si="18"/>
        <v>2.6666666666666667E-8</v>
      </c>
      <c r="F20" s="24">
        <f t="shared" si="19"/>
        <v>5.9100000000000002E-6</v>
      </c>
      <c r="G20" s="25">
        <v>1.86E-9</v>
      </c>
      <c r="H20" s="24">
        <f>(G20*C20*C20*D20)^0.25*B20^-0.5 *A20^-0.25</f>
        <v>1.7155629586128691E-7</v>
      </c>
      <c r="I20" s="24">
        <f>E20/(0.8*G20)</f>
        <v>17.921146953405017</v>
      </c>
      <c r="J20" s="24">
        <f>F20/(0.8*G20)</f>
        <v>3971.7741935483873</v>
      </c>
      <c r="K20" s="24">
        <f>H20/(0.8*G20)</f>
        <v>115.29320958419819</v>
      </c>
      <c r="L20" s="24">
        <v>5</v>
      </c>
      <c r="M20" s="24">
        <f>I20/L20</f>
        <v>3.5842293906810037</v>
      </c>
      <c r="N20" s="24">
        <f>J20/L20</f>
        <v>794.35483870967744</v>
      </c>
      <c r="O20" s="24">
        <f>K20/L20</f>
        <v>23.05864191683964</v>
      </c>
      <c r="P20" s="24">
        <f t="shared" si="32"/>
        <v>461.17283833679278</v>
      </c>
      <c r="Q20" s="24">
        <f>N20*30</f>
        <v>23830.645161290322</v>
      </c>
      <c r="R20" s="24"/>
      <c r="S20" s="24">
        <v>380</v>
      </c>
      <c r="T20" s="24">
        <f t="shared" si="27"/>
        <v>2.8271999999999999</v>
      </c>
      <c r="U20" s="13">
        <v>20</v>
      </c>
      <c r="V20" s="13">
        <f t="shared" si="28"/>
        <v>0.14135999999999999</v>
      </c>
      <c r="W20">
        <f>A20^-0.57*B20^-0.23</f>
        <v>0.12845265650979618</v>
      </c>
      <c r="X20">
        <f t="shared" si="34"/>
        <v>0.06</v>
      </c>
      <c r="Y20">
        <f>LN(A20)</f>
        <v>-2.8134107167600364</v>
      </c>
      <c r="Z20">
        <f t="shared" si="30"/>
        <v>15.89495209964411</v>
      </c>
      <c r="AA20">
        <f t="shared" si="35"/>
        <v>-15.77195600893497</v>
      </c>
      <c r="AB20">
        <f t="shared" si="31"/>
        <v>360.99999999999972</v>
      </c>
    </row>
    <row r="23" spans="1:28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S23" t="s">
        <v>17</v>
      </c>
      <c r="T23" t="s">
        <v>18</v>
      </c>
      <c r="V23" t="s">
        <v>20</v>
      </c>
      <c r="W23" t="s">
        <v>21</v>
      </c>
      <c r="Y23" t="s">
        <v>22</v>
      </c>
      <c r="Z23" t="s">
        <v>23</v>
      </c>
      <c r="AA23" t="s">
        <v>24</v>
      </c>
      <c r="AB23" t="s">
        <v>25</v>
      </c>
    </row>
    <row r="24" spans="1:28" x14ac:dyDescent="0.25">
      <c r="A24" s="24">
        <v>0.01</v>
      </c>
      <c r="B24" s="24">
        <v>7000000</v>
      </c>
      <c r="C24" s="24">
        <v>47.28</v>
      </c>
      <c r="D24" s="24">
        <v>8.0000000000000003E-10</v>
      </c>
      <c r="E24" s="24">
        <f t="shared" ref="E24:E31" si="36">2*D24/A24</f>
        <v>1.6E-7</v>
      </c>
      <c r="F24" s="24">
        <f t="shared" ref="F24:F31" si="37">C24/B24</f>
        <v>6.7542857142857147E-6</v>
      </c>
      <c r="G24" s="25">
        <v>1.86E-9</v>
      </c>
      <c r="H24" s="24">
        <f t="shared" ref="H24:H29" si="38">(G24*C24*C24*D24)^0.25*B24^-0.5 *A24^-0.25</f>
        <v>2.870386949014503E-7</v>
      </c>
      <c r="I24" s="24">
        <f t="shared" ref="I24:I31" si="39">E24/(0.8*G24)</f>
        <v>107.52688172043011</v>
      </c>
      <c r="J24" s="24">
        <f t="shared" ref="J24:J31" si="40">F24/(0.8*G24)</f>
        <v>4539.1705069124428</v>
      </c>
      <c r="K24" s="24">
        <f t="shared" ref="K24:K31" si="41">H24/(0.8*G24)</f>
        <v>192.90234872409295</v>
      </c>
      <c r="L24" s="24">
        <v>30</v>
      </c>
      <c r="M24" s="24">
        <f t="shared" ref="M24:M31" si="42">I24/L24</f>
        <v>3.5842293906810037</v>
      </c>
      <c r="N24" s="24">
        <f t="shared" ref="N24:N30" si="43">J24/L24</f>
        <v>151.30568356374809</v>
      </c>
      <c r="O24" s="24">
        <f t="shared" ref="O24:O31" si="44">K24/L24</f>
        <v>6.430078290803098</v>
      </c>
      <c r="P24" s="24">
        <f>O24*20</f>
        <v>128.60156581606196</v>
      </c>
      <c r="Q24" s="24">
        <f>N24*30</f>
        <v>4539.1705069124428</v>
      </c>
      <c r="R24" s="24"/>
      <c r="S24" s="24">
        <v>130</v>
      </c>
      <c r="T24" s="24">
        <f t="shared" ref="T24:T31" si="45">S24*0.8*L24*G24*1000000</f>
        <v>5.8031999999999995</v>
      </c>
      <c r="U24" s="16">
        <v>10</v>
      </c>
      <c r="V24" s="8">
        <f t="shared" ref="V24:V31" si="46">T24/U24</f>
        <v>0.58031999999999995</v>
      </c>
      <c r="W24">
        <f t="shared" ref="W24:W31" si="47">A24^-0.57*B24^-0.23</f>
        <v>0.36781331835659575</v>
      </c>
      <c r="X24">
        <f>A24</f>
        <v>0.01</v>
      </c>
      <c r="Y24">
        <f t="shared" ref="Y24:Y31" si="48">LN(A24)</f>
        <v>-4.6051701859880909</v>
      </c>
      <c r="Z24">
        <f t="shared" ref="Z24:Z31" si="49">LN(B24)</f>
        <v>15.761420707019587</v>
      </c>
      <c r="AA24">
        <f>LN(V24*0.000001)</f>
        <v>-14.359686161411819</v>
      </c>
      <c r="AB24">
        <f t="shared" ref="AB24:AB31" si="50">(V24/MAX(ABS(V24-(T24/(U24-1))),ABS(V24-(T24/(U24+1)))))^2</f>
        <v>81.000000000000028</v>
      </c>
    </row>
    <row r="25" spans="1:28" x14ac:dyDescent="0.25">
      <c r="A25" s="24">
        <v>1.4999999999999999E-2</v>
      </c>
      <c r="B25" s="24">
        <v>7000000</v>
      </c>
      <c r="C25" s="24">
        <v>47.28</v>
      </c>
      <c r="D25" s="24">
        <v>8.0000000000000003E-10</v>
      </c>
      <c r="E25" s="24">
        <f t="shared" si="36"/>
        <v>1.0666666666666667E-7</v>
      </c>
      <c r="F25" s="24">
        <f t="shared" si="37"/>
        <v>6.7542857142857147E-6</v>
      </c>
      <c r="G25" s="25">
        <v>1.86E-9</v>
      </c>
      <c r="H25" s="24">
        <f t="shared" si="38"/>
        <v>2.5936873982650548E-7</v>
      </c>
      <c r="I25" s="24">
        <f t="shared" si="39"/>
        <v>71.68458781362007</v>
      </c>
      <c r="J25" s="24">
        <f t="shared" si="40"/>
        <v>4539.1705069124428</v>
      </c>
      <c r="K25" s="24">
        <f t="shared" si="41"/>
        <v>174.30694880813539</v>
      </c>
      <c r="L25" s="24">
        <v>20</v>
      </c>
      <c r="M25" s="24">
        <f t="shared" si="42"/>
        <v>3.5842293906810037</v>
      </c>
      <c r="N25" s="24">
        <f t="shared" si="43"/>
        <v>226.95852534562215</v>
      </c>
      <c r="O25" s="24">
        <f t="shared" si="44"/>
        <v>8.7153474404067701</v>
      </c>
      <c r="P25" s="24">
        <f t="shared" ref="P25:P31" si="51">O25*20</f>
        <v>174.30694880813542</v>
      </c>
      <c r="Q25" s="24">
        <f t="shared" ref="Q25:Q30" si="52">N25*30</f>
        <v>6808.7557603686646</v>
      </c>
      <c r="R25" s="24"/>
      <c r="S25" s="24">
        <v>180</v>
      </c>
      <c r="T25" s="24">
        <f t="shared" si="45"/>
        <v>5.3567999999999998</v>
      </c>
      <c r="U25" s="17">
        <v>11</v>
      </c>
      <c r="V25" s="1">
        <f t="shared" si="46"/>
        <v>0.48698181818181818</v>
      </c>
      <c r="W25">
        <f t="shared" si="47"/>
        <v>0.2919143422455886</v>
      </c>
      <c r="X25">
        <f t="shared" ref="X25:X31" si="53">A25</f>
        <v>1.4999999999999999E-2</v>
      </c>
      <c r="Y25">
        <f t="shared" si="48"/>
        <v>-4.1997050778799272</v>
      </c>
      <c r="Z25">
        <f t="shared" si="49"/>
        <v>15.761420707019587</v>
      </c>
      <c r="AA25">
        <f t="shared" ref="AA25:AA31" si="54">LN(V25*0.000001)</f>
        <v>-14.535039048889681</v>
      </c>
      <c r="AB25">
        <f t="shared" si="50"/>
        <v>100.00000000000028</v>
      </c>
    </row>
    <row r="26" spans="1:28" x14ac:dyDescent="0.25">
      <c r="A26" s="24">
        <v>0.02</v>
      </c>
      <c r="B26" s="24">
        <v>7000000</v>
      </c>
      <c r="C26" s="24">
        <v>47.28</v>
      </c>
      <c r="D26" s="24">
        <v>8.0000000000000003E-10</v>
      </c>
      <c r="E26" s="24">
        <f t="shared" si="36"/>
        <v>8.0000000000000002E-8</v>
      </c>
      <c r="F26" s="24">
        <f t="shared" si="37"/>
        <v>6.7542857142857147E-6</v>
      </c>
      <c r="G26" s="25">
        <v>1.86E-9</v>
      </c>
      <c r="H26" s="24">
        <f t="shared" si="38"/>
        <v>2.4136980958173428E-7</v>
      </c>
      <c r="I26" s="24">
        <f t="shared" si="39"/>
        <v>53.763440860215056</v>
      </c>
      <c r="J26" s="24">
        <f t="shared" si="40"/>
        <v>4539.1705069124428</v>
      </c>
      <c r="K26" s="24">
        <f t="shared" si="41"/>
        <v>162.21089353611174</v>
      </c>
      <c r="L26" s="24">
        <v>15</v>
      </c>
      <c r="M26" s="24">
        <f t="shared" si="42"/>
        <v>3.5842293906810037</v>
      </c>
      <c r="N26" s="24">
        <f t="shared" si="43"/>
        <v>302.61136712749618</v>
      </c>
      <c r="O26" s="24">
        <f t="shared" si="44"/>
        <v>10.814059569074116</v>
      </c>
      <c r="P26" s="24">
        <f t="shared" si="51"/>
        <v>216.28119138148233</v>
      </c>
      <c r="Q26" s="24">
        <f t="shared" si="52"/>
        <v>9078.3410138248855</v>
      </c>
      <c r="R26" s="24"/>
      <c r="S26" s="24">
        <v>220</v>
      </c>
      <c r="T26" s="24">
        <f t="shared" si="45"/>
        <v>4.9103999999999992</v>
      </c>
      <c r="U26" s="18">
        <v>12</v>
      </c>
      <c r="V26" s="9">
        <f t="shared" si="46"/>
        <v>0.40919999999999995</v>
      </c>
      <c r="W26">
        <f t="shared" si="47"/>
        <v>0.24776522625419778</v>
      </c>
      <c r="X26">
        <f t="shared" si="53"/>
        <v>0.02</v>
      </c>
      <c r="Y26">
        <f t="shared" si="48"/>
        <v>-3.912023005428146</v>
      </c>
      <c r="Z26">
        <f t="shared" si="49"/>
        <v>15.761420707019587</v>
      </c>
      <c r="AA26">
        <f t="shared" si="54"/>
        <v>-14.709061802868939</v>
      </c>
      <c r="AB26">
        <f t="shared" si="50"/>
        <v>121.00000000000027</v>
      </c>
    </row>
    <row r="27" spans="1:28" x14ac:dyDescent="0.25">
      <c r="A27" s="24">
        <v>2.5000000000000001E-2</v>
      </c>
      <c r="B27" s="24">
        <v>7000000</v>
      </c>
      <c r="C27" s="24">
        <v>47.28</v>
      </c>
      <c r="D27" s="24">
        <v>8.0000000000000003E-10</v>
      </c>
      <c r="E27" s="24">
        <f t="shared" si="36"/>
        <v>6.4000000000000004E-8</v>
      </c>
      <c r="F27" s="24">
        <f t="shared" si="37"/>
        <v>6.7542857142857147E-6</v>
      </c>
      <c r="G27" s="25">
        <v>1.86E-9</v>
      </c>
      <c r="H27" s="24">
        <f t="shared" si="38"/>
        <v>2.2827347207861955E-7</v>
      </c>
      <c r="I27" s="24">
        <f t="shared" si="39"/>
        <v>43.010752688172047</v>
      </c>
      <c r="J27" s="24">
        <f t="shared" si="40"/>
        <v>4539.1705069124428</v>
      </c>
      <c r="K27" s="24">
        <f t="shared" si="41"/>
        <v>153.40959145068518</v>
      </c>
      <c r="L27" s="24">
        <v>12</v>
      </c>
      <c r="M27" s="24">
        <f t="shared" si="42"/>
        <v>3.5842293906810041</v>
      </c>
      <c r="N27" s="24">
        <f t="shared" si="43"/>
        <v>378.26420890937021</v>
      </c>
      <c r="O27" s="24">
        <f t="shared" si="44"/>
        <v>12.784132620890432</v>
      </c>
      <c r="P27" s="24">
        <f t="shared" si="51"/>
        <v>255.68265241780864</v>
      </c>
      <c r="Q27" s="24">
        <f t="shared" si="52"/>
        <v>11347.926267281106</v>
      </c>
      <c r="R27" s="24"/>
      <c r="S27" s="24">
        <v>240</v>
      </c>
      <c r="T27" s="24">
        <f t="shared" si="45"/>
        <v>4.2854400000000004</v>
      </c>
      <c r="U27" s="10">
        <v>12.5</v>
      </c>
      <c r="V27" s="10">
        <f t="shared" si="46"/>
        <v>0.34283520000000001</v>
      </c>
      <c r="W27">
        <f t="shared" si="47"/>
        <v>0.21817332271265358</v>
      </c>
      <c r="X27">
        <f t="shared" si="53"/>
        <v>2.5000000000000001E-2</v>
      </c>
      <c r="Y27">
        <f t="shared" si="48"/>
        <v>-3.6888794541139363</v>
      </c>
      <c r="Z27">
        <f t="shared" si="49"/>
        <v>15.761420707019587</v>
      </c>
      <c r="AA27">
        <f t="shared" si="54"/>
        <v>-14.886015971713775</v>
      </c>
      <c r="AB27">
        <f t="shared" si="50"/>
        <v>132.24999999999963</v>
      </c>
    </row>
    <row r="28" spans="1:28" x14ac:dyDescent="0.25">
      <c r="A28" s="24">
        <v>0.03</v>
      </c>
      <c r="B28" s="24">
        <v>7000000</v>
      </c>
      <c r="C28" s="24">
        <v>47.28</v>
      </c>
      <c r="D28" s="24">
        <v>8.0000000000000003E-10</v>
      </c>
      <c r="E28" s="24">
        <f t="shared" si="36"/>
        <v>5.3333333333333334E-8</v>
      </c>
      <c r="F28" s="24">
        <f t="shared" si="37"/>
        <v>6.7542857142857147E-6</v>
      </c>
      <c r="G28" s="25">
        <v>1.86E-9</v>
      </c>
      <c r="H28" s="24">
        <f t="shared" si="38"/>
        <v>2.1810224354898181E-7</v>
      </c>
      <c r="I28" s="24">
        <f t="shared" si="39"/>
        <v>35.842293906810035</v>
      </c>
      <c r="J28" s="24">
        <f t="shared" si="40"/>
        <v>4539.1705069124428</v>
      </c>
      <c r="K28" s="24">
        <f t="shared" si="41"/>
        <v>146.57408840657379</v>
      </c>
      <c r="L28" s="24">
        <v>10</v>
      </c>
      <c r="M28" s="24">
        <f t="shared" si="42"/>
        <v>3.5842293906810037</v>
      </c>
      <c r="N28" s="24">
        <f t="shared" si="43"/>
        <v>453.9170506912443</v>
      </c>
      <c r="O28" s="24">
        <f t="shared" si="44"/>
        <v>14.657408840657379</v>
      </c>
      <c r="P28" s="24">
        <f t="shared" si="51"/>
        <v>293.14817681314759</v>
      </c>
      <c r="Q28" s="24">
        <f t="shared" si="52"/>
        <v>13617.511520737329</v>
      </c>
      <c r="R28" s="24"/>
      <c r="S28" s="24">
        <v>250</v>
      </c>
      <c r="T28" s="24">
        <f t="shared" si="45"/>
        <v>3.7199999999999998</v>
      </c>
      <c r="U28" s="19">
        <v>13</v>
      </c>
      <c r="V28" s="3">
        <f t="shared" si="46"/>
        <v>0.28615384615384615</v>
      </c>
      <c r="W28">
        <f t="shared" si="47"/>
        <v>0.19663840172095981</v>
      </c>
      <c r="X28">
        <f t="shared" si="53"/>
        <v>0.03</v>
      </c>
      <c r="Y28">
        <f t="shared" si="48"/>
        <v>-3.5065578973199818</v>
      </c>
      <c r="Z28">
        <f t="shared" si="49"/>
        <v>15.761420707019587</v>
      </c>
      <c r="AA28">
        <f t="shared" si="54"/>
        <v>-15.066736247140756</v>
      </c>
      <c r="AB28">
        <f t="shared" si="50"/>
        <v>143.99999999999994</v>
      </c>
    </row>
    <row r="29" spans="1:28" x14ac:dyDescent="0.25">
      <c r="A29" s="24">
        <v>0.04</v>
      </c>
      <c r="B29" s="24">
        <v>7000000</v>
      </c>
      <c r="C29" s="24">
        <v>47.28</v>
      </c>
      <c r="D29" s="24">
        <v>8.0000000000000003E-10</v>
      </c>
      <c r="E29" s="24">
        <f t="shared" si="36"/>
        <v>4.0000000000000001E-8</v>
      </c>
      <c r="F29" s="24">
        <f t="shared" si="37"/>
        <v>6.7542857142857147E-6</v>
      </c>
      <c r="G29" s="25">
        <v>1.86E-9</v>
      </c>
      <c r="H29" s="24">
        <f t="shared" si="38"/>
        <v>2.0296700762775199E-7</v>
      </c>
      <c r="I29" s="24">
        <f t="shared" si="39"/>
        <v>26.881720430107528</v>
      </c>
      <c r="J29" s="24">
        <f t="shared" si="40"/>
        <v>4539.1705069124428</v>
      </c>
      <c r="K29" s="24">
        <f t="shared" si="41"/>
        <v>136.40255888961826</v>
      </c>
      <c r="L29" s="24">
        <v>7</v>
      </c>
      <c r="M29" s="24">
        <f t="shared" si="42"/>
        <v>3.8402457757296466</v>
      </c>
      <c r="N29" s="24">
        <f t="shared" si="43"/>
        <v>648.45292955892035</v>
      </c>
      <c r="O29" s="24">
        <f t="shared" si="44"/>
        <v>19.486079841374039</v>
      </c>
      <c r="P29" s="24">
        <f t="shared" si="51"/>
        <v>389.72159682748077</v>
      </c>
      <c r="Q29" s="24">
        <f t="shared" si="52"/>
        <v>19453.587886767611</v>
      </c>
      <c r="R29" s="24"/>
      <c r="S29" s="24">
        <v>300</v>
      </c>
      <c r="T29" s="24">
        <f t="shared" si="45"/>
        <v>3.1248</v>
      </c>
      <c r="U29" s="20"/>
      <c r="V29" s="11" t="e">
        <f t="shared" si="46"/>
        <v>#DIV/0!</v>
      </c>
      <c r="W29">
        <f t="shared" si="47"/>
        <v>0.16689881599468995</v>
      </c>
      <c r="X29">
        <f t="shared" si="53"/>
        <v>0.04</v>
      </c>
      <c r="Y29">
        <f t="shared" si="48"/>
        <v>-3.2188758248682006</v>
      </c>
      <c r="Z29">
        <f t="shared" si="49"/>
        <v>15.761420707019587</v>
      </c>
      <c r="AA29" t="e">
        <f t="shared" si="54"/>
        <v>#DIV/0!</v>
      </c>
      <c r="AB29" t="e">
        <f t="shared" si="50"/>
        <v>#DIV/0!</v>
      </c>
    </row>
    <row r="30" spans="1:28" x14ac:dyDescent="0.25">
      <c r="A30" s="24">
        <v>0.05</v>
      </c>
      <c r="B30" s="24">
        <v>7000000</v>
      </c>
      <c r="C30" s="24">
        <v>47.28</v>
      </c>
      <c r="D30" s="24">
        <v>8.0000000000000003E-10</v>
      </c>
      <c r="E30" s="24">
        <f t="shared" si="36"/>
        <v>3.2000000000000002E-8</v>
      </c>
      <c r="F30" s="24">
        <f t="shared" si="37"/>
        <v>6.7542857142857147E-6</v>
      </c>
      <c r="G30" s="25">
        <v>1.86E-9</v>
      </c>
      <c r="H30" s="24">
        <f>(G30*C30*C30*D30)^0.25*B30^-0.5 *A30^-0.25</f>
        <v>1.9195434436843006E-7</v>
      </c>
      <c r="I30" s="24">
        <f t="shared" si="39"/>
        <v>21.505376344086024</v>
      </c>
      <c r="J30" s="24">
        <f t="shared" si="40"/>
        <v>4539.1705069124428</v>
      </c>
      <c r="K30" s="24">
        <f t="shared" si="41"/>
        <v>129.00157551641806</v>
      </c>
      <c r="L30" s="24">
        <v>6</v>
      </c>
      <c r="M30" s="24">
        <f t="shared" si="42"/>
        <v>3.5842293906810041</v>
      </c>
      <c r="N30" s="24">
        <f t="shared" si="43"/>
        <v>756.52841781874042</v>
      </c>
      <c r="O30" s="24">
        <f t="shared" si="44"/>
        <v>21.500262586069677</v>
      </c>
      <c r="P30" s="24">
        <f t="shared" si="51"/>
        <v>430.00525172139356</v>
      </c>
      <c r="Q30" s="24">
        <f t="shared" si="52"/>
        <v>22695.852534562211</v>
      </c>
      <c r="R30" s="24"/>
      <c r="S30" s="24">
        <v>340</v>
      </c>
      <c r="T30" s="24">
        <f t="shared" si="45"/>
        <v>3.03552</v>
      </c>
      <c r="U30">
        <v>18</v>
      </c>
      <c r="V30">
        <f t="shared" si="46"/>
        <v>0.16864000000000001</v>
      </c>
      <c r="W30">
        <f t="shared" si="47"/>
        <v>0.14696521296742043</v>
      </c>
      <c r="X30">
        <f t="shared" si="53"/>
        <v>0.05</v>
      </c>
      <c r="Y30">
        <f t="shared" si="48"/>
        <v>-2.9957322735539909</v>
      </c>
      <c r="Z30">
        <f t="shared" si="49"/>
        <v>15.761420707019587</v>
      </c>
      <c r="AA30">
        <f t="shared" si="54"/>
        <v>-15.595499571593413</v>
      </c>
      <c r="AB30">
        <f t="shared" si="50"/>
        <v>289.00000000000097</v>
      </c>
    </row>
    <row r="31" spans="1:28" x14ac:dyDescent="0.25">
      <c r="A31" s="24">
        <v>0.06</v>
      </c>
      <c r="B31" s="24">
        <v>7000000</v>
      </c>
      <c r="C31" s="24">
        <v>47.28</v>
      </c>
      <c r="D31" s="24">
        <v>8.0000000000000003E-10</v>
      </c>
      <c r="E31" s="24">
        <f t="shared" si="36"/>
        <v>2.6666666666666667E-8</v>
      </c>
      <c r="F31" s="24">
        <f t="shared" si="37"/>
        <v>6.7542857142857147E-6</v>
      </c>
      <c r="G31" s="25">
        <v>1.86E-9</v>
      </c>
      <c r="H31" s="24">
        <f>(G31*C31*C31*D31)^0.25*B31^-0.5 *A31^-0.25</f>
        <v>1.834013947591314E-7</v>
      </c>
      <c r="I31" s="24">
        <f t="shared" si="39"/>
        <v>17.921146953405017</v>
      </c>
      <c r="J31" s="24">
        <f t="shared" si="40"/>
        <v>4539.1705069124428</v>
      </c>
      <c r="K31" s="24">
        <f t="shared" si="41"/>
        <v>123.25362551016894</v>
      </c>
      <c r="L31" s="24">
        <v>5</v>
      </c>
      <c r="M31" s="24">
        <f t="shared" si="42"/>
        <v>3.5842293906810037</v>
      </c>
      <c r="N31" s="24">
        <f>J31/L31</f>
        <v>907.8341013824886</v>
      </c>
      <c r="O31" s="24">
        <f t="shared" si="44"/>
        <v>24.650725102033789</v>
      </c>
      <c r="P31" s="24">
        <f t="shared" si="51"/>
        <v>493.01450204067578</v>
      </c>
      <c r="Q31" s="24">
        <f>N31*30</f>
        <v>27235.023041474658</v>
      </c>
      <c r="R31" s="24"/>
      <c r="S31" s="24">
        <v>380</v>
      </c>
      <c r="T31" s="24">
        <f t="shared" si="45"/>
        <v>2.8271999999999999</v>
      </c>
      <c r="U31" s="13">
        <v>19</v>
      </c>
      <c r="V31" s="13">
        <f t="shared" si="46"/>
        <v>0.14879999999999999</v>
      </c>
      <c r="W31">
        <f t="shared" si="47"/>
        <v>0.1324589286498406</v>
      </c>
      <c r="X31">
        <f t="shared" si="53"/>
        <v>0.06</v>
      </c>
      <c r="Y31">
        <f t="shared" si="48"/>
        <v>-2.8134107167600364</v>
      </c>
      <c r="Z31">
        <f t="shared" si="49"/>
        <v>15.761420707019587</v>
      </c>
      <c r="AA31">
        <f t="shared" si="54"/>
        <v>-15.720662714547419</v>
      </c>
      <c r="AB31">
        <f t="shared" si="50"/>
        <v>323.99999999999949</v>
      </c>
    </row>
    <row r="35" spans="1:28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S35" t="s">
        <v>17</v>
      </c>
      <c r="T35" t="s">
        <v>18</v>
      </c>
      <c r="V35" t="s">
        <v>20</v>
      </c>
      <c r="Y35" t="s">
        <v>22</v>
      </c>
      <c r="Z35" t="s">
        <v>23</v>
      </c>
      <c r="AA35" t="s">
        <v>24</v>
      </c>
      <c r="AB35" t="s">
        <v>25</v>
      </c>
    </row>
    <row r="36" spans="1:28" x14ac:dyDescent="0.25">
      <c r="A36" s="24">
        <v>8.0000000000000002E-3</v>
      </c>
      <c r="B36" s="24">
        <v>6000000</v>
      </c>
      <c r="C36" s="24">
        <v>47.28</v>
      </c>
      <c r="D36" s="24">
        <v>8.0000000000000003E-10</v>
      </c>
      <c r="E36" s="24">
        <f t="shared" ref="E36:E43" si="55">2*D36/A36</f>
        <v>1.9999999999999999E-7</v>
      </c>
      <c r="F36" s="24">
        <f t="shared" ref="F36:F43" si="56">C36/B36</f>
        <v>7.8800000000000008E-6</v>
      </c>
      <c r="G36" s="25">
        <v>1.86E-9</v>
      </c>
      <c r="H36" s="24">
        <f t="shared" ref="H36:H42" si="57">(G36*C36*C36*D36)^0.25*B36^-0.5 *A36^-0.25</f>
        <v>3.2782445267589284E-7</v>
      </c>
      <c r="I36" s="24">
        <f t="shared" ref="I36:I42" si="58">E36/(0.8*G36)</f>
        <v>134.40860215053763</v>
      </c>
      <c r="J36" s="24">
        <f t="shared" ref="J36:J42" si="59">F36/(0.8*G36)</f>
        <v>5295.6989247311831</v>
      </c>
      <c r="K36" s="25">
        <f>H36/(0.8*G36)</f>
        <v>220.31213217465915</v>
      </c>
      <c r="L36" s="24">
        <v>38</v>
      </c>
      <c r="M36" s="24">
        <f t="shared" ref="M36:M42" si="60">I36/L36</f>
        <v>3.5370684776457271</v>
      </c>
      <c r="N36" s="24">
        <f t="shared" ref="N36:N42" si="61">J36/L36</f>
        <v>139.36049801924165</v>
      </c>
      <c r="O36" s="24">
        <f t="shared" ref="O36:O42" si="62">K36/L36</f>
        <v>5.7976876888068203</v>
      </c>
      <c r="P36" s="24">
        <f>O36*20</f>
        <v>115.95375377613641</v>
      </c>
      <c r="Q36" s="24">
        <f>N36*30</f>
        <v>4180.8149405772492</v>
      </c>
      <c r="R36" s="24"/>
      <c r="S36" s="24">
        <v>120</v>
      </c>
      <c r="T36" s="24">
        <f t="shared" ref="T36:T43" si="63">S36*0.8*L36*G36*1000000</f>
        <v>6.7852800000000002</v>
      </c>
      <c r="U36" s="47">
        <v>10</v>
      </c>
      <c r="V36" s="2">
        <f t="shared" ref="V36:V43" si="64">T36/U36</f>
        <v>0.67852800000000002</v>
      </c>
      <c r="W36">
        <f t="shared" ref="W36:W41" si="65">A36^-0.57*B36^-0.23</f>
        <v>0.43277674864278681</v>
      </c>
      <c r="X36">
        <f>A36</f>
        <v>8.0000000000000002E-3</v>
      </c>
      <c r="Y36">
        <f t="shared" ref="Y36:Z43" si="66">LN(A36)</f>
        <v>-4.8283137373023015</v>
      </c>
      <c r="Z36">
        <f t="shared" si="66"/>
        <v>15.60727002719233</v>
      </c>
      <c r="AA36">
        <f t="shared" si="35"/>
        <v>-14.203340091021126</v>
      </c>
      <c r="AB36">
        <f t="shared" ref="AB36:AB43" si="67">(V36/MAX(ABS(V36-(T36/(U36-1))),ABS(V36-(T36/(U36+1)))))^2</f>
        <v>80.999999999999972</v>
      </c>
    </row>
    <row r="37" spans="1:28" x14ac:dyDescent="0.25">
      <c r="A37" s="24">
        <v>0.01</v>
      </c>
      <c r="B37" s="24">
        <v>6000000</v>
      </c>
      <c r="C37" s="24">
        <v>47.28</v>
      </c>
      <c r="D37" s="24">
        <v>8.0000000000000003E-10</v>
      </c>
      <c r="E37" s="24">
        <f t="shared" si="55"/>
        <v>1.6E-7</v>
      </c>
      <c r="F37" s="24">
        <f t="shared" si="56"/>
        <v>7.8800000000000008E-6</v>
      </c>
      <c r="G37" s="25">
        <v>1.86E-9</v>
      </c>
      <c r="H37" s="24">
        <f t="shared" si="57"/>
        <v>3.1003722534428425E-7</v>
      </c>
      <c r="I37" s="24">
        <f t="shared" si="58"/>
        <v>107.52688172043011</v>
      </c>
      <c r="J37" s="24">
        <f t="shared" si="59"/>
        <v>5295.6989247311831</v>
      </c>
      <c r="K37" s="24">
        <f t="shared" ref="K37:K42" si="68">H37/(0.8*G37)</f>
        <v>208.35835036578243</v>
      </c>
      <c r="L37" s="24">
        <v>30</v>
      </c>
      <c r="M37" s="24">
        <f t="shared" si="60"/>
        <v>3.5842293906810037</v>
      </c>
      <c r="N37" s="24">
        <f t="shared" si="61"/>
        <v>176.52329749103944</v>
      </c>
      <c r="O37" s="24">
        <f t="shared" si="62"/>
        <v>6.9452783455260807</v>
      </c>
      <c r="P37" s="24">
        <f t="shared" ref="P37:P43" si="69">O37*20</f>
        <v>138.9055669105216</v>
      </c>
      <c r="Q37" s="24">
        <f t="shared" ref="Q37:Q42" si="70">N37*30</f>
        <v>5295.6989247311831</v>
      </c>
      <c r="R37" s="24"/>
      <c r="S37" s="24">
        <v>150</v>
      </c>
      <c r="T37" s="24">
        <f t="shared" si="63"/>
        <v>6.6959999999999997</v>
      </c>
      <c r="U37" s="39">
        <v>11</v>
      </c>
      <c r="V37" s="8">
        <f t="shared" si="64"/>
        <v>0.60872727272727267</v>
      </c>
      <c r="W37">
        <f t="shared" si="65"/>
        <v>0.3810879463258654</v>
      </c>
      <c r="X37">
        <f t="shared" ref="X37:X43" si="71">A37</f>
        <v>0.01</v>
      </c>
      <c r="Y37">
        <f t="shared" si="66"/>
        <v>-4.6051701859880909</v>
      </c>
      <c r="Z37">
        <f t="shared" si="66"/>
        <v>15.60727002719233</v>
      </c>
      <c r="AA37">
        <f t="shared" si="35"/>
        <v>-14.31189549757547</v>
      </c>
      <c r="AB37">
        <f t="shared" si="67"/>
        <v>99.999999999999886</v>
      </c>
    </row>
    <row r="38" spans="1:28" x14ac:dyDescent="0.25">
      <c r="A38" s="24">
        <v>1.4999999999999999E-2</v>
      </c>
      <c r="B38" s="24">
        <v>6000000</v>
      </c>
      <c r="C38" s="24">
        <v>47.28</v>
      </c>
      <c r="D38" s="24">
        <v>8.0000000000000003E-10</v>
      </c>
      <c r="E38" s="24">
        <f t="shared" si="55"/>
        <v>1.0666666666666667E-7</v>
      </c>
      <c r="F38" s="24">
        <f t="shared" si="56"/>
        <v>7.8800000000000008E-6</v>
      </c>
      <c r="G38" s="25">
        <v>1.86E-9</v>
      </c>
      <c r="H38" s="24">
        <f t="shared" si="57"/>
        <v>2.801502580147323E-7</v>
      </c>
      <c r="I38" s="24">
        <f t="shared" si="58"/>
        <v>71.68458781362007</v>
      </c>
      <c r="J38" s="24">
        <f t="shared" si="59"/>
        <v>5295.6989247311831</v>
      </c>
      <c r="K38" s="24">
        <f t="shared" si="68"/>
        <v>188.2730228593631</v>
      </c>
      <c r="L38" s="24">
        <v>20</v>
      </c>
      <c r="M38" s="24">
        <f t="shared" si="60"/>
        <v>3.5842293906810037</v>
      </c>
      <c r="N38" s="24">
        <f t="shared" si="61"/>
        <v>264.78494623655916</v>
      </c>
      <c r="O38" s="24">
        <f t="shared" si="62"/>
        <v>9.4136511429681544</v>
      </c>
      <c r="P38" s="24">
        <f t="shared" si="69"/>
        <v>188.2730228593631</v>
      </c>
      <c r="Q38" s="24">
        <f t="shared" si="70"/>
        <v>7943.5483870967746</v>
      </c>
      <c r="R38" s="24"/>
      <c r="S38" s="24">
        <v>200</v>
      </c>
      <c r="T38" s="24">
        <f t="shared" si="63"/>
        <v>5.952</v>
      </c>
      <c r="U38" s="40">
        <v>11</v>
      </c>
      <c r="V38" s="1">
        <f t="shared" si="64"/>
        <v>0.54109090909090907</v>
      </c>
      <c r="W38">
        <f t="shared" si="65"/>
        <v>0.30244972554687338</v>
      </c>
      <c r="X38">
        <f t="shared" si="71"/>
        <v>1.4999999999999999E-2</v>
      </c>
      <c r="Y38">
        <f t="shared" si="66"/>
        <v>-4.1997050778799272</v>
      </c>
      <c r="Z38">
        <f t="shared" si="66"/>
        <v>15.60727002719233</v>
      </c>
      <c r="AA38">
        <f t="shared" si="35"/>
        <v>-14.429678533231854</v>
      </c>
      <c r="AB38">
        <f t="shared" si="67"/>
        <v>100.00000000000007</v>
      </c>
    </row>
    <row r="39" spans="1:28" x14ac:dyDescent="0.25">
      <c r="A39" s="24">
        <v>0.02</v>
      </c>
      <c r="B39" s="24">
        <v>6000000</v>
      </c>
      <c r="C39" s="24">
        <v>47.28</v>
      </c>
      <c r="D39" s="24">
        <v>8.0000000000000003E-10</v>
      </c>
      <c r="E39" s="24">
        <f t="shared" si="55"/>
        <v>8.0000000000000002E-8</v>
      </c>
      <c r="F39" s="24">
        <f t="shared" si="56"/>
        <v>7.8800000000000008E-6</v>
      </c>
      <c r="G39" s="25">
        <v>1.86E-9</v>
      </c>
      <c r="H39" s="24">
        <f t="shared" si="57"/>
        <v>2.6070919138721676E-7</v>
      </c>
      <c r="I39" s="24">
        <f t="shared" si="58"/>
        <v>53.763440860215056</v>
      </c>
      <c r="J39" s="24">
        <f t="shared" si="59"/>
        <v>5295.6989247311831</v>
      </c>
      <c r="K39" s="24">
        <f t="shared" si="68"/>
        <v>175.20778991076395</v>
      </c>
      <c r="L39" s="24">
        <v>15</v>
      </c>
      <c r="M39" s="24">
        <f t="shared" si="60"/>
        <v>3.5842293906810037</v>
      </c>
      <c r="N39" s="24">
        <f t="shared" si="61"/>
        <v>353.04659498207889</v>
      </c>
      <c r="O39" s="24">
        <f t="shared" si="62"/>
        <v>11.680519327384264</v>
      </c>
      <c r="P39" s="24">
        <f t="shared" si="69"/>
        <v>233.61038654768527</v>
      </c>
      <c r="Q39" s="24">
        <f t="shared" si="70"/>
        <v>10591.397849462366</v>
      </c>
      <c r="R39" s="24"/>
      <c r="S39" s="24">
        <v>240</v>
      </c>
      <c r="T39" s="24">
        <f t="shared" si="63"/>
        <v>5.3567999999999998</v>
      </c>
      <c r="U39" s="41">
        <v>12</v>
      </c>
      <c r="V39" s="9">
        <f t="shared" si="64"/>
        <v>0.44639999999999996</v>
      </c>
      <c r="W39">
        <f t="shared" si="65"/>
        <v>0.256707238514498</v>
      </c>
      <c r="X39">
        <f t="shared" si="71"/>
        <v>0.02</v>
      </c>
      <c r="Y39">
        <f t="shared" si="66"/>
        <v>-3.912023005428146</v>
      </c>
      <c r="Z39">
        <f t="shared" si="66"/>
        <v>15.60727002719233</v>
      </c>
      <c r="AA39">
        <f t="shared" si="35"/>
        <v>-14.62205042587931</v>
      </c>
      <c r="AB39">
        <f t="shared" si="67"/>
        <v>120.99999999999977</v>
      </c>
    </row>
    <row r="40" spans="1:28" x14ac:dyDescent="0.25">
      <c r="A40" s="24">
        <v>2.5000000000000001E-2</v>
      </c>
      <c r="B40" s="24">
        <v>6000000</v>
      </c>
      <c r="C40" s="24">
        <v>47.28</v>
      </c>
      <c r="D40" s="24">
        <v>8.0000000000000003E-10</v>
      </c>
      <c r="E40" s="24">
        <f t="shared" si="55"/>
        <v>6.4000000000000004E-8</v>
      </c>
      <c r="F40" s="24">
        <f t="shared" si="56"/>
        <v>7.8800000000000008E-6</v>
      </c>
      <c r="G40" s="25">
        <v>1.86E-9</v>
      </c>
      <c r="H40" s="24">
        <f t="shared" si="57"/>
        <v>2.4656353014446332E-7</v>
      </c>
      <c r="I40" s="24">
        <f t="shared" si="58"/>
        <v>43.010752688172047</v>
      </c>
      <c r="J40" s="24">
        <f t="shared" si="59"/>
        <v>5295.6989247311831</v>
      </c>
      <c r="K40" s="24">
        <f t="shared" si="68"/>
        <v>165.7012971400963</v>
      </c>
      <c r="L40" s="24">
        <v>12</v>
      </c>
      <c r="M40" s="24">
        <f t="shared" si="60"/>
        <v>3.5842293906810041</v>
      </c>
      <c r="N40" s="24">
        <f t="shared" si="61"/>
        <v>441.30824372759861</v>
      </c>
      <c r="O40" s="24">
        <f t="shared" si="62"/>
        <v>13.808441428341359</v>
      </c>
      <c r="P40" s="24">
        <f t="shared" si="69"/>
        <v>276.16882856682719</v>
      </c>
      <c r="Q40" s="24">
        <f t="shared" si="70"/>
        <v>13239.247311827958</v>
      </c>
      <c r="R40" s="24"/>
      <c r="S40" s="24">
        <v>240</v>
      </c>
      <c r="T40" s="24">
        <f t="shared" si="63"/>
        <v>4.2854400000000004</v>
      </c>
      <c r="U40" s="46">
        <v>11</v>
      </c>
      <c r="V40" s="10">
        <f t="shared" si="64"/>
        <v>0.38958545454545457</v>
      </c>
      <c r="W40">
        <f t="shared" si="65"/>
        <v>0.22604734343808594</v>
      </c>
      <c r="X40">
        <f t="shared" si="71"/>
        <v>2.5000000000000001E-2</v>
      </c>
      <c r="Y40">
        <f t="shared" si="66"/>
        <v>-3.6888794541139363</v>
      </c>
      <c r="Z40">
        <f t="shared" si="66"/>
        <v>15.60727002719233</v>
      </c>
      <c r="AA40">
        <f t="shared" si="35"/>
        <v>-14.75818260020389</v>
      </c>
      <c r="AB40">
        <f t="shared" si="67"/>
        <v>99.999999999999929</v>
      </c>
    </row>
    <row r="41" spans="1:28" x14ac:dyDescent="0.25">
      <c r="A41" s="24">
        <v>0.03</v>
      </c>
      <c r="B41" s="24">
        <v>6000000</v>
      </c>
      <c r="C41" s="24">
        <v>47.28</v>
      </c>
      <c r="D41" s="24">
        <v>8.0000000000000003E-10</v>
      </c>
      <c r="E41" s="24">
        <f t="shared" si="55"/>
        <v>5.3333333333333334E-8</v>
      </c>
      <c r="F41" s="24">
        <f t="shared" si="56"/>
        <v>7.8800000000000008E-6</v>
      </c>
      <c r="G41" s="25">
        <v>1.86E-9</v>
      </c>
      <c r="H41" s="24">
        <f t="shared" si="57"/>
        <v>2.355773476969916E-7</v>
      </c>
      <c r="I41" s="24">
        <f t="shared" si="58"/>
        <v>35.842293906810035</v>
      </c>
      <c r="J41" s="24">
        <f t="shared" si="59"/>
        <v>5295.6989247311831</v>
      </c>
      <c r="K41" s="24">
        <f t="shared" si="68"/>
        <v>158.31811001141909</v>
      </c>
      <c r="L41" s="24">
        <v>10</v>
      </c>
      <c r="M41" s="24">
        <f t="shared" si="60"/>
        <v>3.5842293906810037</v>
      </c>
      <c r="N41" s="24">
        <f t="shared" si="61"/>
        <v>529.56989247311833</v>
      </c>
      <c r="O41" s="24">
        <f t="shared" si="62"/>
        <v>15.83181100114191</v>
      </c>
      <c r="P41" s="24">
        <f t="shared" si="69"/>
        <v>316.63622002283819</v>
      </c>
      <c r="Q41" s="24">
        <f t="shared" si="70"/>
        <v>15887.096774193549</v>
      </c>
      <c r="R41" s="24"/>
      <c r="S41" s="24">
        <v>280</v>
      </c>
      <c r="T41" s="24">
        <f t="shared" si="63"/>
        <v>4.1663999999999994</v>
      </c>
      <c r="U41" s="42">
        <v>13</v>
      </c>
      <c r="V41" s="3">
        <f t="shared" si="64"/>
        <v>0.32049230769230763</v>
      </c>
      <c r="W41">
        <f t="shared" si="65"/>
        <v>0.20373521278528031</v>
      </c>
      <c r="X41">
        <f t="shared" si="71"/>
        <v>0.03</v>
      </c>
      <c r="Y41">
        <f t="shared" si="66"/>
        <v>-3.5065578973199818</v>
      </c>
      <c r="Z41">
        <f t="shared" si="66"/>
        <v>15.60727002719233</v>
      </c>
      <c r="AA41">
        <f t="shared" si="35"/>
        <v>-14.953407561833753</v>
      </c>
      <c r="AB41">
        <f t="shared" si="67"/>
        <v>143.99999999999977</v>
      </c>
    </row>
    <row r="42" spans="1:28" x14ac:dyDescent="0.25">
      <c r="A42" s="24">
        <v>0.04</v>
      </c>
      <c r="B42" s="24">
        <v>6000000</v>
      </c>
      <c r="C42" s="24">
        <v>47.28</v>
      </c>
      <c r="D42" s="24">
        <v>8.0000000000000003E-10</v>
      </c>
      <c r="E42" s="24">
        <f t="shared" si="55"/>
        <v>4.0000000000000001E-8</v>
      </c>
      <c r="F42" s="24">
        <f t="shared" si="56"/>
        <v>7.8800000000000008E-6</v>
      </c>
      <c r="G42" s="25">
        <v>1.86E-9</v>
      </c>
      <c r="H42" s="24">
        <f t="shared" si="57"/>
        <v>2.1922942446120516E-7</v>
      </c>
      <c r="I42" s="24">
        <f t="shared" si="58"/>
        <v>26.881720430107528</v>
      </c>
      <c r="J42" s="24">
        <f t="shared" si="59"/>
        <v>5295.6989247311831</v>
      </c>
      <c r="K42" s="24">
        <f t="shared" si="68"/>
        <v>147.33160246048735</v>
      </c>
      <c r="L42" s="24">
        <v>7</v>
      </c>
      <c r="M42" s="24">
        <f t="shared" si="60"/>
        <v>3.8402457757296466</v>
      </c>
      <c r="N42" s="24">
        <f t="shared" si="61"/>
        <v>756.52841781874042</v>
      </c>
      <c r="O42" s="24">
        <f t="shared" si="62"/>
        <v>21.047371780069621</v>
      </c>
      <c r="P42" s="24">
        <f t="shared" si="69"/>
        <v>420.94743560139244</v>
      </c>
      <c r="Q42" s="24">
        <f t="shared" si="70"/>
        <v>22695.852534562211</v>
      </c>
      <c r="R42" s="24"/>
      <c r="S42" s="24">
        <v>300</v>
      </c>
      <c r="T42" s="24">
        <f t="shared" si="63"/>
        <v>3.1248</v>
      </c>
      <c r="U42" s="20">
        <v>14</v>
      </c>
      <c r="V42" s="11">
        <f t="shared" si="64"/>
        <v>0.22320000000000001</v>
      </c>
      <c r="X42">
        <f t="shared" si="71"/>
        <v>0.04</v>
      </c>
      <c r="Y42">
        <f t="shared" si="66"/>
        <v>-3.2188758248682006</v>
      </c>
      <c r="Z42">
        <f t="shared" si="66"/>
        <v>15.60727002719233</v>
      </c>
      <c r="AA42">
        <f t="shared" si="35"/>
        <v>-15.315197606439256</v>
      </c>
      <c r="AB42">
        <f t="shared" si="67"/>
        <v>169</v>
      </c>
    </row>
    <row r="43" spans="1:28" x14ac:dyDescent="0.25">
      <c r="A43" s="24">
        <v>0.05</v>
      </c>
      <c r="B43" s="24">
        <v>6000000</v>
      </c>
      <c r="C43" s="24">
        <v>47.28</v>
      </c>
      <c r="D43" s="24">
        <v>8.0000000000000003E-10</v>
      </c>
      <c r="E43" s="24">
        <f t="shared" si="55"/>
        <v>3.2000000000000002E-8</v>
      </c>
      <c r="F43" s="24">
        <f t="shared" si="56"/>
        <v>7.8800000000000008E-6</v>
      </c>
      <c r="G43" s="25">
        <v>1.86E-9</v>
      </c>
      <c r="H43" s="24">
        <f>(G43*C43*C43*D43)^0.25*B43^-0.5 *A43^-0.25</f>
        <v>2.0733438863078038E-7</v>
      </c>
      <c r="I43" s="24">
        <f>E43/(0.8*G43)</f>
        <v>21.505376344086024</v>
      </c>
      <c r="J43" s="24">
        <f>F43/(0.8*G43)</f>
        <v>5295.6989247311831</v>
      </c>
      <c r="K43" s="24">
        <f>H43/(0.8*G43)</f>
        <v>139.33762676799756</v>
      </c>
      <c r="L43" s="24">
        <v>6</v>
      </c>
      <c r="M43" s="24">
        <f>I43/L43</f>
        <v>3.5842293906810041</v>
      </c>
      <c r="N43" s="24">
        <f>J43/L43</f>
        <v>882.61648745519722</v>
      </c>
      <c r="O43" s="24">
        <f>K43/L43</f>
        <v>23.222937794666262</v>
      </c>
      <c r="P43" s="24">
        <f t="shared" si="69"/>
        <v>464.45875589332525</v>
      </c>
      <c r="Q43" s="24">
        <f>N43*30</f>
        <v>26478.494623655915</v>
      </c>
      <c r="R43" s="24"/>
      <c r="S43" s="24">
        <v>350</v>
      </c>
      <c r="T43" s="24">
        <f t="shared" si="63"/>
        <v>3.1248</v>
      </c>
      <c r="U43">
        <v>18</v>
      </c>
      <c r="V43">
        <f t="shared" si="64"/>
        <v>0.1736</v>
      </c>
      <c r="X43">
        <f t="shared" si="71"/>
        <v>0.05</v>
      </c>
      <c r="Y43">
        <f t="shared" si="66"/>
        <v>-2.9957322735539909</v>
      </c>
      <c r="Z43">
        <f t="shared" si="66"/>
        <v>15.60727002719233</v>
      </c>
      <c r="AA43">
        <f t="shared" si="35"/>
        <v>-15.566512034720162</v>
      </c>
      <c r="AB43">
        <f t="shared" si="67"/>
        <v>289.00000000000097</v>
      </c>
    </row>
    <row r="44" spans="1:28" x14ac:dyDescent="0.25">
      <c r="G44" s="5"/>
    </row>
    <row r="45" spans="1:28" x14ac:dyDescent="0.25">
      <c r="G45" s="5"/>
    </row>
    <row r="46" spans="1:2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S46" t="s">
        <v>17</v>
      </c>
      <c r="T46" t="s">
        <v>18</v>
      </c>
      <c r="V46" t="s">
        <v>20</v>
      </c>
      <c r="Y46" t="s">
        <v>22</v>
      </c>
      <c r="Z46" t="s">
        <v>23</v>
      </c>
      <c r="AA46" t="s">
        <v>24</v>
      </c>
      <c r="AB46" t="s">
        <v>25</v>
      </c>
    </row>
    <row r="47" spans="1:28" x14ac:dyDescent="0.25">
      <c r="A47" s="32">
        <v>8.0000000000000002E-3</v>
      </c>
      <c r="B47" s="25">
        <v>4000000</v>
      </c>
      <c r="C47" s="24">
        <v>47.28</v>
      </c>
      <c r="D47" s="24">
        <v>8.0000000000000003E-10</v>
      </c>
      <c r="E47" s="24">
        <f>2*D47/A47</f>
        <v>1.9999999999999999E-7</v>
      </c>
      <c r="F47" s="24">
        <f t="shared" ref="F47:F54" si="72">C47/B47</f>
        <v>1.182E-5</v>
      </c>
      <c r="G47" s="25">
        <v>1.86E-9</v>
      </c>
      <c r="H47" s="25">
        <f>(G47*C47*C47*D47)^0.25*B47^-0.5 *A47^-0.25</f>
        <v>4.0150131713155449E-7</v>
      </c>
      <c r="I47" s="25">
        <f>E47/(0.8*G47)</f>
        <v>134.40860215053763</v>
      </c>
      <c r="J47" s="25">
        <f>F47/(0.8*G47)</f>
        <v>7943.5483870967746</v>
      </c>
      <c r="K47" s="25">
        <f t="shared" ref="K47:K54" si="73">H47/(0.8*G47)</f>
        <v>269.82615398625973</v>
      </c>
      <c r="L47" s="24">
        <v>38</v>
      </c>
      <c r="M47" s="24">
        <f>I47/L47</f>
        <v>3.5370684776457271</v>
      </c>
      <c r="N47" s="24">
        <f t="shared" ref="N47:N54" si="74">J47/L47</f>
        <v>209.04074702886248</v>
      </c>
      <c r="O47" s="24">
        <f>K47/L47</f>
        <v>7.1006882627963082</v>
      </c>
      <c r="P47" s="24">
        <f t="shared" ref="P47:P54" si="75">O47*20</f>
        <v>142.01376525592616</v>
      </c>
      <c r="Q47" s="24">
        <f t="shared" ref="Q47:Q54" si="76">N47*30</f>
        <v>6271.2224108658747</v>
      </c>
      <c r="R47" s="24"/>
      <c r="S47" s="24">
        <v>150</v>
      </c>
      <c r="T47" s="25">
        <f>S47*0.8*L47*G47*1000000</f>
        <v>8.4816000000000003</v>
      </c>
      <c r="U47">
        <v>15</v>
      </c>
      <c r="V47">
        <f>T47/U47</f>
        <v>0.56544000000000005</v>
      </c>
      <c r="W47" t="e">
        <f>#REF!^-0.57*B47^-0.23</f>
        <v>#REF!</v>
      </c>
      <c r="X47">
        <f>A47</f>
        <v>8.0000000000000002E-3</v>
      </c>
      <c r="Y47">
        <f>LN(A47)</f>
        <v>-4.8283137373023015</v>
      </c>
      <c r="Z47">
        <f>LN(B47)</f>
        <v>15.201804919084164</v>
      </c>
      <c r="AA47">
        <f>LN(V47*0.000001)</f>
        <v>-14.385661647815079</v>
      </c>
      <c r="AB47">
        <f>(V47/MAX(ABS(V47-(T47/(U47-1))),ABS(V47-(T47/(U47+1)))))^2</f>
        <v>195.99999999999989</v>
      </c>
    </row>
    <row r="48" spans="1:28" x14ac:dyDescent="0.25">
      <c r="A48" s="32">
        <v>0.1</v>
      </c>
      <c r="B48" s="25">
        <v>4000000</v>
      </c>
      <c r="C48" s="24">
        <v>47.28</v>
      </c>
      <c r="D48" s="24">
        <v>8.0000000000000003E-10</v>
      </c>
      <c r="E48" s="24">
        <f t="shared" ref="E48:E54" si="77">2*D48/A48</f>
        <v>1.6000000000000001E-8</v>
      </c>
      <c r="F48" s="24">
        <f t="shared" si="72"/>
        <v>1.182E-5</v>
      </c>
      <c r="G48" s="25">
        <v>1.86E-9</v>
      </c>
      <c r="H48" s="25">
        <f t="shared" ref="H48:H54" si="78">(G48*C48*C48*D48)^0.25*B48^-0.5 *A48^-0.25</f>
        <v>2.1353028075187546E-7</v>
      </c>
      <c r="I48" s="24">
        <f t="shared" ref="I48:I54" si="79">E48/(0.8*G48)</f>
        <v>10.752688172043012</v>
      </c>
      <c r="J48" s="24">
        <f t="shared" ref="J48:J54" si="80">F48/(0.8*G48)</f>
        <v>7943.5483870967746</v>
      </c>
      <c r="K48" s="24">
        <f t="shared" si="73"/>
        <v>143.50153276335715</v>
      </c>
      <c r="L48" s="24">
        <v>30</v>
      </c>
      <c r="M48" s="24">
        <f t="shared" ref="M48:M54" si="81">I48/L48</f>
        <v>0.35842293906810041</v>
      </c>
      <c r="N48" s="24">
        <f t="shared" si="74"/>
        <v>264.78494623655916</v>
      </c>
      <c r="O48" s="24">
        <f t="shared" ref="O48:O54" si="82">K48/L48</f>
        <v>4.783384425445238</v>
      </c>
      <c r="P48" s="24">
        <f t="shared" si="75"/>
        <v>95.66768850890476</v>
      </c>
      <c r="Q48" s="24">
        <f t="shared" si="76"/>
        <v>7943.5483870967746</v>
      </c>
      <c r="R48" s="24"/>
      <c r="S48" s="24">
        <v>180</v>
      </c>
      <c r="T48" s="24">
        <f t="shared" ref="T48:T54" si="83">S48*0.8*L48*G48*1000000</f>
        <v>8.0352000000000015</v>
      </c>
      <c r="U48">
        <v>14</v>
      </c>
      <c r="V48">
        <f t="shared" ref="V48:V54" si="84">T48/U48</f>
        <v>0.5739428571428572</v>
      </c>
      <c r="W48" t="e">
        <f>#REF!^-0.57*B48^-0.23</f>
        <v>#REF!</v>
      </c>
      <c r="X48">
        <f t="shared" ref="X48:X54" si="85">A48</f>
        <v>0.1</v>
      </c>
      <c r="Y48">
        <f t="shared" ref="Y48:Y54" si="86">LN(A48)</f>
        <v>-2.3025850929940455</v>
      </c>
      <c r="Z48">
        <f>LN(B48)</f>
        <v>15.201804919084164</v>
      </c>
      <c r="AA48">
        <f t="shared" ref="AA48:AA54" si="87">LN(V48*0.000001)</f>
        <v>-14.370735997598404</v>
      </c>
      <c r="AB48">
        <f>(V48/MAX(ABS(V48-(T48/(U48-1))),ABS(V48-(T48/(U48+1)))))^2</f>
        <v>168.9999999999994</v>
      </c>
    </row>
    <row r="49" spans="1:28" x14ac:dyDescent="0.25">
      <c r="A49" s="32">
        <v>1.4999999999999999E-2</v>
      </c>
      <c r="B49" s="25">
        <v>4000000</v>
      </c>
      <c r="C49" s="24">
        <v>47.28</v>
      </c>
      <c r="D49" s="24">
        <v>8.0000000000000003E-10</v>
      </c>
      <c r="E49" s="24">
        <f t="shared" si="77"/>
        <v>1.0666666666666667E-7</v>
      </c>
      <c r="F49" s="24">
        <f t="shared" si="72"/>
        <v>1.182E-5</v>
      </c>
      <c r="G49" s="25">
        <v>1.86E-9</v>
      </c>
      <c r="H49" s="25">
        <f t="shared" si="78"/>
        <v>3.4311259172257383E-7</v>
      </c>
      <c r="I49" s="24">
        <f t="shared" si="79"/>
        <v>71.68458781362007</v>
      </c>
      <c r="J49" s="24">
        <f t="shared" si="80"/>
        <v>7943.5483870967746</v>
      </c>
      <c r="K49" s="24">
        <f t="shared" si="73"/>
        <v>230.58641916839639</v>
      </c>
      <c r="L49" s="24">
        <v>20</v>
      </c>
      <c r="M49" s="24">
        <f t="shared" si="81"/>
        <v>3.5842293906810037</v>
      </c>
      <c r="N49" s="24">
        <f t="shared" si="74"/>
        <v>397.17741935483872</v>
      </c>
      <c r="O49" s="24">
        <f t="shared" si="82"/>
        <v>11.52932095841982</v>
      </c>
      <c r="P49" s="24">
        <f t="shared" si="75"/>
        <v>230.58641916839639</v>
      </c>
      <c r="Q49" s="24">
        <f t="shared" si="76"/>
        <v>11915.322580645161</v>
      </c>
      <c r="R49" s="24"/>
      <c r="S49" s="24">
        <v>230</v>
      </c>
      <c r="T49" s="24">
        <f t="shared" si="83"/>
        <v>6.8448000000000002</v>
      </c>
      <c r="U49">
        <v>16</v>
      </c>
      <c r="V49">
        <f t="shared" si="84"/>
        <v>0.42780000000000001</v>
      </c>
      <c r="W49" t="e">
        <f>#REF!^-0.57*B49^-0.23</f>
        <v>#REF!</v>
      </c>
      <c r="X49">
        <f t="shared" si="85"/>
        <v>1.4999999999999999E-2</v>
      </c>
      <c r="Y49">
        <f t="shared" si="86"/>
        <v>-4.1997050778799272</v>
      </c>
      <c r="Z49">
        <f>LN(B49)</f>
        <v>15.201804919084164</v>
      </c>
      <c r="AA49">
        <f t="shared" si="87"/>
        <v>-14.664610040298106</v>
      </c>
      <c r="AB49">
        <f>(V49/MAX(ABS(V49-(T49/(U49-1))),ABS(V49-(T49/(U49+1)))))^2</f>
        <v>225.00000000000017</v>
      </c>
    </row>
    <row r="50" spans="1:28" x14ac:dyDescent="0.25">
      <c r="A50" s="32">
        <v>0.02</v>
      </c>
      <c r="B50" s="25">
        <v>4000000</v>
      </c>
      <c r="C50" s="24">
        <v>47.28</v>
      </c>
      <c r="D50" s="24">
        <v>8.0000000000000003E-10</v>
      </c>
      <c r="E50" s="24">
        <f t="shared" si="77"/>
        <v>8.0000000000000002E-8</v>
      </c>
      <c r="F50" s="24">
        <f t="shared" si="72"/>
        <v>1.182E-5</v>
      </c>
      <c r="G50" s="25">
        <v>1.86E-9</v>
      </c>
      <c r="H50" s="25">
        <f t="shared" si="78"/>
        <v>3.1930224507614201E-7</v>
      </c>
      <c r="I50" s="24">
        <f t="shared" si="79"/>
        <v>53.763440860215056</v>
      </c>
      <c r="J50" s="24">
        <f t="shared" si="80"/>
        <v>7943.5483870967746</v>
      </c>
      <c r="K50" s="24">
        <f t="shared" si="73"/>
        <v>214.58484212106319</v>
      </c>
      <c r="L50" s="24">
        <v>15</v>
      </c>
      <c r="M50" s="24">
        <f t="shared" si="81"/>
        <v>3.5842293906810037</v>
      </c>
      <c r="N50" s="24">
        <f t="shared" si="74"/>
        <v>529.56989247311833</v>
      </c>
      <c r="O50" s="24">
        <f t="shared" si="82"/>
        <v>14.305656141404212</v>
      </c>
      <c r="P50" s="24">
        <f t="shared" si="75"/>
        <v>286.11312282808422</v>
      </c>
      <c r="Q50" s="24">
        <f t="shared" si="76"/>
        <v>15887.096774193549</v>
      </c>
      <c r="R50" s="24"/>
      <c r="S50" s="24">
        <v>280</v>
      </c>
      <c r="T50" s="24">
        <f t="shared" si="83"/>
        <v>6.2496</v>
      </c>
      <c r="U50">
        <v>17</v>
      </c>
      <c r="V50">
        <f t="shared" si="84"/>
        <v>0.36762352941176468</v>
      </c>
      <c r="W50" t="e">
        <f>#REF!^-0.57*B50^-0.23</f>
        <v>#REF!</v>
      </c>
      <c r="X50">
        <f t="shared" si="85"/>
        <v>0.02</v>
      </c>
      <c r="Y50">
        <f t="shared" si="86"/>
        <v>-3.912023005428146</v>
      </c>
      <c r="Z50">
        <f>LN(B50)</f>
        <v>15.201804919084164</v>
      </c>
      <c r="AA50">
        <f t="shared" si="87"/>
        <v>-14.816206440320267</v>
      </c>
      <c r="AB50">
        <f>(V50/MAX(ABS(V50-(T50/(U50-1))),ABS(V50-(T50/(U50+1)))))^2</f>
        <v>255.99999999999937</v>
      </c>
    </row>
    <row r="51" spans="1:28" x14ac:dyDescent="0.25">
      <c r="A51" s="32">
        <v>2.5000000000000001E-2</v>
      </c>
      <c r="B51" s="25">
        <v>4000000</v>
      </c>
      <c r="C51" s="24">
        <v>47.28</v>
      </c>
      <c r="D51" s="24">
        <v>8.0000000000000003E-10</v>
      </c>
      <c r="E51" s="24">
        <f t="shared" si="77"/>
        <v>6.4000000000000004E-8</v>
      </c>
      <c r="F51" s="24">
        <f t="shared" si="72"/>
        <v>1.182E-5</v>
      </c>
      <c r="G51" s="25">
        <v>1.86E-9</v>
      </c>
      <c r="H51" s="25">
        <f t="shared" si="78"/>
        <v>3.0197741901663696E-7</v>
      </c>
      <c r="I51" s="24">
        <f t="shared" si="79"/>
        <v>43.010752688172047</v>
      </c>
      <c r="J51" s="24">
        <f t="shared" si="80"/>
        <v>7943.5483870967746</v>
      </c>
      <c r="K51" s="24">
        <f t="shared" si="73"/>
        <v>202.94181385526676</v>
      </c>
      <c r="L51" s="24">
        <v>12</v>
      </c>
      <c r="M51" s="24">
        <f t="shared" si="81"/>
        <v>3.5842293906810041</v>
      </c>
      <c r="N51" s="24">
        <f t="shared" si="74"/>
        <v>661.96236559139788</v>
      </c>
      <c r="O51" s="24">
        <f t="shared" si="82"/>
        <v>16.91181782127223</v>
      </c>
      <c r="P51" s="24">
        <f t="shared" si="75"/>
        <v>338.23635642544457</v>
      </c>
      <c r="Q51" s="24">
        <f t="shared" si="76"/>
        <v>19858.870967741936</v>
      </c>
      <c r="R51" s="24"/>
      <c r="S51" s="24">
        <v>300</v>
      </c>
      <c r="T51" s="24">
        <f t="shared" si="83"/>
        <v>5.3567999999999998</v>
      </c>
      <c r="U51">
        <v>19</v>
      </c>
      <c r="V51">
        <f t="shared" si="84"/>
        <v>0.28193684210526315</v>
      </c>
      <c r="X51">
        <f t="shared" si="85"/>
        <v>2.5000000000000001E-2</v>
      </c>
      <c r="Y51">
        <f t="shared" si="86"/>
        <v>-3.6888794541139363</v>
      </c>
      <c r="Z51">
        <f t="shared" ref="Z51:Z54" si="88">LN(B51)</f>
        <v>15.201804919084164</v>
      </c>
      <c r="AA51">
        <f t="shared" si="87"/>
        <v>-15.081582755257751</v>
      </c>
    </row>
    <row r="52" spans="1:28" x14ac:dyDescent="0.25">
      <c r="A52" s="32">
        <v>0.03</v>
      </c>
      <c r="B52" s="25">
        <v>4000000</v>
      </c>
      <c r="C52" s="24">
        <v>47.28</v>
      </c>
      <c r="D52" s="24">
        <v>8.0000000000000003E-10</v>
      </c>
      <c r="E52" s="24">
        <f t="shared" si="77"/>
        <v>5.3333333333333334E-8</v>
      </c>
      <c r="F52" s="24">
        <f t="shared" si="72"/>
        <v>1.182E-5</v>
      </c>
      <c r="G52" s="25">
        <v>1.86E-9</v>
      </c>
      <c r="H52" s="25">
        <f t="shared" si="78"/>
        <v>2.8852214840792366E-7</v>
      </c>
      <c r="I52" s="24">
        <f t="shared" si="79"/>
        <v>35.842293906810035</v>
      </c>
      <c r="J52" s="24">
        <f t="shared" si="80"/>
        <v>7943.5483870967746</v>
      </c>
      <c r="K52" s="24">
        <f t="shared" si="73"/>
        <v>193.89929328489492</v>
      </c>
      <c r="L52" s="24">
        <v>10</v>
      </c>
      <c r="M52" s="24">
        <f t="shared" si="81"/>
        <v>3.5842293906810037</v>
      </c>
      <c r="N52" s="24">
        <f t="shared" si="74"/>
        <v>794.35483870967744</v>
      </c>
      <c r="O52" s="24">
        <f t="shared" si="82"/>
        <v>19.389929328489494</v>
      </c>
      <c r="P52" s="24">
        <f t="shared" si="75"/>
        <v>387.7985865697899</v>
      </c>
      <c r="Q52" s="24">
        <f t="shared" si="76"/>
        <v>23830.645161290322</v>
      </c>
      <c r="R52" s="24"/>
      <c r="S52" s="24">
        <v>350</v>
      </c>
      <c r="T52" s="24">
        <f t="shared" si="83"/>
        <v>5.2080000000000002</v>
      </c>
      <c r="U52">
        <v>22</v>
      </c>
      <c r="V52">
        <f t="shared" si="84"/>
        <v>0.23672727272727273</v>
      </c>
      <c r="W52" t="e">
        <f>#REF!^-0.57*B52^-0.23</f>
        <v>#REF!</v>
      </c>
      <c r="X52">
        <f t="shared" si="85"/>
        <v>0.03</v>
      </c>
      <c r="Y52">
        <f t="shared" si="86"/>
        <v>-3.5065578973199818</v>
      </c>
      <c r="Z52">
        <f t="shared" si="88"/>
        <v>15.201804919084164</v>
      </c>
      <c r="AA52">
        <f t="shared" si="87"/>
        <v>-15.256357106416322</v>
      </c>
      <c r="AB52">
        <f>(V52/MAX(ABS(V52-(T52/(U52-1))),ABS(V52-(T52/(U52+1)))))^2</f>
        <v>441.00000000000045</v>
      </c>
    </row>
    <row r="53" spans="1:28" x14ac:dyDescent="0.25">
      <c r="A53" s="32">
        <v>3.5000000000000003E-2</v>
      </c>
      <c r="B53" s="25">
        <v>4000000</v>
      </c>
      <c r="C53" s="24">
        <v>47.28</v>
      </c>
      <c r="D53" s="24">
        <v>8.0000000000000003E-10</v>
      </c>
      <c r="E53" s="24">
        <f t="shared" si="77"/>
        <v>4.5714285714285709E-8</v>
      </c>
      <c r="F53" s="24">
        <f t="shared" si="72"/>
        <v>1.182E-5</v>
      </c>
      <c r="G53" s="25">
        <v>1.86E-9</v>
      </c>
      <c r="H53" s="25">
        <f t="shared" si="78"/>
        <v>2.7761470078698759E-7</v>
      </c>
      <c r="I53" s="24">
        <f t="shared" si="79"/>
        <v>30.72196620583717</v>
      </c>
      <c r="J53" s="24">
        <f t="shared" si="80"/>
        <v>7943.5483870967746</v>
      </c>
      <c r="K53" s="24">
        <f t="shared" si="73"/>
        <v>186.5690193460938</v>
      </c>
      <c r="L53" s="24">
        <v>8</v>
      </c>
      <c r="M53" s="24">
        <f t="shared" si="81"/>
        <v>3.8402457757296462</v>
      </c>
      <c r="N53" s="24">
        <f t="shared" si="74"/>
        <v>992.94354838709683</v>
      </c>
      <c r="O53" s="24">
        <f t="shared" si="82"/>
        <v>23.321127418261725</v>
      </c>
      <c r="P53" s="24">
        <f t="shared" si="75"/>
        <v>466.42254836523449</v>
      </c>
      <c r="Q53" s="24">
        <f t="shared" si="76"/>
        <v>29788.306451612905</v>
      </c>
      <c r="R53" s="24"/>
      <c r="S53" s="24">
        <v>400</v>
      </c>
      <c r="T53" s="24">
        <f t="shared" si="83"/>
        <v>4.7616000000000005</v>
      </c>
      <c r="U53">
        <v>20</v>
      </c>
      <c r="V53">
        <f t="shared" si="84"/>
        <v>0.23808000000000001</v>
      </c>
      <c r="X53">
        <f t="shared" si="85"/>
        <v>3.5000000000000003E-2</v>
      </c>
      <c r="Y53">
        <f t="shared" si="86"/>
        <v>-3.3524072174927233</v>
      </c>
      <c r="Z53">
        <f t="shared" si="88"/>
        <v>15.201804919084164</v>
      </c>
      <c r="AA53">
        <f t="shared" si="87"/>
        <v>-15.250659085301685</v>
      </c>
    </row>
    <row r="54" spans="1:28" x14ac:dyDescent="0.25">
      <c r="A54" s="32">
        <v>0.04</v>
      </c>
      <c r="B54" s="25">
        <v>4000000</v>
      </c>
      <c r="C54" s="24">
        <v>47.28</v>
      </c>
      <c r="D54" s="24">
        <v>8.0000000000000003E-10</v>
      </c>
      <c r="E54" s="24">
        <f t="shared" si="77"/>
        <v>4.0000000000000001E-8</v>
      </c>
      <c r="F54" s="24">
        <f t="shared" si="72"/>
        <v>1.182E-5</v>
      </c>
      <c r="G54" s="25">
        <v>1.86E-9</v>
      </c>
      <c r="H54" s="25">
        <f t="shared" si="78"/>
        <v>2.6850011326699081E-7</v>
      </c>
      <c r="I54" s="24">
        <f t="shared" si="79"/>
        <v>26.881720430107528</v>
      </c>
      <c r="J54" s="24">
        <f t="shared" si="80"/>
        <v>7943.5483870967746</v>
      </c>
      <c r="K54" s="24">
        <f t="shared" si="73"/>
        <v>180.44362450738629</v>
      </c>
      <c r="L54" s="24">
        <v>7</v>
      </c>
      <c r="M54" s="24">
        <f t="shared" si="81"/>
        <v>3.8402457757296466</v>
      </c>
      <c r="N54" s="24">
        <f t="shared" si="74"/>
        <v>1134.7926267281107</v>
      </c>
      <c r="O54" s="24">
        <f t="shared" si="82"/>
        <v>25.777660643912327</v>
      </c>
      <c r="P54" s="24">
        <f t="shared" si="75"/>
        <v>515.55321287824654</v>
      </c>
      <c r="Q54" s="24">
        <f t="shared" si="76"/>
        <v>34043.77880184332</v>
      </c>
      <c r="R54" s="24"/>
      <c r="S54" s="24">
        <v>450</v>
      </c>
      <c r="T54" s="24">
        <f t="shared" si="83"/>
        <v>4.6871999999999998</v>
      </c>
      <c r="U54">
        <v>23</v>
      </c>
      <c r="V54">
        <f t="shared" si="84"/>
        <v>0.20379130434782608</v>
      </c>
      <c r="X54">
        <f t="shared" si="85"/>
        <v>0.04</v>
      </c>
      <c r="Y54">
        <f t="shared" si="86"/>
        <v>-3.2188758248682006</v>
      </c>
      <c r="Z54">
        <f t="shared" si="88"/>
        <v>15.201804919084164</v>
      </c>
      <c r="AA54">
        <f t="shared" si="87"/>
        <v>-15.406169384644983</v>
      </c>
    </row>
    <row r="55" spans="1:28" x14ac:dyDescent="0.25">
      <c r="A55" s="32"/>
      <c r="B55" s="25"/>
      <c r="C55" s="24"/>
      <c r="D55" s="24"/>
      <c r="E55" s="24"/>
      <c r="F55" s="24"/>
      <c r="G55" s="25"/>
      <c r="H55" s="25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8" spans="1:28" x14ac:dyDescent="0.25">
      <c r="A58" s="21"/>
      <c r="B58" s="21"/>
      <c r="G58" s="5"/>
    </row>
    <row r="59" spans="1:28" x14ac:dyDescent="0.25">
      <c r="A59" s="21"/>
      <c r="B59" s="21"/>
      <c r="G59" s="5"/>
    </row>
    <row r="60" spans="1:28" x14ac:dyDescent="0.25">
      <c r="A60" s="7"/>
      <c r="B60" s="7"/>
      <c r="G60" s="5"/>
    </row>
    <row r="61" spans="1:28" x14ac:dyDescent="0.25">
      <c r="A61" s="21"/>
      <c r="B61" s="21"/>
      <c r="G61" s="5"/>
    </row>
    <row r="62" spans="1:28" x14ac:dyDescent="0.25">
      <c r="A62" s="7"/>
      <c r="B62" s="7"/>
      <c r="G62" s="5"/>
    </row>
    <row r="63" spans="1:28" x14ac:dyDescent="0.25">
      <c r="A63" s="7"/>
      <c r="B63" s="7"/>
      <c r="G63" s="5"/>
      <c r="U63" s="7"/>
    </row>
    <row r="64" spans="1:28" x14ac:dyDescent="0.25">
      <c r="A64" s="7"/>
      <c r="B64" s="7"/>
      <c r="G64" s="5"/>
      <c r="U64" s="7"/>
    </row>
    <row r="65" spans="1:21" x14ac:dyDescent="0.25">
      <c r="A65" s="7"/>
      <c r="B65" s="7"/>
      <c r="G65" s="5"/>
      <c r="U65" s="7"/>
    </row>
    <row r="66" spans="1:21" x14ac:dyDescent="0.25">
      <c r="G66" s="5"/>
    </row>
    <row r="67" spans="1:21" x14ac:dyDescent="0.25">
      <c r="G67" s="5"/>
    </row>
    <row r="68" spans="1:21" x14ac:dyDescent="0.25">
      <c r="G68" s="5"/>
    </row>
    <row r="71" spans="1:21" x14ac:dyDescent="0.25">
      <c r="A71" s="14"/>
      <c r="G71" s="5"/>
      <c r="H71" s="5"/>
      <c r="I71" s="5"/>
      <c r="J71" s="5"/>
      <c r="K71" s="5"/>
      <c r="T71" s="5"/>
    </row>
    <row r="72" spans="1:21" x14ac:dyDescent="0.25">
      <c r="A72" s="14"/>
      <c r="G72" s="5"/>
      <c r="H72" s="5"/>
    </row>
    <row r="73" spans="1:21" x14ac:dyDescent="0.25">
      <c r="A73" s="14"/>
      <c r="G73" s="5"/>
      <c r="H73" s="5"/>
    </row>
    <row r="74" spans="1:21" x14ac:dyDescent="0.25">
      <c r="A74" s="14"/>
      <c r="G74" s="5"/>
      <c r="H74" s="5"/>
    </row>
    <row r="75" spans="1:21" x14ac:dyDescent="0.25">
      <c r="A75" s="14"/>
      <c r="G75" s="5"/>
      <c r="H75" s="5"/>
    </row>
    <row r="76" spans="1:21" x14ac:dyDescent="0.25">
      <c r="A76" s="14"/>
      <c r="G76" s="5"/>
      <c r="H76" s="5"/>
    </row>
    <row r="77" spans="1:21" x14ac:dyDescent="0.25">
      <c r="A77" s="14"/>
      <c r="G77" s="5"/>
      <c r="H77" s="5"/>
    </row>
    <row r="78" spans="1:21" x14ac:dyDescent="0.25">
      <c r="A78" s="14"/>
      <c r="G78" s="5"/>
      <c r="H78" s="5"/>
    </row>
    <row r="79" spans="1:21" x14ac:dyDescent="0.25">
      <c r="A79" s="14"/>
      <c r="G79" s="5"/>
      <c r="H79" s="5"/>
    </row>
    <row r="84" spans="1:9" x14ac:dyDescent="0.25">
      <c r="A84" s="14"/>
      <c r="B84" s="14"/>
      <c r="G84" s="5"/>
      <c r="I84" s="5"/>
    </row>
    <row r="85" spans="1:9" x14ac:dyDescent="0.25">
      <c r="A85" s="14"/>
      <c r="B85" s="14"/>
      <c r="G85" s="5"/>
    </row>
    <row r="86" spans="1:9" x14ac:dyDescent="0.25">
      <c r="A86" s="14"/>
      <c r="B86" s="14"/>
      <c r="G86" s="5"/>
    </row>
    <row r="87" spans="1:9" x14ac:dyDescent="0.25">
      <c r="A87" s="14"/>
      <c r="B87" s="14"/>
      <c r="G87" s="5"/>
    </row>
    <row r="88" spans="1:9" x14ac:dyDescent="0.25">
      <c r="A88" s="14"/>
      <c r="B88" s="14"/>
      <c r="G88" s="5"/>
    </row>
    <row r="89" spans="1:9" x14ac:dyDescent="0.25">
      <c r="A89" s="14"/>
      <c r="B89" s="14"/>
      <c r="G89" s="5"/>
    </row>
    <row r="90" spans="1:9" x14ac:dyDescent="0.25">
      <c r="A90" s="14"/>
      <c r="B90" s="14"/>
      <c r="G90" s="5"/>
    </row>
    <row r="91" spans="1:9" x14ac:dyDescent="0.25">
      <c r="A91" s="14"/>
      <c r="B91" s="14"/>
      <c r="G91" s="5"/>
    </row>
    <row r="147" spans="12:12" x14ac:dyDescent="0.25">
      <c r="L147">
        <v>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0763-0BC6-4E39-8705-6EEAAF216F7C}">
  <dimension ref="A1:AB126"/>
  <sheetViews>
    <sheetView topLeftCell="A25" zoomScale="78" zoomScaleNormal="78" workbookViewId="0">
      <selection activeCell="E33" sqref="E33"/>
    </sheetView>
  </sheetViews>
  <sheetFormatPr defaultRowHeight="15" x14ac:dyDescent="0.25"/>
  <cols>
    <col min="2" max="2" width="7.7109375" customWidth="1"/>
    <col min="5" max="5" width="13" bestFit="1" customWidth="1"/>
    <col min="6" max="6" width="13.28515625" bestFit="1" customWidth="1"/>
    <col min="7" max="7" width="10" bestFit="1" customWidth="1"/>
    <col min="8" max="8" width="12" bestFit="1" customWidth="1"/>
    <col min="20" max="20" width="9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B2">
        <v>800000</v>
      </c>
      <c r="C2">
        <v>13.7</v>
      </c>
      <c r="D2">
        <v>1.6399999999999999E-9</v>
      </c>
      <c r="E2" t="e">
        <f>2*D2/A2</f>
        <v>#DIV/0!</v>
      </c>
      <c r="F2">
        <f t="shared" ref="F2:F11" si="0">C2/B2</f>
        <v>1.7125E-5</v>
      </c>
      <c r="G2">
        <f>0.00000001349</f>
        <v>1.349E-8</v>
      </c>
      <c r="H2" t="e">
        <f t="shared" ref="H2:H11" si="1">(G2*C2*C2*D2)^0.25*B2^-0.5 *A2^-0.25</f>
        <v>#DIV/0!</v>
      </c>
      <c r="I2" t="e">
        <f t="shared" ref="I2:I11" si="2">E2/(0.8*G2)</f>
        <v>#DIV/0!</v>
      </c>
      <c r="J2">
        <f>F2/(0.8*G2)</f>
        <v>1586.8235730170493</v>
      </c>
      <c r="K2" t="e">
        <f t="shared" ref="K2:K11" si="3">H2/(0.8*G2)</f>
        <v>#DIV/0!</v>
      </c>
      <c r="L2">
        <v>12</v>
      </c>
      <c r="M2" t="e">
        <f t="shared" ref="M2:M11" si="4">I2/L2</f>
        <v>#DIV/0!</v>
      </c>
      <c r="N2">
        <f>J2/L2</f>
        <v>132.23529775142077</v>
      </c>
      <c r="O2" t="e">
        <f t="shared" ref="O2:O10" si="5">K2/L2</f>
        <v>#DIV/0!</v>
      </c>
      <c r="P2" t="e">
        <f>O2*20</f>
        <v>#DIV/0!</v>
      </c>
      <c r="Q2">
        <f>N2*50</f>
        <v>6611.7648875710383</v>
      </c>
      <c r="S2">
        <v>130</v>
      </c>
      <c r="T2">
        <f t="shared" ref="T2:T11" si="6">S2*0.8*L2*G2*1000000</f>
        <v>16.835519999999999</v>
      </c>
      <c r="V2" t="e">
        <f t="shared" ref="V2:V11" si="7">T2/U2</f>
        <v>#DIV/0!</v>
      </c>
      <c r="W2" t="e">
        <f t="shared" ref="W2:W7" si="8">A2^-0.57*B2^-0.23</f>
        <v>#DIV/0!</v>
      </c>
      <c r="Y2" t="e">
        <f t="shared" ref="Y2:Y7" si="9">LN(A2)</f>
        <v>#NUM!</v>
      </c>
      <c r="Z2">
        <f t="shared" ref="Z2:Z7" si="10">LN(B2)</f>
        <v>13.592367006650065</v>
      </c>
      <c r="AA2" t="e">
        <f t="shared" ref="AA2:AA11" si="11">LN(V2*0.000001)</f>
        <v>#DIV/0!</v>
      </c>
      <c r="AB2" t="e">
        <f t="shared" ref="AB2:AB11" si="12">(V2/MAX(ABS(V2-(T2/(U2-1))),ABS(V2-(T2/(U2+1)))))^2</f>
        <v>#DIV/0!</v>
      </c>
    </row>
    <row r="3" spans="1:28" x14ac:dyDescent="0.25">
      <c r="B3">
        <f t="shared" ref="B3:B11" si="13">B2</f>
        <v>800000</v>
      </c>
      <c r="C3">
        <v>13.7</v>
      </c>
      <c r="D3">
        <v>1.6399999999999999E-9</v>
      </c>
      <c r="E3" t="e">
        <f>2*D3/A3</f>
        <v>#DIV/0!</v>
      </c>
      <c r="F3">
        <f t="shared" si="0"/>
        <v>1.7125E-5</v>
      </c>
      <c r="G3">
        <f t="shared" ref="G3:G11" si="14">0.00000001349</f>
        <v>1.349E-8</v>
      </c>
      <c r="H3" t="e">
        <f t="shared" si="1"/>
        <v>#DIV/0!</v>
      </c>
      <c r="I3" t="e">
        <f t="shared" si="2"/>
        <v>#DIV/0!</v>
      </c>
      <c r="J3">
        <f t="shared" ref="J3:J11" si="15">F3/(0.8*G3)</f>
        <v>1586.8235730170493</v>
      </c>
      <c r="K3" t="e">
        <f t="shared" si="3"/>
        <v>#DIV/0!</v>
      </c>
      <c r="L3">
        <v>7</v>
      </c>
      <c r="M3" t="e">
        <f t="shared" si="4"/>
        <v>#DIV/0!</v>
      </c>
      <c r="N3">
        <f t="shared" ref="N3:N11" si="16">J3/L3</f>
        <v>226.68908185957847</v>
      </c>
      <c r="O3" t="e">
        <f t="shared" si="5"/>
        <v>#DIV/0!</v>
      </c>
      <c r="P3" t="e">
        <f>O3*20</f>
        <v>#DIV/0!</v>
      </c>
      <c r="Q3">
        <f>N3*30</f>
        <v>6800.672455787354</v>
      </c>
      <c r="S3">
        <v>180</v>
      </c>
      <c r="T3">
        <f t="shared" si="6"/>
        <v>13.59792</v>
      </c>
      <c r="V3" t="e">
        <f t="shared" si="7"/>
        <v>#DIV/0!</v>
      </c>
      <c r="W3" t="e">
        <f t="shared" si="8"/>
        <v>#DIV/0!</v>
      </c>
      <c r="Y3" t="e">
        <f t="shared" si="9"/>
        <v>#NUM!</v>
      </c>
      <c r="Z3">
        <f t="shared" si="10"/>
        <v>13.592367006650065</v>
      </c>
      <c r="AA3" t="e">
        <f t="shared" si="11"/>
        <v>#DIV/0!</v>
      </c>
      <c r="AB3" t="e">
        <f t="shared" si="12"/>
        <v>#DIV/0!</v>
      </c>
    </row>
    <row r="4" spans="1:28" x14ac:dyDescent="0.25">
      <c r="B4">
        <f t="shared" si="13"/>
        <v>800000</v>
      </c>
      <c r="C4">
        <v>13.7</v>
      </c>
      <c r="D4">
        <v>1.6399999999999999E-9</v>
      </c>
      <c r="E4" t="e">
        <f t="shared" ref="E4:E11" si="17">2*D4/A4</f>
        <v>#DIV/0!</v>
      </c>
      <c r="F4">
        <f t="shared" si="0"/>
        <v>1.7125E-5</v>
      </c>
      <c r="G4">
        <f t="shared" si="14"/>
        <v>1.349E-8</v>
      </c>
      <c r="H4" t="e">
        <f t="shared" si="1"/>
        <v>#DIV/0!</v>
      </c>
      <c r="I4" t="e">
        <f t="shared" si="2"/>
        <v>#DIV/0!</v>
      </c>
      <c r="J4">
        <f t="shared" si="15"/>
        <v>1586.8235730170493</v>
      </c>
      <c r="K4" t="e">
        <f t="shared" si="3"/>
        <v>#DIV/0!</v>
      </c>
      <c r="L4">
        <v>2</v>
      </c>
      <c r="M4" t="e">
        <f t="shared" si="4"/>
        <v>#DIV/0!</v>
      </c>
      <c r="N4">
        <f t="shared" si="16"/>
        <v>793.41178650852464</v>
      </c>
      <c r="O4" t="e">
        <f t="shared" si="5"/>
        <v>#DIV/0!</v>
      </c>
      <c r="P4" t="e">
        <f>O4*20</f>
        <v>#DIV/0!</v>
      </c>
      <c r="Q4">
        <f>N4*8</f>
        <v>6347.2942920681971</v>
      </c>
      <c r="S4">
        <v>480</v>
      </c>
      <c r="T4">
        <f t="shared" si="6"/>
        <v>10.360320000000002</v>
      </c>
      <c r="V4" t="e">
        <f t="shared" si="7"/>
        <v>#DIV/0!</v>
      </c>
      <c r="W4" t="e">
        <f t="shared" si="8"/>
        <v>#DIV/0!</v>
      </c>
      <c r="Y4" t="e">
        <f t="shared" si="9"/>
        <v>#NUM!</v>
      </c>
      <c r="Z4">
        <f t="shared" si="10"/>
        <v>13.592367006650065</v>
      </c>
      <c r="AA4" t="e">
        <f t="shared" si="11"/>
        <v>#DIV/0!</v>
      </c>
      <c r="AB4" t="e">
        <f t="shared" si="12"/>
        <v>#DIV/0!</v>
      </c>
    </row>
    <row r="5" spans="1:28" x14ac:dyDescent="0.25">
      <c r="B5">
        <f t="shared" si="13"/>
        <v>800000</v>
      </c>
      <c r="C5">
        <v>13.7</v>
      </c>
      <c r="D5">
        <v>1.6399999999999999E-9</v>
      </c>
      <c r="E5" t="e">
        <f t="shared" si="17"/>
        <v>#DIV/0!</v>
      </c>
      <c r="F5">
        <f t="shared" si="0"/>
        <v>1.7125E-5</v>
      </c>
      <c r="G5">
        <f t="shared" si="14"/>
        <v>1.349E-8</v>
      </c>
      <c r="H5" t="e">
        <f t="shared" si="1"/>
        <v>#DIV/0!</v>
      </c>
      <c r="I5" t="e">
        <f t="shared" si="2"/>
        <v>#DIV/0!</v>
      </c>
      <c r="J5">
        <f t="shared" si="15"/>
        <v>1586.8235730170493</v>
      </c>
      <c r="K5" t="e">
        <f t="shared" si="3"/>
        <v>#DIV/0!</v>
      </c>
      <c r="L5">
        <v>2</v>
      </c>
      <c r="M5" t="e">
        <f t="shared" si="4"/>
        <v>#DIV/0!</v>
      </c>
      <c r="N5">
        <f t="shared" si="16"/>
        <v>793.41178650852464</v>
      </c>
      <c r="O5" t="e">
        <f t="shared" si="5"/>
        <v>#DIV/0!</v>
      </c>
      <c r="P5" t="e">
        <f>O5*20</f>
        <v>#DIV/0!</v>
      </c>
      <c r="Q5">
        <f>N5*8</f>
        <v>6347.2942920681971</v>
      </c>
      <c r="S5">
        <v>400</v>
      </c>
      <c r="T5">
        <f t="shared" si="6"/>
        <v>8.6335999999999995</v>
      </c>
      <c r="V5" t="e">
        <f t="shared" si="7"/>
        <v>#DIV/0!</v>
      </c>
      <c r="W5" t="e">
        <f t="shared" si="8"/>
        <v>#DIV/0!</v>
      </c>
      <c r="Y5" t="e">
        <f t="shared" si="9"/>
        <v>#NUM!</v>
      </c>
      <c r="Z5">
        <f t="shared" si="10"/>
        <v>13.592367006650065</v>
      </c>
      <c r="AA5" t="e">
        <f t="shared" si="11"/>
        <v>#DIV/0!</v>
      </c>
      <c r="AB5" t="e">
        <f t="shared" si="12"/>
        <v>#DIV/0!</v>
      </c>
    </row>
    <row r="6" spans="1:28" x14ac:dyDescent="0.25">
      <c r="A6">
        <v>7.4999999999999997E-2</v>
      </c>
      <c r="B6">
        <f>B5</f>
        <v>800000</v>
      </c>
      <c r="C6">
        <v>13.7</v>
      </c>
      <c r="D6">
        <v>1.6399999999999999E-9</v>
      </c>
      <c r="E6">
        <f t="shared" si="17"/>
        <v>4.3733333333333335E-8</v>
      </c>
      <c r="F6">
        <f t="shared" si="0"/>
        <v>1.7125E-5</v>
      </c>
      <c r="G6">
        <f t="shared" si="14"/>
        <v>1.349E-8</v>
      </c>
      <c r="H6">
        <f t="shared" si="1"/>
        <v>5.4233036807411181E-7</v>
      </c>
      <c r="I6">
        <f t="shared" si="2"/>
        <v>4.0523844823325916</v>
      </c>
      <c r="J6">
        <f t="shared" si="15"/>
        <v>1586.8235730170493</v>
      </c>
      <c r="K6">
        <f t="shared" si="3"/>
        <v>50.252999265577436</v>
      </c>
      <c r="L6">
        <v>1</v>
      </c>
      <c r="M6">
        <f t="shared" si="4"/>
        <v>4.0523844823325916</v>
      </c>
      <c r="N6">
        <f t="shared" si="16"/>
        <v>1586.8235730170493</v>
      </c>
      <c r="O6">
        <f t="shared" si="5"/>
        <v>50.252999265577436</v>
      </c>
      <c r="P6">
        <f t="shared" ref="P6:P11" si="18">O6*10</f>
        <v>502.52999265577438</v>
      </c>
      <c r="Q6">
        <f t="shared" ref="Q6:Q11" si="19">N6*4</f>
        <v>6347.2942920681971</v>
      </c>
      <c r="S6" s="1">
        <v>1000</v>
      </c>
      <c r="T6">
        <f t="shared" si="6"/>
        <v>10.792000000000002</v>
      </c>
      <c r="U6" s="2">
        <v>16</v>
      </c>
      <c r="V6">
        <f t="shared" si="7"/>
        <v>0.6745000000000001</v>
      </c>
      <c r="W6">
        <f t="shared" si="8"/>
        <v>0.1920898347177524</v>
      </c>
      <c r="Y6">
        <f t="shared" si="9"/>
        <v>-2.5902671654458267</v>
      </c>
      <c r="Z6">
        <f t="shared" si="10"/>
        <v>13.592367006650065</v>
      </c>
      <c r="AA6">
        <f t="shared" si="11"/>
        <v>-14.209294161298601</v>
      </c>
      <c r="AB6">
        <f t="shared" si="12"/>
        <v>224.99999999999963</v>
      </c>
    </row>
    <row r="7" spans="1:28" x14ac:dyDescent="0.25">
      <c r="A7">
        <v>0.1</v>
      </c>
      <c r="B7">
        <f t="shared" si="13"/>
        <v>800000</v>
      </c>
      <c r="C7">
        <v>13.7</v>
      </c>
      <c r="D7">
        <v>1.6399999999999999E-9</v>
      </c>
      <c r="E7">
        <f>2*D7/A7</f>
        <v>3.2799999999999996E-8</v>
      </c>
      <c r="F7">
        <f t="shared" si="0"/>
        <v>1.7125E-5</v>
      </c>
      <c r="G7">
        <f t="shared" si="14"/>
        <v>1.349E-8</v>
      </c>
      <c r="H7">
        <f t="shared" si="1"/>
        <v>5.0469527576839867E-7</v>
      </c>
      <c r="I7">
        <f t="shared" si="2"/>
        <v>3.0392883617494433</v>
      </c>
      <c r="J7">
        <f t="shared" si="15"/>
        <v>1586.8235730170493</v>
      </c>
      <c r="K7">
        <f t="shared" si="3"/>
        <v>46.765685301000609</v>
      </c>
      <c r="L7">
        <v>1</v>
      </c>
      <c r="M7">
        <f t="shared" si="4"/>
        <v>3.0392883617494433</v>
      </c>
      <c r="N7">
        <f t="shared" si="16"/>
        <v>1586.8235730170493</v>
      </c>
      <c r="O7">
        <f t="shared" si="5"/>
        <v>46.765685301000609</v>
      </c>
      <c r="P7">
        <f t="shared" si="18"/>
        <v>467.6568530100061</v>
      </c>
      <c r="Q7">
        <f t="shared" si="19"/>
        <v>6347.2942920681971</v>
      </c>
      <c r="S7" s="1">
        <v>1000</v>
      </c>
      <c r="T7">
        <f t="shared" si="6"/>
        <v>10.792000000000002</v>
      </c>
      <c r="U7" s="3">
        <v>17</v>
      </c>
      <c r="V7">
        <f t="shared" si="7"/>
        <v>0.63482352941176479</v>
      </c>
      <c r="W7">
        <f t="shared" si="8"/>
        <v>0.16303817412278793</v>
      </c>
      <c r="Y7">
        <f t="shared" si="9"/>
        <v>-2.3025850929940455</v>
      </c>
      <c r="Z7">
        <f t="shared" si="10"/>
        <v>13.592367006650065</v>
      </c>
      <c r="AA7">
        <f t="shared" si="11"/>
        <v>-14.269918783115035</v>
      </c>
      <c r="AB7">
        <f t="shared" si="12"/>
        <v>255.99999999999983</v>
      </c>
    </row>
    <row r="8" spans="1:28" x14ac:dyDescent="0.25">
      <c r="A8">
        <v>0.13</v>
      </c>
      <c r="B8">
        <f t="shared" si="13"/>
        <v>800000</v>
      </c>
      <c r="C8">
        <v>13.7</v>
      </c>
      <c r="D8">
        <v>1.6399999999999999E-9</v>
      </c>
      <c r="E8">
        <f>2*D8/A8</f>
        <v>2.5230769230769228E-8</v>
      </c>
      <c r="F8">
        <f>C8/B8</f>
        <v>1.7125E-5</v>
      </c>
      <c r="G8">
        <f t="shared" si="14"/>
        <v>1.349E-8</v>
      </c>
      <c r="H8">
        <f t="shared" si="1"/>
        <v>4.726540694581115E-7</v>
      </c>
      <c r="I8">
        <f t="shared" si="2"/>
        <v>2.3379141244226487</v>
      </c>
      <c r="J8">
        <f t="shared" si="15"/>
        <v>1586.8235730170493</v>
      </c>
      <c r="K8">
        <f t="shared" si="3"/>
        <v>43.796707696266814</v>
      </c>
      <c r="L8">
        <v>1</v>
      </c>
      <c r="M8">
        <f t="shared" si="4"/>
        <v>2.3379141244226487</v>
      </c>
      <c r="N8">
        <f t="shared" si="16"/>
        <v>1586.8235730170493</v>
      </c>
      <c r="O8">
        <f t="shared" si="5"/>
        <v>43.796707696266814</v>
      </c>
      <c r="P8">
        <f t="shared" si="18"/>
        <v>437.96707696266816</v>
      </c>
      <c r="Q8">
        <f t="shared" si="19"/>
        <v>6347.2942920681971</v>
      </c>
      <c r="S8" s="1">
        <v>1000</v>
      </c>
      <c r="T8">
        <f t="shared" si="6"/>
        <v>10.792000000000002</v>
      </c>
      <c r="U8" s="2">
        <v>17.5</v>
      </c>
      <c r="V8">
        <f t="shared" si="7"/>
        <v>0.61668571428571439</v>
      </c>
      <c r="AA8">
        <f t="shared" si="11"/>
        <v>-14.298906319988287</v>
      </c>
      <c r="AB8">
        <f t="shared" si="12"/>
        <v>272.2500000000008</v>
      </c>
    </row>
    <row r="9" spans="1:28" x14ac:dyDescent="0.25">
      <c r="A9">
        <v>0.15</v>
      </c>
      <c r="B9">
        <f t="shared" si="13"/>
        <v>800000</v>
      </c>
      <c r="C9">
        <v>13.7</v>
      </c>
      <c r="D9">
        <v>1.6399999999999999E-9</v>
      </c>
      <c r="E9">
        <f>2*D9/A9</f>
        <v>2.1866666666666667E-8</v>
      </c>
      <c r="F9">
        <f>C9/B9</f>
        <v>1.7125E-5</v>
      </c>
      <c r="G9">
        <f t="shared" si="14"/>
        <v>1.349E-8</v>
      </c>
      <c r="H9">
        <f t="shared" si="1"/>
        <v>4.5604366239674816E-7</v>
      </c>
      <c r="I9">
        <f t="shared" si="2"/>
        <v>2.0261922411662958</v>
      </c>
      <c r="J9">
        <f t="shared" si="15"/>
        <v>1586.8235730170493</v>
      </c>
      <c r="K9">
        <f t="shared" si="3"/>
        <v>42.257566938171614</v>
      </c>
      <c r="L9">
        <v>1</v>
      </c>
      <c r="M9">
        <f t="shared" si="4"/>
        <v>2.0261922411662958</v>
      </c>
      <c r="N9">
        <f t="shared" si="16"/>
        <v>1586.8235730170493</v>
      </c>
      <c r="O9">
        <f t="shared" si="5"/>
        <v>42.257566938171614</v>
      </c>
      <c r="P9">
        <f t="shared" si="18"/>
        <v>422.57566938171612</v>
      </c>
      <c r="Q9">
        <f t="shared" si="19"/>
        <v>6347.2942920681971</v>
      </c>
      <c r="S9" s="1">
        <v>1000</v>
      </c>
      <c r="T9">
        <f t="shared" si="6"/>
        <v>10.792000000000002</v>
      </c>
      <c r="U9" s="2">
        <v>18</v>
      </c>
      <c r="V9">
        <f t="shared" si="7"/>
        <v>0.59955555555555562</v>
      </c>
      <c r="AA9">
        <f t="shared" si="11"/>
        <v>-14.327077196954985</v>
      </c>
      <c r="AB9">
        <f t="shared" si="12"/>
        <v>288.99999999999977</v>
      </c>
    </row>
    <row r="10" spans="1:28" x14ac:dyDescent="0.25">
      <c r="A10">
        <v>0.17499999999999999</v>
      </c>
      <c r="B10">
        <f>B8</f>
        <v>800000</v>
      </c>
      <c r="C10">
        <v>13.7</v>
      </c>
      <c r="D10">
        <v>1.6399999999999999E-9</v>
      </c>
      <c r="E10">
        <f t="shared" si="17"/>
        <v>1.8742857142857144E-8</v>
      </c>
      <c r="F10">
        <f t="shared" si="0"/>
        <v>1.7125E-5</v>
      </c>
      <c r="G10">
        <f t="shared" si="14"/>
        <v>1.349E-8</v>
      </c>
      <c r="H10">
        <f t="shared" si="1"/>
        <v>4.3880314069711229E-7</v>
      </c>
      <c r="I10">
        <f t="shared" si="2"/>
        <v>1.736736206713968</v>
      </c>
      <c r="J10">
        <f t="shared" si="15"/>
        <v>1586.8235730170493</v>
      </c>
      <c r="K10">
        <f t="shared" si="3"/>
        <v>40.660038982312102</v>
      </c>
      <c r="L10">
        <v>1</v>
      </c>
      <c r="M10">
        <f t="shared" si="4"/>
        <v>1.736736206713968</v>
      </c>
      <c r="N10">
        <f t="shared" si="16"/>
        <v>1586.8235730170493</v>
      </c>
      <c r="O10">
        <f t="shared" si="5"/>
        <v>40.660038982312102</v>
      </c>
      <c r="P10">
        <f t="shared" si="18"/>
        <v>406.60038982312102</v>
      </c>
      <c r="Q10">
        <f t="shared" si="19"/>
        <v>6347.2942920681971</v>
      </c>
      <c r="S10" s="1">
        <v>1000</v>
      </c>
      <c r="T10">
        <f t="shared" si="6"/>
        <v>10.792000000000002</v>
      </c>
      <c r="U10" s="2">
        <v>19</v>
      </c>
      <c r="V10">
        <f t="shared" si="7"/>
        <v>0.56800000000000006</v>
      </c>
      <c r="AA10">
        <f t="shared" si="11"/>
        <v>-14.38114441822526</v>
      </c>
      <c r="AB10">
        <f t="shared" si="12"/>
        <v>324</v>
      </c>
    </row>
    <row r="11" spans="1:28" x14ac:dyDescent="0.25">
      <c r="A11">
        <v>0.2</v>
      </c>
      <c r="B11">
        <f t="shared" si="13"/>
        <v>800000</v>
      </c>
      <c r="C11">
        <v>13.7</v>
      </c>
      <c r="D11">
        <v>1.6399999999999999E-9</v>
      </c>
      <c r="E11">
        <f t="shared" si="17"/>
        <v>1.6399999999999998E-8</v>
      </c>
      <c r="F11">
        <f t="shared" si="0"/>
        <v>1.7125E-5</v>
      </c>
      <c r="G11">
        <f t="shared" si="14"/>
        <v>1.349E-8</v>
      </c>
      <c r="H11">
        <f t="shared" si="1"/>
        <v>4.2439644818913128E-7</v>
      </c>
      <c r="I11">
        <f t="shared" si="2"/>
        <v>1.5196441808747216</v>
      </c>
      <c r="J11">
        <f t="shared" si="15"/>
        <v>1586.8235730170493</v>
      </c>
      <c r="K11">
        <f t="shared" si="3"/>
        <v>39.32509712649474</v>
      </c>
      <c r="L11">
        <v>1</v>
      </c>
      <c r="M11">
        <f t="shared" si="4"/>
        <v>1.5196441808747216</v>
      </c>
      <c r="N11">
        <f t="shared" si="16"/>
        <v>1586.8235730170493</v>
      </c>
      <c r="O11">
        <f>K11/L11</f>
        <v>39.32509712649474</v>
      </c>
      <c r="P11">
        <f t="shared" si="18"/>
        <v>393.2509712649474</v>
      </c>
      <c r="Q11">
        <f t="shared" si="19"/>
        <v>6347.2942920681971</v>
      </c>
      <c r="S11" s="1">
        <v>1000</v>
      </c>
      <c r="T11">
        <f t="shared" si="6"/>
        <v>10.792000000000002</v>
      </c>
      <c r="V11" t="e">
        <f t="shared" si="7"/>
        <v>#DIV/0!</v>
      </c>
      <c r="AA11" t="e">
        <f t="shared" si="11"/>
        <v>#DIV/0!</v>
      </c>
      <c r="AB11" t="e">
        <f t="shared" si="12"/>
        <v>#DIV/0!</v>
      </c>
    </row>
    <row r="14" spans="1:28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Y14" t="s">
        <v>22</v>
      </c>
      <c r="Z14" t="s">
        <v>23</v>
      </c>
      <c r="AA14" t="s">
        <v>24</v>
      </c>
      <c r="AB14" t="s">
        <v>25</v>
      </c>
    </row>
    <row r="15" spans="1:28" x14ac:dyDescent="0.25">
      <c r="A15">
        <v>0.05</v>
      </c>
      <c r="B15" s="5">
        <v>3200000</v>
      </c>
      <c r="C15">
        <v>13.7</v>
      </c>
      <c r="D15">
        <v>1.6399999999999999E-9</v>
      </c>
      <c r="E15">
        <f t="shared" ref="E15:E20" si="20">2*D15/A15</f>
        <v>6.5599999999999992E-8</v>
      </c>
      <c r="F15">
        <f t="shared" ref="F15:F20" si="21">C15/B15</f>
        <v>4.2812499999999999E-6</v>
      </c>
      <c r="G15">
        <f t="shared" ref="G15:G20" si="22">0.00000001349</f>
        <v>1.349E-8</v>
      </c>
      <c r="H15">
        <f t="shared" ref="H15:H20" si="23">(G15*C15*C15*D15)^0.25*B15^-0.5 *A15^-0.25</f>
        <v>3.0009360642602003E-7</v>
      </c>
      <c r="I15">
        <f t="shared" ref="I15:I20" si="24">E15/(0.8*G15)</f>
        <v>6.0785767234988866</v>
      </c>
      <c r="J15">
        <f t="shared" ref="J15:J20" si="25">F15/(0.8*G15)</f>
        <v>396.70589325426232</v>
      </c>
      <c r="K15">
        <f t="shared" ref="K15:K20" si="26">H15/(0.8*G15)</f>
        <v>27.807042848964045</v>
      </c>
      <c r="L15">
        <v>1</v>
      </c>
      <c r="M15">
        <f t="shared" ref="M15:M20" si="27">I15/L15</f>
        <v>6.0785767234988866</v>
      </c>
      <c r="N15">
        <f t="shared" ref="N15:N20" si="28">J15/L15</f>
        <v>396.70589325426232</v>
      </c>
      <c r="O15">
        <f t="shared" ref="O15:O20" si="29">K15/L15</f>
        <v>27.807042848964045</v>
      </c>
      <c r="P15">
        <f>O15*20</f>
        <v>556.1408569792809</v>
      </c>
      <c r="Q15">
        <f t="shared" ref="Q15:Q20" si="30">N15*25</f>
        <v>9917.6473313565584</v>
      </c>
      <c r="S15">
        <v>800</v>
      </c>
      <c r="T15">
        <f t="shared" ref="T15:T20" si="31">S15*0.8*L15*G15*1000000</f>
        <v>8.6335999999999995</v>
      </c>
      <c r="V15" t="e">
        <f t="shared" ref="V15:V20" si="32">T15/U15</f>
        <v>#DIV/0!</v>
      </c>
      <c r="W15">
        <f t="shared" ref="W15:W20" si="33">A15^-0.57*B15^-0.23</f>
        <v>0.17595540114143818</v>
      </c>
      <c r="Y15">
        <f t="shared" ref="Y15:Z20" si="34">LN(A15)</f>
        <v>-2.9957322735539909</v>
      </c>
      <c r="Z15">
        <f t="shared" si="34"/>
        <v>14.978661367769956</v>
      </c>
      <c r="AA15" t="e">
        <f>LN(V15*0.000001)</f>
        <v>#DIV/0!</v>
      </c>
      <c r="AB15" t="e">
        <f t="shared" ref="AB15:AB20" si="35">(V15/MAX(ABS(V15-(T15/(U15-1))),ABS(V15-(T15/(U15+1)))))^2</f>
        <v>#DIV/0!</v>
      </c>
    </row>
    <row r="16" spans="1:28" x14ac:dyDescent="0.25">
      <c r="A16">
        <v>7.0000000000000007E-2</v>
      </c>
      <c r="B16">
        <f>B15</f>
        <v>3200000</v>
      </c>
      <c r="C16">
        <v>13.7</v>
      </c>
      <c r="D16">
        <v>1.6399999999999999E-9</v>
      </c>
      <c r="E16">
        <f t="shared" si="20"/>
        <v>4.6857142857142848E-8</v>
      </c>
      <c r="F16">
        <f t="shared" si="21"/>
        <v>4.2812499999999999E-6</v>
      </c>
      <c r="G16">
        <f t="shared" si="22"/>
        <v>1.349E-8</v>
      </c>
      <c r="H16">
        <f t="shared" si="23"/>
        <v>2.7588286908120678E-7</v>
      </c>
      <c r="I16">
        <f t="shared" si="24"/>
        <v>4.3418405167849183</v>
      </c>
      <c r="J16">
        <f t="shared" si="25"/>
        <v>396.70589325426232</v>
      </c>
      <c r="K16">
        <f t="shared" si="26"/>
        <v>25.563646134285278</v>
      </c>
      <c r="L16">
        <v>1</v>
      </c>
      <c r="M16">
        <f t="shared" si="27"/>
        <v>4.3418405167849183</v>
      </c>
      <c r="N16">
        <f t="shared" si="28"/>
        <v>396.70589325426232</v>
      </c>
      <c r="O16">
        <f t="shared" si="29"/>
        <v>25.563646134285278</v>
      </c>
      <c r="P16">
        <f>O16*20</f>
        <v>511.27292268570557</v>
      </c>
      <c r="Q16">
        <f t="shared" si="30"/>
        <v>9917.6473313565584</v>
      </c>
      <c r="S16">
        <v>800</v>
      </c>
      <c r="T16">
        <f t="shared" si="31"/>
        <v>8.6335999999999995</v>
      </c>
      <c r="V16" t="e">
        <f t="shared" si="32"/>
        <v>#DIV/0!</v>
      </c>
      <c r="W16">
        <f t="shared" si="33"/>
        <v>0.14524781977242454</v>
      </c>
      <c r="Y16">
        <f t="shared" si="34"/>
        <v>-2.6592600369327779</v>
      </c>
      <c r="Z16">
        <f t="shared" si="34"/>
        <v>14.978661367769956</v>
      </c>
      <c r="AA16" t="e">
        <f t="shared" ref="AA16:AA31" si="36">LN(V16*0.000001)</f>
        <v>#DIV/0!</v>
      </c>
      <c r="AB16" t="e">
        <f t="shared" si="35"/>
        <v>#DIV/0!</v>
      </c>
    </row>
    <row r="17" spans="1:28" x14ac:dyDescent="0.25">
      <c r="A17">
        <v>0.09</v>
      </c>
      <c r="B17">
        <f>B16</f>
        <v>3200000</v>
      </c>
      <c r="C17">
        <v>13.7</v>
      </c>
      <c r="D17">
        <v>1.6399999999999999E-9</v>
      </c>
      <c r="E17">
        <f t="shared" si="20"/>
        <v>3.6444444444444442E-8</v>
      </c>
      <c r="F17">
        <f t="shared" si="21"/>
        <v>4.2812499999999999E-6</v>
      </c>
      <c r="G17">
        <f t="shared" si="22"/>
        <v>1.349E-8</v>
      </c>
      <c r="H17">
        <f t="shared" si="23"/>
        <v>2.590828205849757E-7</v>
      </c>
      <c r="I17">
        <f t="shared" si="24"/>
        <v>3.3769870686104926</v>
      </c>
      <c r="J17">
        <f t="shared" si="25"/>
        <v>396.70589325426232</v>
      </c>
      <c r="K17">
        <f t="shared" si="26"/>
        <v>24.006932967473652</v>
      </c>
      <c r="L17">
        <v>1</v>
      </c>
      <c r="M17">
        <f t="shared" si="27"/>
        <v>3.3769870686104926</v>
      </c>
      <c r="N17">
        <f t="shared" si="28"/>
        <v>396.70589325426232</v>
      </c>
      <c r="O17">
        <f t="shared" si="29"/>
        <v>24.006932967473652</v>
      </c>
      <c r="P17">
        <f>O17*20</f>
        <v>480.13865934947307</v>
      </c>
      <c r="Q17">
        <f t="shared" si="30"/>
        <v>9917.6473313565584</v>
      </c>
      <c r="S17">
        <v>800</v>
      </c>
      <c r="T17">
        <f t="shared" si="31"/>
        <v>8.6335999999999995</v>
      </c>
      <c r="V17" t="e">
        <f t="shared" si="32"/>
        <v>#DIV/0!</v>
      </c>
      <c r="W17">
        <f t="shared" si="33"/>
        <v>0.12586276683946618</v>
      </c>
      <c r="Y17">
        <f t="shared" si="34"/>
        <v>-2.4079456086518722</v>
      </c>
      <c r="Z17">
        <f t="shared" si="34"/>
        <v>14.978661367769956</v>
      </c>
      <c r="AA17" t="e">
        <f t="shared" si="36"/>
        <v>#DIV/0!</v>
      </c>
      <c r="AB17" t="e">
        <f t="shared" si="35"/>
        <v>#DIV/0!</v>
      </c>
    </row>
    <row r="18" spans="1:28" x14ac:dyDescent="0.25">
      <c r="A18">
        <v>0.11</v>
      </c>
      <c r="B18">
        <f>B17</f>
        <v>3200000</v>
      </c>
      <c r="C18">
        <v>13.7</v>
      </c>
      <c r="D18">
        <v>1.6399999999999999E-9</v>
      </c>
      <c r="E18">
        <f t="shared" si="20"/>
        <v>2.9818181818181818E-8</v>
      </c>
      <c r="F18">
        <f t="shared" si="21"/>
        <v>4.2812499999999999E-6</v>
      </c>
      <c r="G18">
        <f t="shared" si="22"/>
        <v>1.349E-8</v>
      </c>
      <c r="H18">
        <f t="shared" si="23"/>
        <v>2.4640588303218306E-7</v>
      </c>
      <c r="I18">
        <f t="shared" si="24"/>
        <v>2.7629894197722216</v>
      </c>
      <c r="J18">
        <f t="shared" si="25"/>
        <v>396.70589325426232</v>
      </c>
      <c r="K18">
        <f t="shared" si="26"/>
        <v>22.832272334338679</v>
      </c>
      <c r="L18">
        <v>1</v>
      </c>
      <c r="M18">
        <f t="shared" si="27"/>
        <v>2.7629894197722216</v>
      </c>
      <c r="N18">
        <f t="shared" si="28"/>
        <v>396.70589325426232</v>
      </c>
      <c r="O18">
        <f t="shared" si="29"/>
        <v>22.832272334338679</v>
      </c>
      <c r="P18">
        <f>O18*20</f>
        <v>456.6454466867736</v>
      </c>
      <c r="Q18">
        <f t="shared" si="30"/>
        <v>9917.6473313565584</v>
      </c>
      <c r="S18">
        <v>800</v>
      </c>
      <c r="T18">
        <f t="shared" si="31"/>
        <v>8.6335999999999995</v>
      </c>
      <c r="V18" t="e">
        <f t="shared" si="32"/>
        <v>#DIV/0!</v>
      </c>
      <c r="W18">
        <f t="shared" si="33"/>
        <v>0.11225913059447344</v>
      </c>
      <c r="Y18">
        <f t="shared" si="34"/>
        <v>-2.2072749131897207</v>
      </c>
      <c r="Z18">
        <f t="shared" si="34"/>
        <v>14.978661367769956</v>
      </c>
      <c r="AA18" t="e">
        <f t="shared" si="36"/>
        <v>#DIV/0!</v>
      </c>
      <c r="AB18" t="e">
        <f t="shared" si="35"/>
        <v>#DIV/0!</v>
      </c>
    </row>
    <row r="19" spans="1:28" x14ac:dyDescent="0.25">
      <c r="A19">
        <v>0.13</v>
      </c>
      <c r="B19">
        <f>B18</f>
        <v>3200000</v>
      </c>
      <c r="C19">
        <v>13.7</v>
      </c>
      <c r="D19">
        <v>1.6399999999999999E-9</v>
      </c>
      <c r="E19">
        <f t="shared" si="20"/>
        <v>2.5230769230769228E-8</v>
      </c>
      <c r="F19">
        <f t="shared" si="21"/>
        <v>4.2812499999999999E-6</v>
      </c>
      <c r="G19">
        <f t="shared" si="22"/>
        <v>1.349E-8</v>
      </c>
      <c r="H19">
        <f t="shared" si="23"/>
        <v>2.3632703472905575E-7</v>
      </c>
      <c r="I19">
        <f t="shared" si="24"/>
        <v>2.3379141244226487</v>
      </c>
      <c r="J19">
        <f t="shared" si="25"/>
        <v>396.70589325426232</v>
      </c>
      <c r="K19">
        <f t="shared" si="26"/>
        <v>21.898353848133407</v>
      </c>
      <c r="L19">
        <v>1</v>
      </c>
      <c r="M19">
        <f t="shared" si="27"/>
        <v>2.3379141244226487</v>
      </c>
      <c r="N19">
        <f t="shared" si="28"/>
        <v>396.70589325426232</v>
      </c>
      <c r="O19">
        <f t="shared" si="29"/>
        <v>21.898353848133407</v>
      </c>
      <c r="P19">
        <f>O19*10</f>
        <v>218.98353848133408</v>
      </c>
      <c r="Q19">
        <f t="shared" si="30"/>
        <v>9917.6473313565584</v>
      </c>
      <c r="S19">
        <v>800</v>
      </c>
      <c r="T19">
        <f t="shared" si="31"/>
        <v>8.6335999999999995</v>
      </c>
      <c r="V19" t="e">
        <f t="shared" si="32"/>
        <v>#DIV/0!</v>
      </c>
      <c r="W19">
        <f t="shared" si="33"/>
        <v>0.10206287415410502</v>
      </c>
      <c r="Y19">
        <f t="shared" si="34"/>
        <v>-2.0402208285265546</v>
      </c>
      <c r="Z19">
        <f t="shared" si="34"/>
        <v>14.978661367769956</v>
      </c>
      <c r="AA19" t="e">
        <f t="shared" si="36"/>
        <v>#DIV/0!</v>
      </c>
      <c r="AB19" t="e">
        <f t="shared" si="35"/>
        <v>#DIV/0!</v>
      </c>
    </row>
    <row r="20" spans="1:28" x14ac:dyDescent="0.25">
      <c r="A20">
        <v>0.15</v>
      </c>
      <c r="B20">
        <f>B19</f>
        <v>3200000</v>
      </c>
      <c r="C20">
        <v>13.7</v>
      </c>
      <c r="D20">
        <v>1.6399999999999999E-9</v>
      </c>
      <c r="E20">
        <f t="shared" si="20"/>
        <v>2.1866666666666667E-8</v>
      </c>
      <c r="F20">
        <f t="shared" si="21"/>
        <v>4.2812499999999999E-6</v>
      </c>
      <c r="G20">
        <f t="shared" si="22"/>
        <v>1.349E-8</v>
      </c>
      <c r="H20">
        <f t="shared" si="23"/>
        <v>2.2802183119837408E-7</v>
      </c>
      <c r="I20">
        <f t="shared" si="24"/>
        <v>2.0261922411662958</v>
      </c>
      <c r="J20">
        <f t="shared" si="25"/>
        <v>396.70589325426232</v>
      </c>
      <c r="K20">
        <f t="shared" si="26"/>
        <v>21.128783469085807</v>
      </c>
      <c r="L20">
        <v>1</v>
      </c>
      <c r="M20">
        <f t="shared" si="27"/>
        <v>2.0261922411662958</v>
      </c>
      <c r="N20">
        <f t="shared" si="28"/>
        <v>396.70589325426232</v>
      </c>
      <c r="O20">
        <f t="shared" si="29"/>
        <v>21.128783469085807</v>
      </c>
      <c r="P20">
        <f>O20*10</f>
        <v>211.28783469085806</v>
      </c>
      <c r="Q20">
        <f t="shared" si="30"/>
        <v>9917.6473313565584</v>
      </c>
      <c r="S20">
        <v>800</v>
      </c>
      <c r="T20">
        <f t="shared" si="31"/>
        <v>8.6335999999999995</v>
      </c>
      <c r="V20" t="e">
        <f t="shared" si="32"/>
        <v>#DIV/0!</v>
      </c>
      <c r="W20">
        <f t="shared" si="33"/>
        <v>9.4068341541342346E-2</v>
      </c>
      <c r="Y20">
        <f t="shared" si="34"/>
        <v>-1.8971199848858813</v>
      </c>
      <c r="Z20">
        <f t="shared" si="34"/>
        <v>14.978661367769956</v>
      </c>
      <c r="AA20" t="e">
        <f t="shared" si="36"/>
        <v>#DIV/0!</v>
      </c>
      <c r="AB20" t="e">
        <f t="shared" si="35"/>
        <v>#DIV/0!</v>
      </c>
    </row>
    <row r="25" spans="1:2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S25" t="s">
        <v>17</v>
      </c>
      <c r="T25" t="s">
        <v>18</v>
      </c>
      <c r="V25" t="s">
        <v>20</v>
      </c>
      <c r="Y25" t="s">
        <v>22</v>
      </c>
      <c r="Z25" t="s">
        <v>23</v>
      </c>
      <c r="AA25" t="s">
        <v>24</v>
      </c>
      <c r="AB25" t="s">
        <v>25</v>
      </c>
    </row>
    <row r="26" spans="1:28" x14ac:dyDescent="0.25">
      <c r="A26">
        <v>0.01</v>
      </c>
      <c r="B26" s="5">
        <v>5600000</v>
      </c>
      <c r="C26">
        <v>13.7</v>
      </c>
      <c r="D26">
        <v>1.6399999999999999E-9</v>
      </c>
      <c r="E26">
        <f t="shared" ref="E26:E31" si="37">2*D26/A26</f>
        <v>3.2799999999999997E-7</v>
      </c>
      <c r="F26">
        <f t="shared" ref="F26:F31" si="38">C26/B26</f>
        <v>2.4464285714285711E-6</v>
      </c>
      <c r="G26">
        <f t="shared" ref="G26:G31" si="39">0.00000001349</f>
        <v>1.349E-8</v>
      </c>
      <c r="H26">
        <f t="shared" ref="H26:H31" si="40">(G26*C26*C26*D26)^0.25*B26^-0.5 *A26^-0.25</f>
        <v>3.392190390266611E-7</v>
      </c>
      <c r="I26">
        <f t="shared" ref="I26:I31" si="41">E26/(0.8*G26)</f>
        <v>30.392883617494434</v>
      </c>
      <c r="J26">
        <f t="shared" ref="J26:J31" si="42">F26/(0.8*G26)</f>
        <v>226.68908185957847</v>
      </c>
      <c r="K26">
        <f t="shared" ref="K26:K31" si="43">H26/(0.8*G26)</f>
        <v>31.432453579193943</v>
      </c>
      <c r="L26">
        <v>6</v>
      </c>
      <c r="M26">
        <f t="shared" ref="M26:M31" si="44">I26/L26</f>
        <v>5.0654806029157387</v>
      </c>
      <c r="N26">
        <f t="shared" ref="N26:N31" si="45">J26/L26</f>
        <v>37.781513643263075</v>
      </c>
      <c r="O26">
        <f t="shared" ref="O26:O31" si="46">K26/L26</f>
        <v>5.2387422631989908</v>
      </c>
      <c r="P26">
        <f>O26*20</f>
        <v>104.77484526397981</v>
      </c>
      <c r="Q26">
        <f>N26*300</f>
        <v>11334.454092978922</v>
      </c>
      <c r="S26">
        <v>600</v>
      </c>
      <c r="T26">
        <f t="shared" ref="T26:T31" si="47">S26*0.8*L26*G26*1000000</f>
        <v>38.851199999999999</v>
      </c>
      <c r="V26" t="e">
        <f t="shared" ref="V26:V31" si="48">T26/U26</f>
        <v>#DIV/0!</v>
      </c>
      <c r="W26">
        <f t="shared" ref="W26:W31" si="49">A26^-0.57*B26^-0.23</f>
        <v>0.38718342191479088</v>
      </c>
      <c r="Y26">
        <f t="shared" ref="Y26:Z31" si="50">LN(A26)</f>
        <v>-4.6051701859880909</v>
      </c>
      <c r="Z26">
        <f t="shared" si="50"/>
        <v>15.538277155705378</v>
      </c>
      <c r="AA26" t="e">
        <f t="shared" si="36"/>
        <v>#DIV/0!</v>
      </c>
      <c r="AB26" t="e">
        <f t="shared" ref="AB26:AB31" si="51">(V26/MAX(ABS(V26-(T26/(U26-1))),ABS(V26-(T26/(U26+1)))))^2</f>
        <v>#DIV/0!</v>
      </c>
    </row>
    <row r="27" spans="1:28" x14ac:dyDescent="0.25">
      <c r="A27">
        <v>0.03</v>
      </c>
      <c r="B27">
        <f>B26</f>
        <v>5600000</v>
      </c>
      <c r="C27">
        <v>13.7</v>
      </c>
      <c r="D27">
        <v>1.6399999999999999E-9</v>
      </c>
      <c r="E27">
        <f t="shared" si="37"/>
        <v>1.0933333333333333E-7</v>
      </c>
      <c r="F27">
        <f t="shared" si="38"/>
        <v>2.4464285714285711E-6</v>
      </c>
      <c r="G27">
        <f t="shared" si="39"/>
        <v>1.349E-8</v>
      </c>
      <c r="H27">
        <f t="shared" si="40"/>
        <v>2.5775073110489745E-7</v>
      </c>
      <c r="I27">
        <f t="shared" si="41"/>
        <v>10.130961205831479</v>
      </c>
      <c r="J27">
        <f t="shared" si="42"/>
        <v>226.68908185957847</v>
      </c>
      <c r="K27">
        <f t="shared" si="43"/>
        <v>23.883499917058693</v>
      </c>
      <c r="L27">
        <v>2</v>
      </c>
      <c r="M27">
        <f t="shared" si="44"/>
        <v>5.0654806029157395</v>
      </c>
      <c r="N27">
        <f t="shared" si="45"/>
        <v>113.34454092978923</v>
      </c>
      <c r="O27">
        <f t="shared" si="46"/>
        <v>11.941749958529346</v>
      </c>
      <c r="P27">
        <f>O27*20</f>
        <v>238.83499917058691</v>
      </c>
      <c r="Q27">
        <f>N27*100</f>
        <v>11334.454092978924</v>
      </c>
      <c r="S27">
        <v>600</v>
      </c>
      <c r="T27">
        <f t="shared" si="47"/>
        <v>12.9504</v>
      </c>
      <c r="V27" t="e">
        <f t="shared" si="48"/>
        <v>#DIV/0!</v>
      </c>
      <c r="W27">
        <f t="shared" si="49"/>
        <v>0.20699394355362458</v>
      </c>
      <c r="Y27">
        <f t="shared" si="50"/>
        <v>-3.5065578973199818</v>
      </c>
      <c r="Z27">
        <f t="shared" si="50"/>
        <v>15.538277155705378</v>
      </c>
      <c r="AA27" t="e">
        <f t="shared" si="36"/>
        <v>#DIV/0!</v>
      </c>
      <c r="AB27" t="e">
        <f t="shared" si="51"/>
        <v>#DIV/0!</v>
      </c>
    </row>
    <row r="28" spans="1:28" x14ac:dyDescent="0.25">
      <c r="A28">
        <v>0.05</v>
      </c>
      <c r="B28">
        <f>B27</f>
        <v>5600000</v>
      </c>
      <c r="C28">
        <v>13.7</v>
      </c>
      <c r="D28">
        <v>1.6399999999999999E-9</v>
      </c>
      <c r="E28">
        <f t="shared" si="37"/>
        <v>6.5599999999999992E-8</v>
      </c>
      <c r="F28">
        <f t="shared" si="38"/>
        <v>2.4464285714285711E-6</v>
      </c>
      <c r="G28">
        <f t="shared" si="39"/>
        <v>1.349E-8</v>
      </c>
      <c r="H28">
        <f t="shared" si="40"/>
        <v>2.2684944361249819E-7</v>
      </c>
      <c r="I28">
        <f t="shared" si="41"/>
        <v>6.0785767234988866</v>
      </c>
      <c r="J28">
        <f t="shared" si="42"/>
        <v>226.68908185957847</v>
      </c>
      <c r="K28">
        <f t="shared" si="43"/>
        <v>21.02014859270739</v>
      </c>
      <c r="L28">
        <v>2</v>
      </c>
      <c r="M28">
        <f t="shared" si="44"/>
        <v>3.0392883617494433</v>
      </c>
      <c r="N28">
        <f t="shared" si="45"/>
        <v>113.34454092978923</v>
      </c>
      <c r="O28">
        <f t="shared" si="46"/>
        <v>10.510074296353695</v>
      </c>
      <c r="P28">
        <f>O28*20</f>
        <v>210.20148592707389</v>
      </c>
      <c r="Q28">
        <f>N28*50</f>
        <v>5667.2270464894618</v>
      </c>
      <c r="S28">
        <v>600</v>
      </c>
      <c r="T28">
        <f t="shared" si="47"/>
        <v>12.9504</v>
      </c>
      <c r="V28" t="e">
        <f t="shared" si="48"/>
        <v>#DIV/0!</v>
      </c>
      <c r="W28">
        <f t="shared" si="49"/>
        <v>0.15470482230878535</v>
      </c>
      <c r="Y28">
        <f t="shared" si="50"/>
        <v>-2.9957322735539909</v>
      </c>
      <c r="Z28">
        <f t="shared" si="50"/>
        <v>15.538277155705378</v>
      </c>
      <c r="AA28" t="e">
        <f t="shared" si="36"/>
        <v>#DIV/0!</v>
      </c>
      <c r="AB28" t="e">
        <f t="shared" si="51"/>
        <v>#DIV/0!</v>
      </c>
    </row>
    <row r="29" spans="1:28" x14ac:dyDescent="0.25">
      <c r="A29">
        <v>7.0000000000000007E-2</v>
      </c>
      <c r="B29">
        <f>B28</f>
        <v>5600000</v>
      </c>
      <c r="C29">
        <v>13.7</v>
      </c>
      <c r="D29">
        <v>1.6399999999999999E-9</v>
      </c>
      <c r="E29">
        <f t="shared" si="37"/>
        <v>4.6857142857142848E-8</v>
      </c>
      <c r="F29">
        <f t="shared" si="38"/>
        <v>2.4464285714285711E-6</v>
      </c>
      <c r="G29">
        <f t="shared" si="39"/>
        <v>1.349E-8</v>
      </c>
      <c r="H29">
        <f t="shared" si="40"/>
        <v>2.085478464491039E-7</v>
      </c>
      <c r="I29">
        <f t="shared" si="41"/>
        <v>4.3418405167849183</v>
      </c>
      <c r="J29">
        <f t="shared" si="42"/>
        <v>226.68908185957847</v>
      </c>
      <c r="K29">
        <f t="shared" si="43"/>
        <v>19.324300078679009</v>
      </c>
      <c r="L29">
        <v>1</v>
      </c>
      <c r="M29">
        <f t="shared" si="44"/>
        <v>4.3418405167849183</v>
      </c>
      <c r="N29">
        <f t="shared" si="45"/>
        <v>226.68908185957847</v>
      </c>
      <c r="O29">
        <f t="shared" si="46"/>
        <v>19.324300078679009</v>
      </c>
      <c r="P29">
        <f>O29*20</f>
        <v>386.48600157358021</v>
      </c>
      <c r="Q29">
        <f>N29*50</f>
        <v>11334.454092978924</v>
      </c>
      <c r="S29">
        <v>600</v>
      </c>
      <c r="T29">
        <f t="shared" si="47"/>
        <v>6.4752000000000001</v>
      </c>
      <c r="V29" t="e">
        <f t="shared" si="48"/>
        <v>#DIV/0!</v>
      </c>
      <c r="W29">
        <f t="shared" si="49"/>
        <v>0.1277058732091374</v>
      </c>
      <c r="Y29">
        <f t="shared" si="50"/>
        <v>-2.6592600369327779</v>
      </c>
      <c r="Z29">
        <f t="shared" si="50"/>
        <v>15.538277155705378</v>
      </c>
      <c r="AA29" t="e">
        <f t="shared" si="36"/>
        <v>#DIV/0!</v>
      </c>
      <c r="AB29" t="e">
        <f t="shared" si="51"/>
        <v>#DIV/0!</v>
      </c>
    </row>
    <row r="30" spans="1:28" x14ac:dyDescent="0.25">
      <c r="A30">
        <v>0.09</v>
      </c>
      <c r="B30">
        <f>B29</f>
        <v>5600000</v>
      </c>
      <c r="C30">
        <v>13.7</v>
      </c>
      <c r="D30">
        <v>1.6399999999999999E-9</v>
      </c>
      <c r="E30">
        <f t="shared" si="37"/>
        <v>3.6444444444444442E-8</v>
      </c>
      <c r="F30">
        <f t="shared" si="38"/>
        <v>2.4464285714285711E-6</v>
      </c>
      <c r="G30">
        <f t="shared" si="39"/>
        <v>1.349E-8</v>
      </c>
      <c r="H30">
        <f t="shared" si="40"/>
        <v>1.9584820349628901E-7</v>
      </c>
      <c r="I30">
        <f t="shared" si="41"/>
        <v>3.3769870686104926</v>
      </c>
      <c r="J30">
        <f t="shared" si="42"/>
        <v>226.68908185957847</v>
      </c>
      <c r="K30">
        <f t="shared" si="43"/>
        <v>18.147535535238045</v>
      </c>
      <c r="L30">
        <v>1</v>
      </c>
      <c r="M30">
        <f t="shared" si="44"/>
        <v>3.3769870686104926</v>
      </c>
      <c r="N30">
        <f t="shared" si="45"/>
        <v>226.68908185957847</v>
      </c>
      <c r="O30">
        <f t="shared" si="46"/>
        <v>18.147535535238045</v>
      </c>
      <c r="P30">
        <f>O30*10</f>
        <v>181.47535535238046</v>
      </c>
      <c r="Q30">
        <f>N30*50</f>
        <v>11334.454092978924</v>
      </c>
      <c r="S30">
        <v>600</v>
      </c>
      <c r="T30">
        <f t="shared" si="47"/>
        <v>6.4752000000000001</v>
      </c>
      <c r="V30" t="e">
        <f t="shared" si="48"/>
        <v>#DIV/0!</v>
      </c>
      <c r="W30">
        <f t="shared" si="49"/>
        <v>0.11066200214871418</v>
      </c>
      <c r="Y30">
        <f t="shared" si="50"/>
        <v>-2.4079456086518722</v>
      </c>
      <c r="Z30">
        <f t="shared" si="50"/>
        <v>15.538277155705378</v>
      </c>
      <c r="AA30" t="e">
        <f t="shared" si="36"/>
        <v>#DIV/0!</v>
      </c>
      <c r="AB30" t="e">
        <f t="shared" si="51"/>
        <v>#DIV/0!</v>
      </c>
    </row>
    <row r="31" spans="1:28" x14ac:dyDescent="0.25">
      <c r="A31">
        <v>0.11</v>
      </c>
      <c r="B31">
        <f>B30</f>
        <v>5600000</v>
      </c>
      <c r="C31">
        <v>13.7</v>
      </c>
      <c r="D31">
        <v>1.6399999999999999E-9</v>
      </c>
      <c r="E31">
        <f t="shared" si="37"/>
        <v>2.9818181818181818E-8</v>
      </c>
      <c r="F31">
        <f t="shared" si="38"/>
        <v>2.4464285714285711E-6</v>
      </c>
      <c r="G31">
        <f t="shared" si="39"/>
        <v>1.349E-8</v>
      </c>
      <c r="H31">
        <f t="shared" si="40"/>
        <v>1.8626533945326471E-7</v>
      </c>
      <c r="I31">
        <f t="shared" si="41"/>
        <v>2.7629894197722216</v>
      </c>
      <c r="J31">
        <f t="shared" si="42"/>
        <v>226.68908185957847</v>
      </c>
      <c r="K31">
        <f t="shared" si="43"/>
        <v>17.259575560902956</v>
      </c>
      <c r="L31">
        <v>1</v>
      </c>
      <c r="M31">
        <f t="shared" si="44"/>
        <v>2.7629894197722216</v>
      </c>
      <c r="N31">
        <f t="shared" si="45"/>
        <v>226.68908185957847</v>
      </c>
      <c r="O31">
        <f t="shared" si="46"/>
        <v>17.259575560902956</v>
      </c>
      <c r="P31">
        <f>O31*10</f>
        <v>172.59575560902957</v>
      </c>
      <c r="Q31">
        <f>N31*50</f>
        <v>11334.454092978924</v>
      </c>
      <c r="S31">
        <v>600</v>
      </c>
      <c r="T31">
        <f t="shared" si="47"/>
        <v>6.4752000000000001</v>
      </c>
      <c r="V31" t="e">
        <f t="shared" si="48"/>
        <v>#DIV/0!</v>
      </c>
      <c r="W31">
        <f t="shared" si="49"/>
        <v>9.8701311460150098E-2</v>
      </c>
      <c r="Y31">
        <f t="shared" si="50"/>
        <v>-2.2072749131897207</v>
      </c>
      <c r="Z31">
        <f t="shared" si="50"/>
        <v>15.538277155705378</v>
      </c>
      <c r="AA31" t="e">
        <f t="shared" si="36"/>
        <v>#DIV/0!</v>
      </c>
      <c r="AB31" t="e">
        <f t="shared" si="51"/>
        <v>#DIV/0!</v>
      </c>
    </row>
    <row r="36" spans="1:28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S36" t="s">
        <v>17</v>
      </c>
      <c r="T36" t="s">
        <v>18</v>
      </c>
      <c r="V36" t="s">
        <v>20</v>
      </c>
      <c r="Y36" t="s">
        <v>22</v>
      </c>
      <c r="Z36" t="s">
        <v>23</v>
      </c>
      <c r="AA36" t="s">
        <v>24</v>
      </c>
      <c r="AB36" t="s">
        <v>25</v>
      </c>
    </row>
    <row r="37" spans="1:28" x14ac:dyDescent="0.25">
      <c r="A37">
        <v>5.0000000000000001E-4</v>
      </c>
      <c r="B37">
        <v>8000000</v>
      </c>
      <c r="C37">
        <v>13.7</v>
      </c>
      <c r="D37">
        <v>1.6399999999999999E-9</v>
      </c>
      <c r="E37">
        <f>2*D37/A37</f>
        <v>6.5599999999999999E-6</v>
      </c>
      <c r="F37">
        <f t="shared" ref="F37:F45" si="52">C37/B37</f>
        <v>1.7124999999999999E-6</v>
      </c>
      <c r="G37">
        <f>0.00000001349</f>
        <v>1.349E-8</v>
      </c>
      <c r="H37">
        <f t="shared" ref="H37:H45" si="53">(G37*C37*C37*D37)^0.25*B37^-0.5 *A37^-0.25</f>
        <v>6.0018721285203995E-7</v>
      </c>
      <c r="I37">
        <f t="shared" ref="I37:I45" si="54">E37/(0.8*G37)</f>
        <v>607.85767234988873</v>
      </c>
      <c r="J37">
        <f t="shared" ref="J37:J45" si="55">F37/(0.8*G37)</f>
        <v>158.68235730170494</v>
      </c>
      <c r="K37">
        <f t="shared" ref="K37:K45" si="56">H37/(0.8*G37)</f>
        <v>55.614085697928083</v>
      </c>
      <c r="L37">
        <v>30</v>
      </c>
      <c r="M37">
        <f t="shared" ref="M37:M45" si="57">I37/L37</f>
        <v>20.261922411662958</v>
      </c>
      <c r="N37">
        <f t="shared" ref="N37:N45" si="58">J37/L37</f>
        <v>5.2894119100568311</v>
      </c>
      <c r="O37">
        <f t="shared" ref="O37:O45" si="59">K37/L37</f>
        <v>1.8538028565976028</v>
      </c>
      <c r="P37">
        <f>O37*20</f>
        <v>37.076057131952055</v>
      </c>
      <c r="Q37">
        <v>13000</v>
      </c>
      <c r="S37" s="1">
        <v>320</v>
      </c>
      <c r="T37">
        <f t="shared" ref="T37:T45" si="60">S37*0.8*L37*G37*1000000</f>
        <v>103.6032</v>
      </c>
      <c r="V37" t="e">
        <f>T37/U37</f>
        <v>#DIV/0!</v>
      </c>
      <c r="W37">
        <f>A37^-0.57*B37^-0.23</f>
        <v>1.9673263122641074</v>
      </c>
      <c r="Y37">
        <f t="shared" ref="Y37:Z44" si="61">LN(A37)</f>
        <v>-7.6009024595420822</v>
      </c>
      <c r="Z37">
        <f t="shared" si="61"/>
        <v>15.89495209964411</v>
      </c>
      <c r="AA37" t="e">
        <f t="shared" ref="AA37:AA45" si="62">LN(V37*0.000001)</f>
        <v>#DIV/0!</v>
      </c>
      <c r="AB37" t="e">
        <f>(V37/MAX(ABS(V37-(T37/(U37-1))),ABS(V37-(T37/(U37+1)))))^2</f>
        <v>#DIV/0!</v>
      </c>
    </row>
    <row r="38" spans="1:28" x14ac:dyDescent="0.25">
      <c r="A38">
        <v>1E-3</v>
      </c>
      <c r="B38">
        <f t="shared" ref="B38:B45" si="63">B37</f>
        <v>8000000</v>
      </c>
      <c r="C38">
        <v>13.7</v>
      </c>
      <c r="D38">
        <v>1.6399999999999999E-9</v>
      </c>
      <c r="E38">
        <f>2*D38/A38</f>
        <v>3.2799999999999999E-6</v>
      </c>
      <c r="F38">
        <f t="shared" si="52"/>
        <v>1.7124999999999999E-6</v>
      </c>
      <c r="G38">
        <f t="shared" ref="G38:G45" si="64">0.00000001349</f>
        <v>1.349E-8</v>
      </c>
      <c r="H38">
        <f t="shared" si="53"/>
        <v>5.0469527576839856E-7</v>
      </c>
      <c r="I38">
        <f t="shared" si="54"/>
        <v>303.92883617494437</v>
      </c>
      <c r="J38">
        <f t="shared" si="55"/>
        <v>158.68235730170494</v>
      </c>
      <c r="K38">
        <f t="shared" si="56"/>
        <v>46.765685301000602</v>
      </c>
      <c r="L38">
        <v>30</v>
      </c>
      <c r="M38">
        <f t="shared" si="57"/>
        <v>10.130961205831479</v>
      </c>
      <c r="N38">
        <f t="shared" si="58"/>
        <v>5.2894119100568311</v>
      </c>
      <c r="O38">
        <f t="shared" si="59"/>
        <v>1.55885617670002</v>
      </c>
      <c r="P38">
        <f>O38*20</f>
        <v>31.177123534000401</v>
      </c>
      <c r="Q38">
        <v>13000</v>
      </c>
      <c r="S38" s="1">
        <v>250</v>
      </c>
      <c r="T38">
        <f t="shared" si="60"/>
        <v>80.940000000000012</v>
      </c>
      <c r="V38" t="e">
        <f t="shared" ref="V38:V45" si="65">T38/U38</f>
        <v>#DIV/0!</v>
      </c>
      <c r="W38">
        <f t="shared" ref="W38:W44" si="66">A38^-0.57*B38^-0.23</f>
        <v>1.3252240322667808</v>
      </c>
      <c r="Y38">
        <f t="shared" si="61"/>
        <v>-6.9077552789821368</v>
      </c>
      <c r="Z38">
        <f t="shared" si="61"/>
        <v>15.89495209964411</v>
      </c>
      <c r="AA38" t="e">
        <f t="shared" si="62"/>
        <v>#DIV/0!</v>
      </c>
      <c r="AB38" t="e">
        <f>(V38/MAX(ABS(V38-(T38/(U38-1))),ABS(V38-(T38/(U38+1)))))^2</f>
        <v>#DIV/0!</v>
      </c>
    </row>
    <row r="39" spans="1:28" x14ac:dyDescent="0.25">
      <c r="A39">
        <v>3.0000000000000001E-3</v>
      </c>
      <c r="B39">
        <f t="shared" si="63"/>
        <v>8000000</v>
      </c>
      <c r="C39">
        <v>13.7</v>
      </c>
      <c r="D39">
        <v>1.6399999999999999E-9</v>
      </c>
      <c r="E39">
        <f t="shared" ref="E39:E45" si="67">2*D39/A39</f>
        <v>1.0933333333333332E-6</v>
      </c>
      <c r="F39">
        <f t="shared" si="52"/>
        <v>1.7124999999999999E-6</v>
      </c>
      <c r="G39">
        <f t="shared" si="64"/>
        <v>1.349E-8</v>
      </c>
      <c r="H39">
        <f t="shared" si="53"/>
        <v>3.8348548090860072E-7</v>
      </c>
      <c r="I39">
        <f t="shared" si="54"/>
        <v>101.30961205831477</v>
      </c>
      <c r="J39">
        <f t="shared" si="55"/>
        <v>158.68235730170494</v>
      </c>
      <c r="K39">
        <f t="shared" si="56"/>
        <v>35.534236555652399</v>
      </c>
      <c r="L39">
        <v>20</v>
      </c>
      <c r="M39">
        <f t="shared" si="57"/>
        <v>5.0654806029157387</v>
      </c>
      <c r="N39">
        <f t="shared" si="58"/>
        <v>7.9341178650852466</v>
      </c>
      <c r="O39">
        <f t="shared" si="59"/>
        <v>1.7767118277826199</v>
      </c>
      <c r="P39">
        <f>O39*20</f>
        <v>35.534236555652399</v>
      </c>
      <c r="Q39">
        <v>100009</v>
      </c>
      <c r="S39" s="1">
        <v>300</v>
      </c>
      <c r="T39">
        <f t="shared" si="60"/>
        <v>64.75200000000001</v>
      </c>
      <c r="V39" t="e">
        <f t="shared" si="65"/>
        <v>#DIV/0!</v>
      </c>
      <c r="W39">
        <f t="shared" si="66"/>
        <v>0.70848422996609084</v>
      </c>
      <c r="Y39">
        <f t="shared" si="61"/>
        <v>-5.8091429903140277</v>
      </c>
      <c r="Z39">
        <f t="shared" si="61"/>
        <v>15.89495209964411</v>
      </c>
      <c r="AA39" t="e">
        <f t="shared" si="62"/>
        <v>#DIV/0!</v>
      </c>
      <c r="AB39" t="e">
        <f>(V39/MAX(ABS(V39-(T39/(U39-1))),ABS(V39-(T39/(U39+1)))))^2</f>
        <v>#DIV/0!</v>
      </c>
    </row>
    <row r="40" spans="1:28" x14ac:dyDescent="0.25">
      <c r="A40">
        <v>5.0000000000000001E-3</v>
      </c>
      <c r="B40">
        <f t="shared" si="63"/>
        <v>8000000</v>
      </c>
      <c r="C40">
        <v>13.7</v>
      </c>
      <c r="D40">
        <v>1.6399999999999999E-9</v>
      </c>
      <c r="E40">
        <f t="shared" si="67"/>
        <v>6.5599999999999994E-7</v>
      </c>
      <c r="F40">
        <f t="shared" si="52"/>
        <v>1.7124999999999999E-6</v>
      </c>
      <c r="G40">
        <f t="shared" si="64"/>
        <v>1.349E-8</v>
      </c>
      <c r="H40">
        <f t="shared" si="53"/>
        <v>3.3751007263751829E-7</v>
      </c>
      <c r="I40">
        <f t="shared" si="54"/>
        <v>60.785767234988867</v>
      </c>
      <c r="J40">
        <f t="shared" si="55"/>
        <v>158.68235730170494</v>
      </c>
      <c r="K40">
        <f t="shared" si="56"/>
        <v>31.27409865062252</v>
      </c>
      <c r="L40">
        <v>12</v>
      </c>
      <c r="M40">
        <f t="shared" si="57"/>
        <v>5.0654806029157387</v>
      </c>
      <c r="N40">
        <f t="shared" si="58"/>
        <v>13.223529775142078</v>
      </c>
      <c r="O40">
        <f t="shared" si="59"/>
        <v>2.6061748875518767</v>
      </c>
      <c r="P40">
        <f>O40*20</f>
        <v>52.123497751037533</v>
      </c>
      <c r="Q40">
        <v>6611</v>
      </c>
      <c r="S40" s="1">
        <v>400</v>
      </c>
      <c r="T40">
        <f t="shared" si="60"/>
        <v>51.801600000000001</v>
      </c>
      <c r="U40">
        <v>20</v>
      </c>
      <c r="V40">
        <f t="shared" si="65"/>
        <v>2.5900799999999999</v>
      </c>
      <c r="W40">
        <f t="shared" si="66"/>
        <v>0.52951272401400351</v>
      </c>
      <c r="Y40">
        <f t="shared" si="61"/>
        <v>-5.2983173665480363</v>
      </c>
      <c r="Z40">
        <f t="shared" si="61"/>
        <v>15.89495209964411</v>
      </c>
      <c r="AA40">
        <f t="shared" si="62"/>
        <v>-12.863821794698966</v>
      </c>
      <c r="AB40">
        <f>(V40/MAX(ABS(V40-(T40/(U40-1))),ABS(V40-(T40/(U40+1)))))^2</f>
        <v>361</v>
      </c>
    </row>
    <row r="41" spans="1:28" x14ac:dyDescent="0.25">
      <c r="A41" s="4">
        <v>7.4999999999999997E-3</v>
      </c>
      <c r="B41">
        <f t="shared" si="63"/>
        <v>8000000</v>
      </c>
      <c r="C41">
        <v>13.7</v>
      </c>
      <c r="D41">
        <v>1.6399999999999999E-9</v>
      </c>
      <c r="E41">
        <f t="shared" si="67"/>
        <v>4.3733333333333333E-7</v>
      </c>
      <c r="F41">
        <f t="shared" si="52"/>
        <v>1.7124999999999999E-6</v>
      </c>
      <c r="G41">
        <f t="shared" si="64"/>
        <v>1.349E-8</v>
      </c>
      <c r="H41">
        <f t="shared" si="53"/>
        <v>3.0497477787376586E-7</v>
      </c>
      <c r="I41">
        <f t="shared" si="54"/>
        <v>40.523844823325916</v>
      </c>
      <c r="J41">
        <f t="shared" si="55"/>
        <v>158.68235730170494</v>
      </c>
      <c r="K41">
        <f t="shared" si="56"/>
        <v>28.25933820179446</v>
      </c>
      <c r="L41">
        <v>9</v>
      </c>
      <c r="M41">
        <f t="shared" si="57"/>
        <v>4.502649424813991</v>
      </c>
      <c r="N41">
        <f t="shared" si="58"/>
        <v>17.63137303352277</v>
      </c>
      <c r="O41">
        <f t="shared" si="59"/>
        <v>3.1399264668660511</v>
      </c>
      <c r="P41">
        <f>O41*20</f>
        <v>62.798529337321021</v>
      </c>
      <c r="Q41">
        <v>6611</v>
      </c>
      <c r="S41" s="1">
        <v>400</v>
      </c>
      <c r="T41">
        <f t="shared" si="60"/>
        <v>38.851199999999999</v>
      </c>
      <c r="Y41">
        <f t="shared" si="61"/>
        <v>-4.8928522584398726</v>
      </c>
    </row>
    <row r="42" spans="1:28" x14ac:dyDescent="0.25">
      <c r="A42">
        <v>0.01</v>
      </c>
      <c r="B42">
        <f>B40</f>
        <v>8000000</v>
      </c>
      <c r="C42">
        <v>13.7</v>
      </c>
      <c r="D42">
        <v>1.6399999999999999E-9</v>
      </c>
      <c r="E42">
        <f t="shared" si="67"/>
        <v>3.2799999999999997E-7</v>
      </c>
      <c r="F42">
        <f t="shared" si="52"/>
        <v>1.7124999999999999E-6</v>
      </c>
      <c r="G42">
        <f t="shared" si="64"/>
        <v>1.349E-8</v>
      </c>
      <c r="H42">
        <f t="shared" si="53"/>
        <v>2.8381101019290986E-7</v>
      </c>
      <c r="I42">
        <f t="shared" si="54"/>
        <v>30.392883617494434</v>
      </c>
      <c r="J42">
        <f t="shared" si="55"/>
        <v>158.68235730170494</v>
      </c>
      <c r="K42">
        <f t="shared" si="56"/>
        <v>26.298277445599503</v>
      </c>
      <c r="L42">
        <v>7</v>
      </c>
      <c r="M42">
        <f t="shared" si="57"/>
        <v>4.3418405167849192</v>
      </c>
      <c r="N42">
        <f t="shared" si="58"/>
        <v>22.66890818595785</v>
      </c>
      <c r="O42">
        <f t="shared" si="59"/>
        <v>3.756896777942786</v>
      </c>
      <c r="P42">
        <f>O42*10</f>
        <v>37.568967779427858</v>
      </c>
      <c r="Q42">
        <v>6347</v>
      </c>
      <c r="S42" s="1">
        <v>400</v>
      </c>
      <c r="T42">
        <f t="shared" si="60"/>
        <v>30.217600000000001</v>
      </c>
      <c r="U42">
        <v>16</v>
      </c>
      <c r="V42">
        <f t="shared" si="65"/>
        <v>1.8886000000000001</v>
      </c>
      <c r="W42">
        <f t="shared" si="66"/>
        <v>0.35668866058464049</v>
      </c>
      <c r="Y42">
        <f t="shared" si="61"/>
        <v>-4.6051701859880909</v>
      </c>
      <c r="Z42">
        <f t="shared" si="61"/>
        <v>15.89495209964411</v>
      </c>
      <c r="AA42">
        <f t="shared" si="62"/>
        <v>-13.179674744117442</v>
      </c>
      <c r="AB42">
        <f>(V42/MAX(ABS(V42-(T42/(U42-1))),ABS(V42-(T42/(U42+1)))))^2</f>
        <v>225.00000000000023</v>
      </c>
    </row>
    <row r="43" spans="1:28" x14ac:dyDescent="0.25">
      <c r="A43" s="4">
        <v>0.02</v>
      </c>
      <c r="B43">
        <f>B41</f>
        <v>8000000</v>
      </c>
      <c r="C43">
        <v>13.7</v>
      </c>
      <c r="D43">
        <v>1.6399999999999999E-9</v>
      </c>
      <c r="E43">
        <f t="shared" si="67"/>
        <v>1.6399999999999999E-7</v>
      </c>
      <c r="F43">
        <f>C43/B43</f>
        <v>1.7124999999999999E-6</v>
      </c>
      <c r="G43">
        <f t="shared" si="64"/>
        <v>1.349E-8</v>
      </c>
      <c r="H43">
        <f>(G43*C43*C43*D43)^0.25*B43^-0.5 *A43^-0.25</f>
        <v>2.386556610807534E-7</v>
      </c>
      <c r="I43">
        <f t="shared" si="54"/>
        <v>15.196441808747217</v>
      </c>
      <c r="J43">
        <f t="shared" si="55"/>
        <v>158.68235730170494</v>
      </c>
      <c r="K43">
        <f>H43/(0.8*G43)</f>
        <v>22.114127231352239</v>
      </c>
      <c r="L43">
        <v>3</v>
      </c>
      <c r="M43">
        <f t="shared" si="57"/>
        <v>5.0654806029157387</v>
      </c>
      <c r="N43">
        <f t="shared" si="58"/>
        <v>52.894119100568311</v>
      </c>
      <c r="O43">
        <f t="shared" si="59"/>
        <v>7.3713757437840792</v>
      </c>
      <c r="P43">
        <f>O43*10</f>
        <v>73.713757437840798</v>
      </c>
      <c r="Q43">
        <v>6347</v>
      </c>
      <c r="S43" s="1">
        <v>500</v>
      </c>
      <c r="T43">
        <f t="shared" si="60"/>
        <v>16.188000000000002</v>
      </c>
      <c r="Y43">
        <f t="shared" si="61"/>
        <v>-3.912023005428146</v>
      </c>
    </row>
    <row r="44" spans="1:28" x14ac:dyDescent="0.25">
      <c r="A44">
        <v>0.03</v>
      </c>
      <c r="B44">
        <f>B42</f>
        <v>8000000</v>
      </c>
      <c r="C44">
        <v>13.7</v>
      </c>
      <c r="D44">
        <v>1.6399999999999999E-9</v>
      </c>
      <c r="E44">
        <f t="shared" si="67"/>
        <v>1.0933333333333333E-7</v>
      </c>
      <c r="F44">
        <f t="shared" si="52"/>
        <v>1.7124999999999999E-6</v>
      </c>
      <c r="G44">
        <f t="shared" si="64"/>
        <v>1.349E-8</v>
      </c>
      <c r="H44">
        <f t="shared" si="53"/>
        <v>2.1564973352540084E-7</v>
      </c>
      <c r="I44">
        <f t="shared" si="54"/>
        <v>10.130961205831479</v>
      </c>
      <c r="J44">
        <f t="shared" si="55"/>
        <v>158.68235730170494</v>
      </c>
      <c r="K44">
        <f t="shared" si="56"/>
        <v>19.982369674332915</v>
      </c>
      <c r="L44">
        <v>2</v>
      </c>
      <c r="M44">
        <f t="shared" si="57"/>
        <v>5.0654806029157395</v>
      </c>
      <c r="N44">
        <f t="shared" si="58"/>
        <v>79.34117865085247</v>
      </c>
      <c r="O44">
        <f t="shared" si="59"/>
        <v>9.9911848371664576</v>
      </c>
      <c r="P44">
        <f>O44*10</f>
        <v>99.911848371664576</v>
      </c>
      <c r="Q44">
        <v>6347</v>
      </c>
      <c r="S44" s="1">
        <v>600</v>
      </c>
      <c r="T44">
        <f t="shared" si="60"/>
        <v>12.9504</v>
      </c>
      <c r="U44">
        <v>13</v>
      </c>
      <c r="V44">
        <f t="shared" si="65"/>
        <v>0.99618461538461545</v>
      </c>
      <c r="W44">
        <f t="shared" si="66"/>
        <v>0.19069099629870939</v>
      </c>
      <c r="Y44">
        <f t="shared" si="61"/>
        <v>-3.5065578973199818</v>
      </c>
      <c r="Z44">
        <f t="shared" si="61"/>
        <v>15.89495209964411</v>
      </c>
      <c r="AA44">
        <f t="shared" si="62"/>
        <v>-13.819333239726401</v>
      </c>
      <c r="AB44">
        <f>(V44/MAX(ABS(V44-(T44/(U44-1))),ABS(V44-(T44/(U44+1)))))^2</f>
        <v>144.00000000000045</v>
      </c>
    </row>
    <row r="45" spans="1:28" x14ac:dyDescent="0.25">
      <c r="A45">
        <v>0.05</v>
      </c>
      <c r="B45">
        <f t="shared" si="63"/>
        <v>8000000</v>
      </c>
      <c r="C45">
        <v>13.7</v>
      </c>
      <c r="D45">
        <v>1.6399999999999999E-9</v>
      </c>
      <c r="E45">
        <f t="shared" si="67"/>
        <v>6.5599999999999992E-8</v>
      </c>
      <c r="F45">
        <f t="shared" si="52"/>
        <v>1.7124999999999999E-6</v>
      </c>
      <c r="G45">
        <f t="shared" si="64"/>
        <v>1.349E-8</v>
      </c>
      <c r="H45">
        <f t="shared" si="53"/>
        <v>1.8979586151207301E-7</v>
      </c>
      <c r="I45">
        <f t="shared" si="54"/>
        <v>6.0785767234988866</v>
      </c>
      <c r="J45">
        <f t="shared" si="55"/>
        <v>158.68235730170494</v>
      </c>
      <c r="K45">
        <f t="shared" si="56"/>
        <v>17.586718079324775</v>
      </c>
      <c r="L45">
        <v>2</v>
      </c>
      <c r="M45">
        <f t="shared" si="57"/>
        <v>3.0392883617494433</v>
      </c>
      <c r="N45">
        <f t="shared" si="58"/>
        <v>79.34117865085247</v>
      </c>
      <c r="O45">
        <f t="shared" si="59"/>
        <v>8.7933590396623877</v>
      </c>
      <c r="P45">
        <f>O45*10</f>
        <v>87.933590396623885</v>
      </c>
      <c r="Q45">
        <v>6347</v>
      </c>
      <c r="S45" s="1">
        <v>600</v>
      </c>
      <c r="T45">
        <f t="shared" si="60"/>
        <v>12.9504</v>
      </c>
      <c r="U45">
        <v>16</v>
      </c>
      <c r="V45">
        <f t="shared" si="65"/>
        <v>0.80940000000000001</v>
      </c>
      <c r="AA45">
        <f t="shared" si="62"/>
        <v>-14.026972604504646</v>
      </c>
      <c r="AB45">
        <f>(V45/MAX(ABS(V45-(T45/(U45-1))),ABS(V45-(T45/(U45+1)))))^2</f>
        <v>224.99999999999994</v>
      </c>
    </row>
    <row r="126" spans="12:12" x14ac:dyDescent="0.25">
      <c r="L12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85DA-C818-4113-9818-026A2DC81619}">
  <dimension ref="A4:H505"/>
  <sheetViews>
    <sheetView topLeftCell="D1" workbookViewId="0">
      <selection activeCell="J8" sqref="J8"/>
    </sheetView>
  </sheetViews>
  <sheetFormatPr defaultRowHeight="15" x14ac:dyDescent="0.25"/>
  <sheetData>
    <row r="4" spans="1:8" x14ac:dyDescent="0.25">
      <c r="A4">
        <v>905</v>
      </c>
      <c r="D4">
        <v>888</v>
      </c>
      <c r="G4">
        <v>860</v>
      </c>
    </row>
    <row r="6" spans="1:8" x14ac:dyDescent="0.25">
      <c r="A6">
        <v>100.1</v>
      </c>
      <c r="B6">
        <v>5.3352939115487399E-2</v>
      </c>
      <c r="D6">
        <v>100.1</v>
      </c>
      <c r="E6">
        <v>4.80279922305408E-2</v>
      </c>
      <c r="G6">
        <v>100.1</v>
      </c>
      <c r="H6">
        <v>4.0344704986063601E-2</v>
      </c>
    </row>
    <row r="7" spans="1:8" x14ac:dyDescent="0.25">
      <c r="A7">
        <v>100.2</v>
      </c>
      <c r="B7">
        <v>9.2713109659942297E-2</v>
      </c>
      <c r="D7">
        <v>100.2</v>
      </c>
      <c r="E7">
        <v>8.0442893678045399E-2</v>
      </c>
      <c r="G7">
        <v>100.2</v>
      </c>
      <c r="H7">
        <v>6.0025270970080202E-2</v>
      </c>
    </row>
    <row r="8" spans="1:8" x14ac:dyDescent="0.25">
      <c r="A8">
        <v>100.3</v>
      </c>
      <c r="B8">
        <v>0.124723166962773</v>
      </c>
      <c r="D8">
        <v>100.3</v>
      </c>
      <c r="E8">
        <v>0.104670259934108</v>
      </c>
      <c r="G8">
        <v>100.3</v>
      </c>
      <c r="H8">
        <v>7.3956847902328898E-2</v>
      </c>
    </row>
    <row r="9" spans="1:8" x14ac:dyDescent="0.25">
      <c r="A9">
        <v>100.4</v>
      </c>
      <c r="B9">
        <v>0.15435804642374501</v>
      </c>
      <c r="D9">
        <v>100.4</v>
      </c>
      <c r="E9">
        <v>0.127143793124673</v>
      </c>
      <c r="G9">
        <v>100.4</v>
      </c>
      <c r="H9">
        <v>8.9970590157373007E-2</v>
      </c>
    </row>
    <row r="10" spans="1:8" x14ac:dyDescent="0.25">
      <c r="A10">
        <v>100.5</v>
      </c>
      <c r="B10">
        <v>0.18495131270971901</v>
      </c>
      <c r="D10">
        <v>100.5</v>
      </c>
      <c r="E10">
        <v>0.147544343624918</v>
      </c>
      <c r="G10">
        <v>100.5</v>
      </c>
      <c r="H10">
        <v>0.102240693240484</v>
      </c>
    </row>
    <row r="11" spans="1:8" x14ac:dyDescent="0.25">
      <c r="A11">
        <v>100.6</v>
      </c>
      <c r="B11">
        <v>0.21500101215862599</v>
      </c>
      <c r="D11">
        <v>100.6</v>
      </c>
      <c r="E11">
        <v>0.16992917694454299</v>
      </c>
      <c r="G11">
        <v>100.6</v>
      </c>
      <c r="H11">
        <v>0.113923827826969</v>
      </c>
    </row>
    <row r="12" spans="1:8" x14ac:dyDescent="0.25">
      <c r="A12">
        <v>100.7</v>
      </c>
      <c r="B12">
        <v>0.24276067246335201</v>
      </c>
      <c r="D12">
        <v>100.7</v>
      </c>
      <c r="E12">
        <v>0.18969876213939599</v>
      </c>
      <c r="G12">
        <v>100.7</v>
      </c>
      <c r="H12">
        <v>0.126734774297003</v>
      </c>
    </row>
    <row r="13" spans="1:8" x14ac:dyDescent="0.25">
      <c r="A13">
        <v>100.8</v>
      </c>
      <c r="B13">
        <v>0.26815426885603599</v>
      </c>
      <c r="D13">
        <v>100.8</v>
      </c>
      <c r="E13">
        <v>0.20953229317074301</v>
      </c>
      <c r="G13">
        <v>100.8</v>
      </c>
      <c r="H13">
        <v>0.140386049922644</v>
      </c>
    </row>
    <row r="14" spans="1:8" x14ac:dyDescent="0.25">
      <c r="A14">
        <v>100.9</v>
      </c>
      <c r="B14">
        <v>0.29315821323029301</v>
      </c>
      <c r="D14">
        <v>100.9</v>
      </c>
      <c r="E14">
        <v>0.23156122278057201</v>
      </c>
      <c r="G14">
        <v>100.9</v>
      </c>
      <c r="H14">
        <v>0.15166324802834899</v>
      </c>
    </row>
    <row r="15" spans="1:8" x14ac:dyDescent="0.25">
      <c r="A15">
        <v>101</v>
      </c>
      <c r="B15">
        <v>0.31991766760889401</v>
      </c>
      <c r="D15">
        <v>101</v>
      </c>
      <c r="E15">
        <v>0.24856712789574101</v>
      </c>
      <c r="G15">
        <v>101</v>
      </c>
      <c r="H15">
        <v>0.16157867028626299</v>
      </c>
    </row>
    <row r="16" spans="1:8" x14ac:dyDescent="0.25">
      <c r="A16">
        <v>101.1</v>
      </c>
      <c r="B16">
        <v>0.344512735876086</v>
      </c>
      <c r="D16">
        <v>101.1</v>
      </c>
      <c r="E16">
        <v>0.26977293916455902</v>
      </c>
      <c r="G16">
        <v>101.1</v>
      </c>
      <c r="H16">
        <v>0.16922611267757201</v>
      </c>
    </row>
    <row r="17" spans="1:8" x14ac:dyDescent="0.25">
      <c r="A17">
        <v>101.2</v>
      </c>
      <c r="B17">
        <v>0.36672914199068701</v>
      </c>
      <c r="D17">
        <v>101.2</v>
      </c>
      <c r="E17">
        <v>0.28221643118600298</v>
      </c>
      <c r="G17">
        <v>101.2</v>
      </c>
      <c r="H17">
        <v>0.17802312003140899</v>
      </c>
    </row>
    <row r="18" spans="1:8" x14ac:dyDescent="0.25">
      <c r="A18">
        <v>101.3</v>
      </c>
      <c r="B18">
        <v>0.38817496810753099</v>
      </c>
      <c r="D18">
        <v>101.3</v>
      </c>
      <c r="E18">
        <v>0.30110414331171698</v>
      </c>
      <c r="G18">
        <v>101.3</v>
      </c>
      <c r="H18">
        <v>0.19102347125116101</v>
      </c>
    </row>
    <row r="19" spans="1:8" x14ac:dyDescent="0.25">
      <c r="A19">
        <v>101.4</v>
      </c>
      <c r="B19">
        <v>0.41013730054247999</v>
      </c>
      <c r="D19">
        <v>101.4</v>
      </c>
      <c r="E19">
        <v>0.31645719253099502</v>
      </c>
      <c r="G19">
        <v>101.4</v>
      </c>
      <c r="H19">
        <v>0.19854697751099901</v>
      </c>
    </row>
    <row r="20" spans="1:8" x14ac:dyDescent="0.25">
      <c r="A20">
        <v>101.5</v>
      </c>
      <c r="B20">
        <v>0.43047437121992399</v>
      </c>
      <c r="D20">
        <v>101.5</v>
      </c>
      <c r="E20">
        <v>0.33521696337352602</v>
      </c>
      <c r="G20">
        <v>101.5</v>
      </c>
      <c r="H20">
        <v>0.206831194530254</v>
      </c>
    </row>
    <row r="21" spans="1:8" x14ac:dyDescent="0.25">
      <c r="A21">
        <v>101.6</v>
      </c>
      <c r="B21">
        <v>0.45599392293701702</v>
      </c>
      <c r="D21">
        <v>101.6</v>
      </c>
      <c r="E21">
        <v>0.35934226558901899</v>
      </c>
      <c r="G21">
        <v>101.6</v>
      </c>
      <c r="H21">
        <v>0.21424617339903701</v>
      </c>
    </row>
    <row r="22" spans="1:8" x14ac:dyDescent="0.25">
      <c r="A22">
        <v>101.7</v>
      </c>
      <c r="B22">
        <v>0.47744987076671702</v>
      </c>
      <c r="D22">
        <v>101.7</v>
      </c>
      <c r="E22">
        <v>0.37891374192685101</v>
      </c>
      <c r="G22">
        <v>101.7</v>
      </c>
      <c r="H22">
        <v>0.22194384954134599</v>
      </c>
    </row>
    <row r="23" spans="1:8" x14ac:dyDescent="0.25">
      <c r="A23">
        <v>101.8</v>
      </c>
      <c r="B23">
        <v>0.50215540805874104</v>
      </c>
      <c r="D23">
        <v>101.8</v>
      </c>
      <c r="E23">
        <v>0.39111617361091999</v>
      </c>
      <c r="G23">
        <v>101.8</v>
      </c>
      <c r="H23">
        <v>0.23344802108252899</v>
      </c>
    </row>
    <row r="24" spans="1:8" x14ac:dyDescent="0.25">
      <c r="A24">
        <v>101.9</v>
      </c>
      <c r="B24">
        <v>0.51866574062600002</v>
      </c>
      <c r="D24">
        <v>101.9</v>
      </c>
      <c r="E24">
        <v>0.41115987554149402</v>
      </c>
      <c r="G24">
        <v>101.9</v>
      </c>
      <c r="H24">
        <v>0.24376277660977499</v>
      </c>
    </row>
    <row r="25" spans="1:8" x14ac:dyDescent="0.25">
      <c r="A25">
        <v>102</v>
      </c>
      <c r="B25">
        <v>0.54435151265004</v>
      </c>
      <c r="D25">
        <v>102</v>
      </c>
      <c r="E25">
        <v>0.42761104925558702</v>
      </c>
      <c r="G25">
        <v>102</v>
      </c>
      <c r="H25">
        <v>0.25521775853652601</v>
      </c>
    </row>
    <row r="26" spans="1:8" x14ac:dyDescent="0.25">
      <c r="A26">
        <v>102.1</v>
      </c>
      <c r="B26">
        <v>0.57172610879604002</v>
      </c>
      <c r="D26">
        <v>102.1</v>
      </c>
      <c r="E26">
        <v>0.443504793630009</v>
      </c>
      <c r="G26">
        <v>102.1</v>
      </c>
      <c r="H26">
        <v>0.25965617250351503</v>
      </c>
    </row>
    <row r="27" spans="1:8" x14ac:dyDescent="0.25">
      <c r="A27">
        <v>102.2</v>
      </c>
      <c r="B27">
        <v>0.60037543478372901</v>
      </c>
      <c r="D27">
        <v>102.2</v>
      </c>
      <c r="E27">
        <v>0.462315656522087</v>
      </c>
      <c r="G27">
        <v>102.2</v>
      </c>
      <c r="H27">
        <v>0.26080153898825098</v>
      </c>
    </row>
    <row r="28" spans="1:8" x14ac:dyDescent="0.25">
      <c r="A28">
        <v>102.3</v>
      </c>
      <c r="B28">
        <v>0.63324086544953195</v>
      </c>
      <c r="D28">
        <v>102.3</v>
      </c>
      <c r="E28">
        <v>0.483271226968012</v>
      </c>
      <c r="G28">
        <v>102.3</v>
      </c>
      <c r="H28">
        <v>0.26539846038884202</v>
      </c>
    </row>
    <row r="29" spans="1:8" x14ac:dyDescent="0.25">
      <c r="A29">
        <v>102.4</v>
      </c>
      <c r="B29">
        <v>0.65932272242564105</v>
      </c>
      <c r="D29">
        <v>102.4</v>
      </c>
      <c r="E29">
        <v>0.494970897916792</v>
      </c>
      <c r="G29">
        <v>102.4</v>
      </c>
      <c r="H29">
        <v>0.271857850676688</v>
      </c>
    </row>
    <row r="30" spans="1:8" x14ac:dyDescent="0.25">
      <c r="A30">
        <v>102.5</v>
      </c>
      <c r="B30">
        <v>0.68320058556477004</v>
      </c>
      <c r="D30">
        <v>102.5</v>
      </c>
      <c r="E30">
        <v>0.50835527745460796</v>
      </c>
      <c r="G30">
        <v>102.5</v>
      </c>
      <c r="H30">
        <v>0.28224229836798997</v>
      </c>
    </row>
    <row r="31" spans="1:8" x14ac:dyDescent="0.25">
      <c r="A31">
        <v>102.6</v>
      </c>
      <c r="B31">
        <v>0.70177704601448498</v>
      </c>
      <c r="D31">
        <v>102.6</v>
      </c>
      <c r="E31">
        <v>0.53609985022770301</v>
      </c>
      <c r="G31">
        <v>102.6</v>
      </c>
      <c r="H31">
        <v>0.29171061073180798</v>
      </c>
    </row>
    <row r="32" spans="1:8" x14ac:dyDescent="0.25">
      <c r="A32">
        <v>102.7</v>
      </c>
      <c r="B32">
        <v>0.72400479804812301</v>
      </c>
      <c r="D32">
        <v>102.7</v>
      </c>
      <c r="E32">
        <v>0.55967025563675699</v>
      </c>
      <c r="G32">
        <v>102.7</v>
      </c>
      <c r="H32">
        <v>0.296903648575218</v>
      </c>
    </row>
    <row r="33" spans="1:8" x14ac:dyDescent="0.25">
      <c r="A33">
        <v>102.8</v>
      </c>
      <c r="B33">
        <v>0.75439273414329</v>
      </c>
      <c r="D33">
        <v>102.8</v>
      </c>
      <c r="E33">
        <v>0.57492850043350596</v>
      </c>
      <c r="G33">
        <v>102.8</v>
      </c>
      <c r="H33">
        <v>0.30673033361750301</v>
      </c>
    </row>
    <row r="34" spans="1:8" x14ac:dyDescent="0.25">
      <c r="A34">
        <v>102.9</v>
      </c>
      <c r="B34">
        <v>0.78107862154729402</v>
      </c>
      <c r="D34">
        <v>102.9</v>
      </c>
      <c r="E34">
        <v>0.58439889177979898</v>
      </c>
      <c r="G34">
        <v>102.9</v>
      </c>
      <c r="H34">
        <v>0.31859681738964002</v>
      </c>
    </row>
    <row r="35" spans="1:8" x14ac:dyDescent="0.25">
      <c r="A35">
        <v>103</v>
      </c>
      <c r="B35">
        <v>0.81298912438300797</v>
      </c>
      <c r="D35">
        <v>103</v>
      </c>
      <c r="E35">
        <v>0.594177268762905</v>
      </c>
      <c r="G35">
        <v>103</v>
      </c>
      <c r="H35">
        <v>0.32838400623882602</v>
      </c>
    </row>
    <row r="36" spans="1:8" x14ac:dyDescent="0.25">
      <c r="A36">
        <v>103.1</v>
      </c>
      <c r="B36">
        <v>0.84142014852739899</v>
      </c>
      <c r="D36">
        <v>103.1</v>
      </c>
      <c r="E36">
        <v>0.61067628004200702</v>
      </c>
      <c r="G36">
        <v>103.1</v>
      </c>
      <c r="H36">
        <v>0.33488448266894599</v>
      </c>
    </row>
    <row r="37" spans="1:8" x14ac:dyDescent="0.25">
      <c r="A37">
        <v>103.2</v>
      </c>
      <c r="B37">
        <v>0.86036087058591204</v>
      </c>
      <c r="D37">
        <v>103.2</v>
      </c>
      <c r="E37">
        <v>0.62846365856972597</v>
      </c>
      <c r="G37">
        <v>103.2</v>
      </c>
      <c r="H37">
        <v>0.33872417653644199</v>
      </c>
    </row>
    <row r="38" spans="1:8" x14ac:dyDescent="0.25">
      <c r="A38">
        <v>103.3</v>
      </c>
      <c r="B38">
        <v>0.87795464723116901</v>
      </c>
      <c r="D38">
        <v>103.3</v>
      </c>
      <c r="E38">
        <v>0.64503335987237898</v>
      </c>
      <c r="G38">
        <v>103.3</v>
      </c>
      <c r="H38">
        <v>0.34722993943280001</v>
      </c>
    </row>
    <row r="39" spans="1:8" x14ac:dyDescent="0.25">
      <c r="A39">
        <v>103.4</v>
      </c>
      <c r="B39">
        <v>0.90088676259488498</v>
      </c>
      <c r="D39">
        <v>103.4</v>
      </c>
      <c r="E39">
        <v>0.66565601983266398</v>
      </c>
      <c r="G39">
        <v>103.4</v>
      </c>
      <c r="H39">
        <v>0.35383312089149599</v>
      </c>
    </row>
    <row r="40" spans="1:8" x14ac:dyDescent="0.25">
      <c r="A40">
        <v>103.5</v>
      </c>
      <c r="B40">
        <v>0.92344336918162495</v>
      </c>
      <c r="D40">
        <v>103.5</v>
      </c>
      <c r="E40">
        <v>0.67821871222742702</v>
      </c>
      <c r="G40">
        <v>103.5</v>
      </c>
      <c r="H40">
        <v>0.36459629489273399</v>
      </c>
    </row>
    <row r="41" spans="1:8" x14ac:dyDescent="0.25">
      <c r="A41">
        <v>103.6</v>
      </c>
      <c r="B41">
        <v>0.94673433292021603</v>
      </c>
      <c r="D41">
        <v>103.6</v>
      </c>
      <c r="E41">
        <v>0.68582902832599901</v>
      </c>
      <c r="G41">
        <v>103.6</v>
      </c>
      <c r="H41">
        <v>0.375115515130371</v>
      </c>
    </row>
    <row r="42" spans="1:8" x14ac:dyDescent="0.25">
      <c r="A42">
        <v>103.7</v>
      </c>
      <c r="B42">
        <v>0.97812666776226198</v>
      </c>
      <c r="D42">
        <v>103.7</v>
      </c>
      <c r="E42">
        <v>0.70144227847047202</v>
      </c>
      <c r="G42">
        <v>103.7</v>
      </c>
      <c r="H42">
        <v>0.38334665277083801</v>
      </c>
    </row>
    <row r="43" spans="1:8" x14ac:dyDescent="0.25">
      <c r="A43">
        <v>103.8</v>
      </c>
      <c r="B43">
        <v>1.0033648190931199</v>
      </c>
      <c r="D43">
        <v>103.8</v>
      </c>
      <c r="E43">
        <v>0.71330964153932797</v>
      </c>
      <c r="G43">
        <v>103.8</v>
      </c>
      <c r="H43">
        <v>0.38226341923335699</v>
      </c>
    </row>
    <row r="44" spans="1:8" x14ac:dyDescent="0.25">
      <c r="A44">
        <v>103.9</v>
      </c>
      <c r="B44">
        <v>1.0335512183067499</v>
      </c>
      <c r="D44">
        <v>103.9</v>
      </c>
      <c r="E44">
        <v>0.72595568230774499</v>
      </c>
      <c r="G44">
        <v>103.9</v>
      </c>
      <c r="H44">
        <v>0.39485044094035898</v>
      </c>
    </row>
    <row r="45" spans="1:8" x14ac:dyDescent="0.25">
      <c r="A45">
        <v>104</v>
      </c>
      <c r="B45">
        <v>1.0568183041442101</v>
      </c>
      <c r="D45">
        <v>104</v>
      </c>
      <c r="E45">
        <v>0.74442422547685005</v>
      </c>
      <c r="G45">
        <v>104</v>
      </c>
      <c r="H45">
        <v>0.40428487451273698</v>
      </c>
    </row>
    <row r="46" spans="1:8" x14ac:dyDescent="0.25">
      <c r="A46">
        <v>104.1</v>
      </c>
      <c r="B46">
        <v>1.0811680409823301</v>
      </c>
      <c r="D46">
        <v>104.1</v>
      </c>
      <c r="E46">
        <v>0.75843791128677496</v>
      </c>
      <c r="G46">
        <v>104.1</v>
      </c>
      <c r="H46">
        <v>0.40759034082583501</v>
      </c>
    </row>
    <row r="47" spans="1:8" x14ac:dyDescent="0.25">
      <c r="A47">
        <v>104.2</v>
      </c>
      <c r="B47">
        <v>1.1031313693948099</v>
      </c>
      <c r="D47">
        <v>104.2</v>
      </c>
      <c r="E47">
        <v>0.77298862164340099</v>
      </c>
      <c r="G47">
        <v>104.2</v>
      </c>
      <c r="H47">
        <v>0.41867826786873202</v>
      </c>
    </row>
    <row r="48" spans="1:8" x14ac:dyDescent="0.25">
      <c r="A48">
        <v>104.3</v>
      </c>
      <c r="B48">
        <v>1.1194920188931099</v>
      </c>
      <c r="D48">
        <v>104.3</v>
      </c>
      <c r="E48">
        <v>0.78473204490312098</v>
      </c>
      <c r="G48">
        <v>104.3</v>
      </c>
      <c r="H48">
        <v>0.42470081596151998</v>
      </c>
    </row>
    <row r="49" spans="1:8" x14ac:dyDescent="0.25">
      <c r="A49">
        <v>104.4</v>
      </c>
      <c r="B49">
        <v>1.1308294823421901</v>
      </c>
      <c r="D49">
        <v>104.4</v>
      </c>
      <c r="E49">
        <v>0.79536073190719003</v>
      </c>
      <c r="G49">
        <v>104.4</v>
      </c>
      <c r="H49">
        <v>0.43401455688278001</v>
      </c>
    </row>
    <row r="50" spans="1:8" x14ac:dyDescent="0.25">
      <c r="A50">
        <v>104.5</v>
      </c>
      <c r="B50">
        <v>1.1509859323373</v>
      </c>
      <c r="D50">
        <v>104.5</v>
      </c>
      <c r="E50">
        <v>0.81467282344216296</v>
      </c>
      <c r="G50">
        <v>104.5</v>
      </c>
      <c r="H50">
        <v>0.44775751749617998</v>
      </c>
    </row>
    <row r="51" spans="1:8" x14ac:dyDescent="0.25">
      <c r="A51">
        <v>104.6</v>
      </c>
      <c r="B51">
        <v>1.17869483605999</v>
      </c>
      <c r="D51">
        <v>104.6</v>
      </c>
      <c r="E51">
        <v>0.83034059202761901</v>
      </c>
      <c r="G51">
        <v>104.6</v>
      </c>
      <c r="H51">
        <v>0.45517774825908403</v>
      </c>
    </row>
    <row r="52" spans="1:8" x14ac:dyDescent="0.25">
      <c r="A52">
        <v>104.7</v>
      </c>
      <c r="B52">
        <v>1.1967978777492501</v>
      </c>
      <c r="D52">
        <v>104.7</v>
      </c>
      <c r="E52">
        <v>0.84290689534447205</v>
      </c>
      <c r="G52">
        <v>104.7</v>
      </c>
      <c r="H52">
        <v>0.45873282493772199</v>
      </c>
    </row>
    <row r="53" spans="1:8" x14ac:dyDescent="0.25">
      <c r="A53">
        <v>104.8</v>
      </c>
      <c r="B53">
        <v>1.22316209612502</v>
      </c>
      <c r="D53">
        <v>104.8</v>
      </c>
      <c r="E53">
        <v>0.86181968819661203</v>
      </c>
      <c r="G53">
        <v>104.8</v>
      </c>
      <c r="H53">
        <v>0.46760760584498401</v>
      </c>
    </row>
    <row r="54" spans="1:8" x14ac:dyDescent="0.25">
      <c r="A54">
        <v>104.9</v>
      </c>
      <c r="B54">
        <v>1.2538687647247699</v>
      </c>
      <c r="D54">
        <v>104.9</v>
      </c>
      <c r="E54">
        <v>0.87403325604966098</v>
      </c>
      <c r="G54">
        <v>104.9</v>
      </c>
      <c r="H54">
        <v>0.479852459213784</v>
      </c>
    </row>
    <row r="55" spans="1:8" x14ac:dyDescent="0.25">
      <c r="A55">
        <v>105</v>
      </c>
      <c r="B55">
        <v>1.28290999684107</v>
      </c>
      <c r="D55">
        <v>105</v>
      </c>
      <c r="E55">
        <v>0.89199923723490104</v>
      </c>
      <c r="G55">
        <v>105</v>
      </c>
      <c r="H55">
        <v>0.487906417916187</v>
      </c>
    </row>
    <row r="56" spans="1:8" x14ac:dyDescent="0.25">
      <c r="A56">
        <v>105.1</v>
      </c>
      <c r="B56">
        <v>1.3102549308746101</v>
      </c>
      <c r="D56">
        <v>105.1</v>
      </c>
      <c r="E56">
        <v>0.92730498920214</v>
      </c>
      <c r="G56">
        <v>105.1</v>
      </c>
      <c r="H56">
        <v>0.49946293956348697</v>
      </c>
    </row>
    <row r="57" spans="1:8" x14ac:dyDescent="0.25">
      <c r="A57">
        <v>105.2</v>
      </c>
      <c r="B57">
        <v>1.33429095637338</v>
      </c>
      <c r="D57">
        <v>105.2</v>
      </c>
      <c r="E57">
        <v>0.94180619195094495</v>
      </c>
      <c r="G57">
        <v>105.2</v>
      </c>
      <c r="H57">
        <v>0.50446184406515604</v>
      </c>
    </row>
    <row r="58" spans="1:8" x14ac:dyDescent="0.25">
      <c r="A58">
        <v>105.3</v>
      </c>
      <c r="B58">
        <v>1.35333812190031</v>
      </c>
      <c r="D58">
        <v>105.3</v>
      </c>
      <c r="E58">
        <v>0.94981198573396797</v>
      </c>
      <c r="G58">
        <v>105.3</v>
      </c>
      <c r="H58">
        <v>0.51294413965051799</v>
      </c>
    </row>
    <row r="59" spans="1:8" x14ac:dyDescent="0.25">
      <c r="A59">
        <v>105.4</v>
      </c>
      <c r="B59">
        <v>1.3763825447135001</v>
      </c>
      <c r="D59">
        <v>105.4</v>
      </c>
      <c r="E59">
        <v>0.96654087259701005</v>
      </c>
      <c r="G59">
        <v>105.4</v>
      </c>
      <c r="H59">
        <v>0.51714627644353595</v>
      </c>
    </row>
    <row r="60" spans="1:8" x14ac:dyDescent="0.25">
      <c r="A60">
        <v>105.5</v>
      </c>
      <c r="B60">
        <v>1.3996822203258299</v>
      </c>
      <c r="D60">
        <v>105.5</v>
      </c>
      <c r="E60">
        <v>0.98260408229632601</v>
      </c>
      <c r="G60">
        <v>105.5</v>
      </c>
      <c r="H60">
        <v>0.52640432094876299</v>
      </c>
    </row>
    <row r="61" spans="1:8" x14ac:dyDescent="0.25">
      <c r="A61">
        <v>105.6</v>
      </c>
      <c r="B61">
        <v>1.4145855020289699</v>
      </c>
      <c r="D61">
        <v>105.6</v>
      </c>
      <c r="E61">
        <v>0.99650450924841505</v>
      </c>
      <c r="G61">
        <v>105.6</v>
      </c>
      <c r="H61">
        <v>0.53520351062966198</v>
      </c>
    </row>
    <row r="62" spans="1:8" x14ac:dyDescent="0.25">
      <c r="A62">
        <v>105.7</v>
      </c>
      <c r="B62">
        <v>1.44632707034823</v>
      </c>
      <c r="D62">
        <v>105.7</v>
      </c>
      <c r="E62">
        <v>1.0087510983858099</v>
      </c>
      <c r="G62">
        <v>105.7</v>
      </c>
      <c r="H62">
        <v>0.54342253181483402</v>
      </c>
    </row>
    <row r="63" spans="1:8" x14ac:dyDescent="0.25">
      <c r="A63">
        <v>105.8</v>
      </c>
      <c r="B63">
        <v>1.4654082713683101</v>
      </c>
      <c r="D63">
        <v>105.8</v>
      </c>
      <c r="E63">
        <v>1.02933404147674</v>
      </c>
      <c r="G63">
        <v>105.8</v>
      </c>
      <c r="H63">
        <v>0.55117704948319202</v>
      </c>
    </row>
    <row r="64" spans="1:8" x14ac:dyDescent="0.25">
      <c r="A64">
        <v>105.9</v>
      </c>
      <c r="B64">
        <v>1.4790667326423299</v>
      </c>
      <c r="D64">
        <v>105.9</v>
      </c>
      <c r="E64">
        <v>1.0404164638195299</v>
      </c>
      <c r="G64">
        <v>105.9</v>
      </c>
      <c r="H64">
        <v>0.56603077316702</v>
      </c>
    </row>
    <row r="65" spans="1:8" x14ac:dyDescent="0.25">
      <c r="A65">
        <v>106</v>
      </c>
      <c r="B65">
        <v>1.49702976378569</v>
      </c>
      <c r="D65">
        <v>106</v>
      </c>
      <c r="E65">
        <v>1.05246215813052</v>
      </c>
      <c r="G65">
        <v>106</v>
      </c>
      <c r="H65">
        <v>0.57951314897253003</v>
      </c>
    </row>
    <row r="66" spans="1:8" x14ac:dyDescent="0.25">
      <c r="A66">
        <v>106.1</v>
      </c>
      <c r="B66">
        <v>1.5238565413854801</v>
      </c>
      <c r="D66">
        <v>106.1</v>
      </c>
      <c r="E66">
        <v>1.0689926838717201</v>
      </c>
      <c r="G66">
        <v>106.1</v>
      </c>
      <c r="H66">
        <v>0.587778437962585</v>
      </c>
    </row>
    <row r="67" spans="1:8" x14ac:dyDescent="0.25">
      <c r="A67">
        <v>106.2</v>
      </c>
      <c r="B67">
        <v>1.5499421607883801</v>
      </c>
      <c r="D67">
        <v>106.2</v>
      </c>
      <c r="E67">
        <v>1.08424205057958</v>
      </c>
      <c r="G67">
        <v>106.2</v>
      </c>
      <c r="H67">
        <v>0.59771879616622103</v>
      </c>
    </row>
    <row r="68" spans="1:8" x14ac:dyDescent="0.25">
      <c r="A68">
        <v>106.3</v>
      </c>
      <c r="B68">
        <v>1.5817120900910999</v>
      </c>
      <c r="D68">
        <v>106.3</v>
      </c>
      <c r="E68">
        <v>1.10701291475561</v>
      </c>
      <c r="G68">
        <v>106.3</v>
      </c>
      <c r="H68">
        <v>0.60492733626661899</v>
      </c>
    </row>
    <row r="69" spans="1:8" x14ac:dyDescent="0.25">
      <c r="A69">
        <v>106.4</v>
      </c>
      <c r="B69">
        <v>1.61553522786773</v>
      </c>
      <c r="D69">
        <v>106.4</v>
      </c>
      <c r="E69">
        <v>1.13695210598976</v>
      </c>
      <c r="G69">
        <v>106.4</v>
      </c>
      <c r="H69">
        <v>0.60931254860577</v>
      </c>
    </row>
    <row r="70" spans="1:8" x14ac:dyDescent="0.25">
      <c r="A70">
        <v>106.5</v>
      </c>
      <c r="B70">
        <v>1.65202414798052</v>
      </c>
      <c r="D70">
        <v>106.5</v>
      </c>
      <c r="E70">
        <v>1.1535472795320101</v>
      </c>
      <c r="G70">
        <v>106.5</v>
      </c>
      <c r="H70">
        <v>0.62109052217957395</v>
      </c>
    </row>
    <row r="71" spans="1:8" x14ac:dyDescent="0.25">
      <c r="A71">
        <v>106.6</v>
      </c>
      <c r="B71">
        <v>1.6808943650274999</v>
      </c>
      <c r="D71">
        <v>106.6</v>
      </c>
      <c r="E71">
        <v>1.16656341292196</v>
      </c>
      <c r="G71">
        <v>106.6</v>
      </c>
      <c r="H71">
        <v>0.63932980354921198</v>
      </c>
    </row>
    <row r="72" spans="1:8" x14ac:dyDescent="0.25">
      <c r="A72">
        <v>106.7</v>
      </c>
      <c r="B72">
        <v>1.69556111712303</v>
      </c>
      <c r="D72">
        <v>106.7</v>
      </c>
      <c r="E72">
        <v>1.1844985900463301</v>
      </c>
      <c r="G72">
        <v>106.7</v>
      </c>
      <c r="H72">
        <v>0.65434073713658103</v>
      </c>
    </row>
    <row r="73" spans="1:8" x14ac:dyDescent="0.25">
      <c r="A73">
        <v>106.8</v>
      </c>
      <c r="B73">
        <v>1.7293118781951</v>
      </c>
      <c r="D73">
        <v>106.8</v>
      </c>
      <c r="E73">
        <v>1.1987099691656</v>
      </c>
      <c r="G73">
        <v>106.8</v>
      </c>
      <c r="H73">
        <v>0.65732926703078798</v>
      </c>
    </row>
    <row r="74" spans="1:8" x14ac:dyDescent="0.25">
      <c r="A74">
        <v>106.9</v>
      </c>
      <c r="B74">
        <v>1.7416801913078399</v>
      </c>
      <c r="D74">
        <v>106.9</v>
      </c>
      <c r="E74">
        <v>1.2106323180259999</v>
      </c>
      <c r="G74">
        <v>106.9</v>
      </c>
      <c r="H74">
        <v>0.66029387159001296</v>
      </c>
    </row>
    <row r="75" spans="1:8" x14ac:dyDescent="0.25">
      <c r="A75">
        <v>107</v>
      </c>
      <c r="B75">
        <v>1.76822553932378</v>
      </c>
      <c r="D75">
        <v>107</v>
      </c>
      <c r="E75">
        <v>1.21895771879426</v>
      </c>
      <c r="G75">
        <v>107</v>
      </c>
      <c r="H75">
        <v>0.66969309585347703</v>
      </c>
    </row>
    <row r="76" spans="1:8" x14ac:dyDescent="0.25">
      <c r="A76">
        <v>107.1</v>
      </c>
      <c r="B76">
        <v>1.78452116397862</v>
      </c>
      <c r="D76">
        <v>107.1</v>
      </c>
      <c r="E76">
        <v>1.2280255936856399</v>
      </c>
      <c r="G76">
        <v>107.1</v>
      </c>
      <c r="H76">
        <v>0.67439197838588705</v>
      </c>
    </row>
    <row r="77" spans="1:8" x14ac:dyDescent="0.25">
      <c r="A77">
        <v>107.2</v>
      </c>
      <c r="B77">
        <v>1.8161149016645</v>
      </c>
      <c r="D77">
        <v>107.2</v>
      </c>
      <c r="E77">
        <v>1.2462691645781701</v>
      </c>
      <c r="G77">
        <v>107.2</v>
      </c>
      <c r="H77">
        <v>0.67947152052051896</v>
      </c>
    </row>
    <row r="78" spans="1:8" x14ac:dyDescent="0.25">
      <c r="A78">
        <v>107.3</v>
      </c>
      <c r="B78">
        <v>1.84348175596516</v>
      </c>
      <c r="D78">
        <v>107.3</v>
      </c>
      <c r="E78">
        <v>1.2548136459847099</v>
      </c>
      <c r="G78">
        <v>107.3</v>
      </c>
      <c r="H78">
        <v>0.69370450546437101</v>
      </c>
    </row>
    <row r="79" spans="1:8" x14ac:dyDescent="0.25">
      <c r="A79">
        <v>107.4</v>
      </c>
      <c r="B79">
        <v>1.8699422015931599</v>
      </c>
      <c r="D79">
        <v>107.4</v>
      </c>
      <c r="E79">
        <v>1.2660325946568101</v>
      </c>
      <c r="G79">
        <v>107.4</v>
      </c>
      <c r="H79">
        <v>0.69880519631256399</v>
      </c>
    </row>
    <row r="80" spans="1:8" x14ac:dyDescent="0.25">
      <c r="A80">
        <v>107.5</v>
      </c>
      <c r="B80">
        <v>1.8922258773418801</v>
      </c>
      <c r="D80">
        <v>107.5</v>
      </c>
      <c r="E80">
        <v>1.2835043846071299</v>
      </c>
      <c r="G80">
        <v>107.5</v>
      </c>
      <c r="H80">
        <v>0.70338195735183795</v>
      </c>
    </row>
    <row r="81" spans="1:8" x14ac:dyDescent="0.25">
      <c r="A81">
        <v>107.6</v>
      </c>
      <c r="B81">
        <v>1.92420600737926</v>
      </c>
      <c r="D81">
        <v>107.6</v>
      </c>
      <c r="E81">
        <v>1.2949011622122699</v>
      </c>
      <c r="G81">
        <v>107.6</v>
      </c>
      <c r="H81">
        <v>0.70750600941564501</v>
      </c>
    </row>
    <row r="82" spans="1:8" x14ac:dyDescent="0.25">
      <c r="A82">
        <v>107.7</v>
      </c>
      <c r="B82">
        <v>1.9481667633673101</v>
      </c>
      <c r="D82">
        <v>107.7</v>
      </c>
      <c r="E82">
        <v>1.3061153103952401</v>
      </c>
      <c r="G82">
        <v>107.7</v>
      </c>
      <c r="H82">
        <v>0.71323770868570502</v>
      </c>
    </row>
    <row r="83" spans="1:8" x14ac:dyDescent="0.25">
      <c r="A83">
        <v>107.8</v>
      </c>
      <c r="B83">
        <v>1.96826887979238</v>
      </c>
      <c r="D83">
        <v>107.8</v>
      </c>
      <c r="E83">
        <v>1.33043367707289</v>
      </c>
      <c r="G83">
        <v>107.8</v>
      </c>
      <c r="H83">
        <v>0.71163707930891096</v>
      </c>
    </row>
    <row r="84" spans="1:8" x14ac:dyDescent="0.25">
      <c r="A84">
        <v>107.9</v>
      </c>
      <c r="B84">
        <v>1.98336949524919</v>
      </c>
      <c r="D84">
        <v>107.9</v>
      </c>
      <c r="E84">
        <v>1.35743579478801</v>
      </c>
      <c r="G84">
        <v>107.9</v>
      </c>
      <c r="H84">
        <v>0.71550694523757896</v>
      </c>
    </row>
    <row r="85" spans="1:8" x14ac:dyDescent="0.25">
      <c r="A85">
        <v>108</v>
      </c>
      <c r="B85">
        <v>1.9999677901528601</v>
      </c>
      <c r="D85">
        <v>108</v>
      </c>
      <c r="E85">
        <v>1.36994773196361</v>
      </c>
      <c r="G85">
        <v>108</v>
      </c>
      <c r="H85">
        <v>0.725624331325054</v>
      </c>
    </row>
    <row r="86" spans="1:8" x14ac:dyDescent="0.25">
      <c r="A86">
        <v>108.1</v>
      </c>
      <c r="B86">
        <v>2.0244214478443601</v>
      </c>
      <c r="D86">
        <v>108.1</v>
      </c>
      <c r="E86">
        <v>1.3898944263898401</v>
      </c>
      <c r="G86">
        <v>108.1</v>
      </c>
      <c r="H86">
        <v>0.73104736362970901</v>
      </c>
    </row>
    <row r="87" spans="1:8" x14ac:dyDescent="0.25">
      <c r="A87">
        <v>108.2</v>
      </c>
      <c r="B87">
        <v>2.0469198887987301</v>
      </c>
      <c r="D87">
        <v>108.2</v>
      </c>
      <c r="E87">
        <v>1.41278666137026</v>
      </c>
      <c r="G87">
        <v>108.2</v>
      </c>
      <c r="H87">
        <v>0.72741787121972601</v>
      </c>
    </row>
    <row r="88" spans="1:8" x14ac:dyDescent="0.25">
      <c r="A88">
        <v>108.3</v>
      </c>
      <c r="B88">
        <v>2.0685030861098701</v>
      </c>
      <c r="D88">
        <v>108.3</v>
      </c>
      <c r="E88">
        <v>1.4286600618115</v>
      </c>
      <c r="G88">
        <v>108.3</v>
      </c>
      <c r="H88">
        <v>0.73136364311675295</v>
      </c>
    </row>
    <row r="89" spans="1:8" x14ac:dyDescent="0.25">
      <c r="A89">
        <v>108.4</v>
      </c>
      <c r="B89">
        <v>2.0837852921170601</v>
      </c>
      <c r="D89">
        <v>108.4</v>
      </c>
      <c r="E89">
        <v>1.43240391808787</v>
      </c>
      <c r="G89">
        <v>108.4</v>
      </c>
      <c r="H89">
        <v>0.74018823490027796</v>
      </c>
    </row>
    <row r="90" spans="1:8" x14ac:dyDescent="0.25">
      <c r="A90">
        <v>108.5</v>
      </c>
      <c r="B90">
        <v>2.10937623178275</v>
      </c>
      <c r="D90">
        <v>108.5</v>
      </c>
      <c r="E90">
        <v>1.4564417584090701</v>
      </c>
      <c r="G90">
        <v>108.5</v>
      </c>
      <c r="H90">
        <v>0.74849455422162103</v>
      </c>
    </row>
    <row r="91" spans="1:8" x14ac:dyDescent="0.25">
      <c r="A91">
        <v>108.6</v>
      </c>
      <c r="B91">
        <v>2.1225272727912601</v>
      </c>
      <c r="D91">
        <v>108.6</v>
      </c>
      <c r="E91">
        <v>1.4792404511599899</v>
      </c>
      <c r="G91">
        <v>108.6</v>
      </c>
      <c r="H91">
        <v>0.75911276415786899</v>
      </c>
    </row>
    <row r="92" spans="1:8" x14ac:dyDescent="0.25">
      <c r="A92">
        <v>108.7</v>
      </c>
      <c r="B92">
        <v>2.15305261280289</v>
      </c>
      <c r="D92">
        <v>108.7</v>
      </c>
      <c r="E92">
        <v>1.48949688852992</v>
      </c>
      <c r="G92">
        <v>108.7</v>
      </c>
      <c r="H92">
        <v>0.76238548684757002</v>
      </c>
    </row>
    <row r="93" spans="1:8" x14ac:dyDescent="0.25">
      <c r="A93">
        <v>108.8</v>
      </c>
      <c r="B93">
        <v>2.1866220477879801</v>
      </c>
      <c r="D93">
        <v>108.8</v>
      </c>
      <c r="E93">
        <v>1.5074542058245399</v>
      </c>
      <c r="G93">
        <v>108.8</v>
      </c>
      <c r="H93">
        <v>0.76974414480055997</v>
      </c>
    </row>
    <row r="94" spans="1:8" x14ac:dyDescent="0.25">
      <c r="A94">
        <v>108.9</v>
      </c>
      <c r="B94">
        <v>2.2123360457102801</v>
      </c>
      <c r="D94">
        <v>108.9</v>
      </c>
      <c r="E94">
        <v>1.51994309426981</v>
      </c>
      <c r="G94">
        <v>108.9</v>
      </c>
      <c r="H94">
        <v>0.77728189496932099</v>
      </c>
    </row>
    <row r="95" spans="1:8" x14ac:dyDescent="0.25">
      <c r="A95">
        <v>109</v>
      </c>
      <c r="B95">
        <v>2.2318342034550498</v>
      </c>
      <c r="D95">
        <v>109</v>
      </c>
      <c r="E95">
        <v>1.5272223087498</v>
      </c>
      <c r="G95">
        <v>109</v>
      </c>
      <c r="H95">
        <v>0.78909488185277199</v>
      </c>
    </row>
    <row r="96" spans="1:8" x14ac:dyDescent="0.25">
      <c r="A96">
        <v>109.1</v>
      </c>
      <c r="B96">
        <v>2.2606708506725499</v>
      </c>
      <c r="D96">
        <v>109.1</v>
      </c>
      <c r="E96">
        <v>1.5382310639985</v>
      </c>
      <c r="G96">
        <v>109.1</v>
      </c>
      <c r="H96">
        <v>0.79521076394952905</v>
      </c>
    </row>
    <row r="97" spans="1:8" x14ac:dyDescent="0.25">
      <c r="A97">
        <v>109.2</v>
      </c>
      <c r="B97">
        <v>2.2694409638486301</v>
      </c>
      <c r="D97">
        <v>109.2</v>
      </c>
      <c r="E97">
        <v>1.55065868307247</v>
      </c>
      <c r="G97">
        <v>109.2</v>
      </c>
      <c r="H97">
        <v>0.80406438796264901</v>
      </c>
    </row>
    <row r="98" spans="1:8" x14ac:dyDescent="0.25">
      <c r="A98">
        <v>109.3</v>
      </c>
      <c r="B98">
        <v>2.2756853271099602</v>
      </c>
      <c r="D98">
        <v>109.3</v>
      </c>
      <c r="E98">
        <v>1.58452440804672</v>
      </c>
      <c r="G98">
        <v>109.3</v>
      </c>
      <c r="H98">
        <v>0.81013981815470004</v>
      </c>
    </row>
    <row r="99" spans="1:8" x14ac:dyDescent="0.25">
      <c r="A99">
        <v>109.4</v>
      </c>
      <c r="B99">
        <v>2.29651023472959</v>
      </c>
      <c r="D99">
        <v>109.4</v>
      </c>
      <c r="E99">
        <v>1.5984689253832001</v>
      </c>
      <c r="G99">
        <v>109.4</v>
      </c>
      <c r="H99">
        <v>0.81251504196692503</v>
      </c>
    </row>
    <row r="100" spans="1:8" x14ac:dyDescent="0.25">
      <c r="A100">
        <v>109.5</v>
      </c>
      <c r="B100">
        <v>2.3289070595594601</v>
      </c>
      <c r="D100">
        <v>109.5</v>
      </c>
      <c r="E100">
        <v>1.62670841090395</v>
      </c>
      <c r="G100">
        <v>109.5</v>
      </c>
      <c r="H100">
        <v>0.81226688966373195</v>
      </c>
    </row>
    <row r="101" spans="1:8" x14ac:dyDescent="0.25">
      <c r="A101">
        <v>109.6</v>
      </c>
      <c r="B101">
        <v>2.3537038384433502</v>
      </c>
      <c r="D101">
        <v>109.6</v>
      </c>
      <c r="E101">
        <v>1.6406441264598299</v>
      </c>
      <c r="G101">
        <v>109.6</v>
      </c>
      <c r="H101">
        <v>0.81266860847730904</v>
      </c>
    </row>
    <row r="102" spans="1:8" x14ac:dyDescent="0.25">
      <c r="A102">
        <v>109.7</v>
      </c>
      <c r="B102">
        <v>2.3799586022189101</v>
      </c>
      <c r="D102">
        <v>109.7</v>
      </c>
      <c r="E102">
        <v>1.6552860288486599</v>
      </c>
      <c r="G102">
        <v>109.7</v>
      </c>
      <c r="H102">
        <v>0.81187447092654896</v>
      </c>
    </row>
    <row r="103" spans="1:8" x14ac:dyDescent="0.25">
      <c r="A103">
        <v>109.8</v>
      </c>
      <c r="B103">
        <v>2.3994660460125199</v>
      </c>
      <c r="D103">
        <v>109.8</v>
      </c>
      <c r="E103">
        <v>1.67715613870226</v>
      </c>
      <c r="G103">
        <v>109.8</v>
      </c>
      <c r="H103">
        <v>0.821867644742313</v>
      </c>
    </row>
    <row r="104" spans="1:8" x14ac:dyDescent="0.25">
      <c r="A104">
        <v>109.9</v>
      </c>
      <c r="B104">
        <v>2.4085454563486</v>
      </c>
      <c r="D104">
        <v>109.9</v>
      </c>
      <c r="E104">
        <v>1.6909484721213399</v>
      </c>
      <c r="G104">
        <v>109.9</v>
      </c>
      <c r="H104">
        <v>0.82361505660857703</v>
      </c>
    </row>
    <row r="105" spans="1:8" x14ac:dyDescent="0.25">
      <c r="A105">
        <v>110</v>
      </c>
      <c r="B105">
        <v>2.4342033527557501</v>
      </c>
      <c r="D105">
        <v>110</v>
      </c>
      <c r="E105">
        <v>1.70370672853615</v>
      </c>
      <c r="G105">
        <v>110</v>
      </c>
      <c r="H105">
        <v>0.83933898012906805</v>
      </c>
    </row>
    <row r="106" spans="1:8" x14ac:dyDescent="0.25">
      <c r="A106">
        <v>110.1</v>
      </c>
      <c r="B106">
        <v>2.4614862148065901</v>
      </c>
      <c r="D106">
        <v>110.1</v>
      </c>
      <c r="E106">
        <v>1.7137503151869</v>
      </c>
      <c r="G106">
        <v>110.1</v>
      </c>
      <c r="H106">
        <v>0.84818651078892504</v>
      </c>
    </row>
    <row r="107" spans="1:8" x14ac:dyDescent="0.25">
      <c r="A107">
        <v>110.2</v>
      </c>
      <c r="B107">
        <v>2.5009840948625199</v>
      </c>
      <c r="D107">
        <v>110.2</v>
      </c>
      <c r="E107">
        <v>1.74122092500992</v>
      </c>
      <c r="G107">
        <v>110.2</v>
      </c>
      <c r="H107">
        <v>0.852240923441834</v>
      </c>
    </row>
    <row r="108" spans="1:8" x14ac:dyDescent="0.25">
      <c r="A108">
        <v>110.3</v>
      </c>
      <c r="B108">
        <v>2.5212186370242602</v>
      </c>
      <c r="D108">
        <v>110.3</v>
      </c>
      <c r="E108">
        <v>1.76513355900293</v>
      </c>
      <c r="G108">
        <v>110.3</v>
      </c>
      <c r="H108">
        <v>0.87003050286808903</v>
      </c>
    </row>
    <row r="109" spans="1:8" x14ac:dyDescent="0.25">
      <c r="A109">
        <v>110.4</v>
      </c>
      <c r="B109">
        <v>2.5428984057191202</v>
      </c>
      <c r="D109">
        <v>110.4</v>
      </c>
      <c r="E109">
        <v>1.7897565382441001</v>
      </c>
      <c r="G109">
        <v>110.4</v>
      </c>
      <c r="H109">
        <v>0.87407563004586097</v>
      </c>
    </row>
    <row r="110" spans="1:8" x14ac:dyDescent="0.25">
      <c r="A110">
        <v>110.5</v>
      </c>
      <c r="B110">
        <v>2.5601840099472501</v>
      </c>
      <c r="D110">
        <v>110.5</v>
      </c>
      <c r="E110">
        <v>1.80917331291585</v>
      </c>
      <c r="G110">
        <v>110.5</v>
      </c>
      <c r="H110">
        <v>0.88174704248083502</v>
      </c>
    </row>
    <row r="111" spans="1:8" x14ac:dyDescent="0.25">
      <c r="A111">
        <v>110.6</v>
      </c>
      <c r="B111">
        <v>2.5895359708563799</v>
      </c>
      <c r="D111">
        <v>110.6</v>
      </c>
      <c r="E111">
        <v>1.82684262003293</v>
      </c>
      <c r="G111">
        <v>110.6</v>
      </c>
      <c r="H111">
        <v>0.89252531512158795</v>
      </c>
    </row>
    <row r="112" spans="1:8" x14ac:dyDescent="0.25">
      <c r="A112">
        <v>110.7</v>
      </c>
      <c r="B112">
        <v>2.6214954971800402</v>
      </c>
      <c r="D112">
        <v>110.7</v>
      </c>
      <c r="E112">
        <v>1.8477822344925801</v>
      </c>
      <c r="G112">
        <v>110.7</v>
      </c>
      <c r="H112">
        <v>0.90230098396779002</v>
      </c>
    </row>
    <row r="113" spans="1:8" x14ac:dyDescent="0.25">
      <c r="A113">
        <v>110.8</v>
      </c>
      <c r="B113">
        <v>2.6340705016377299</v>
      </c>
      <c r="D113">
        <v>110.8</v>
      </c>
      <c r="E113">
        <v>1.8676266323089701</v>
      </c>
      <c r="G113">
        <v>110.8</v>
      </c>
      <c r="H113">
        <v>0.91412788884179097</v>
      </c>
    </row>
    <row r="114" spans="1:8" x14ac:dyDescent="0.25">
      <c r="A114">
        <v>110.9</v>
      </c>
      <c r="B114">
        <v>2.6629044972587801</v>
      </c>
      <c r="D114">
        <v>110.9</v>
      </c>
      <c r="E114">
        <v>1.88308037769893</v>
      </c>
      <c r="G114">
        <v>110.9</v>
      </c>
      <c r="H114">
        <v>0.92493282044867098</v>
      </c>
    </row>
    <row r="115" spans="1:8" x14ac:dyDescent="0.25">
      <c r="A115">
        <v>111</v>
      </c>
      <c r="B115">
        <v>2.6946781511190698</v>
      </c>
      <c r="D115">
        <v>111</v>
      </c>
      <c r="E115">
        <v>1.89860306724227</v>
      </c>
      <c r="G115">
        <v>111</v>
      </c>
      <c r="H115">
        <v>0.93020336376405699</v>
      </c>
    </row>
    <row r="116" spans="1:8" x14ac:dyDescent="0.25">
      <c r="A116">
        <v>111.1</v>
      </c>
      <c r="B116">
        <v>2.7167408740910899</v>
      </c>
      <c r="D116">
        <v>111.1</v>
      </c>
      <c r="E116">
        <v>1.9106577033744601</v>
      </c>
      <c r="G116">
        <v>111.1</v>
      </c>
      <c r="H116">
        <v>0.93365017655238802</v>
      </c>
    </row>
    <row r="117" spans="1:8" x14ac:dyDescent="0.25">
      <c r="A117">
        <v>111.2</v>
      </c>
      <c r="B117">
        <v>2.7466702296101002</v>
      </c>
      <c r="D117">
        <v>111.2</v>
      </c>
      <c r="E117">
        <v>1.9134070981137501</v>
      </c>
      <c r="G117">
        <v>111.2</v>
      </c>
      <c r="H117">
        <v>0.94031394564594095</v>
      </c>
    </row>
    <row r="118" spans="1:8" x14ac:dyDescent="0.25">
      <c r="A118">
        <v>111.3</v>
      </c>
      <c r="B118">
        <v>2.7654908980339998</v>
      </c>
      <c r="D118">
        <v>111.3</v>
      </c>
      <c r="E118">
        <v>1.92683248316509</v>
      </c>
      <c r="G118">
        <v>111.3</v>
      </c>
      <c r="H118">
        <v>0.945768781915447</v>
      </c>
    </row>
    <row r="119" spans="1:8" x14ac:dyDescent="0.25">
      <c r="A119">
        <v>111.4</v>
      </c>
      <c r="B119">
        <v>2.8042373335246702</v>
      </c>
      <c r="D119">
        <v>111.4</v>
      </c>
      <c r="E119">
        <v>1.94599341885927</v>
      </c>
      <c r="G119">
        <v>111.4</v>
      </c>
      <c r="H119">
        <v>0.950302339546511</v>
      </c>
    </row>
    <row r="120" spans="1:8" x14ac:dyDescent="0.25">
      <c r="A120">
        <v>111.5</v>
      </c>
      <c r="B120">
        <v>2.81794817302195</v>
      </c>
      <c r="D120">
        <v>111.5</v>
      </c>
      <c r="E120">
        <v>1.97050147241146</v>
      </c>
      <c r="G120">
        <v>111.5</v>
      </c>
      <c r="H120">
        <v>0.94625108305853001</v>
      </c>
    </row>
    <row r="121" spans="1:8" x14ac:dyDescent="0.25">
      <c r="A121">
        <v>111.6</v>
      </c>
      <c r="B121">
        <v>2.8513818241298998</v>
      </c>
      <c r="D121">
        <v>111.6</v>
      </c>
      <c r="E121">
        <v>1.9812402656988399</v>
      </c>
      <c r="G121">
        <v>111.6</v>
      </c>
      <c r="H121">
        <v>0.95693735887162001</v>
      </c>
    </row>
    <row r="122" spans="1:8" x14ac:dyDescent="0.25">
      <c r="A122">
        <v>111.7</v>
      </c>
      <c r="B122">
        <v>2.8868534502618899</v>
      </c>
      <c r="D122">
        <v>111.7</v>
      </c>
      <c r="E122">
        <v>2.0033965311133199</v>
      </c>
      <c r="G122">
        <v>111.7</v>
      </c>
      <c r="H122">
        <v>0.95838144169130002</v>
      </c>
    </row>
    <row r="123" spans="1:8" x14ac:dyDescent="0.25">
      <c r="A123">
        <v>111.8</v>
      </c>
      <c r="B123">
        <v>2.92582571279255</v>
      </c>
      <c r="D123">
        <v>111.8</v>
      </c>
      <c r="E123">
        <v>2.02710788535085</v>
      </c>
      <c r="G123">
        <v>111.8</v>
      </c>
      <c r="H123">
        <v>0.96789948331386699</v>
      </c>
    </row>
    <row r="124" spans="1:8" x14ac:dyDescent="0.25">
      <c r="A124">
        <v>111.9</v>
      </c>
      <c r="B124">
        <v>2.9669348841797598</v>
      </c>
      <c r="D124">
        <v>111.9</v>
      </c>
      <c r="E124">
        <v>2.0518442488230502</v>
      </c>
      <c r="G124">
        <v>111.9</v>
      </c>
      <c r="H124">
        <v>0.97795602445881102</v>
      </c>
    </row>
    <row r="125" spans="1:8" x14ac:dyDescent="0.25">
      <c r="A125">
        <v>112</v>
      </c>
      <c r="B125">
        <v>3.0030959069451102</v>
      </c>
      <c r="D125">
        <v>112</v>
      </c>
      <c r="E125">
        <v>2.06697203937247</v>
      </c>
      <c r="G125">
        <v>112</v>
      </c>
      <c r="H125">
        <v>0.98432065692721404</v>
      </c>
    </row>
    <row r="126" spans="1:8" x14ac:dyDescent="0.25">
      <c r="A126">
        <v>112.1</v>
      </c>
      <c r="B126">
        <v>3.0243190127222399</v>
      </c>
      <c r="D126">
        <v>112.1</v>
      </c>
      <c r="E126">
        <v>2.1030214598249599</v>
      </c>
      <c r="G126">
        <v>112.1</v>
      </c>
      <c r="H126">
        <v>0.98375580289409803</v>
      </c>
    </row>
    <row r="127" spans="1:8" x14ac:dyDescent="0.25">
      <c r="A127">
        <v>112.2</v>
      </c>
      <c r="B127">
        <v>3.0391518144537999</v>
      </c>
      <c r="D127">
        <v>112.2</v>
      </c>
      <c r="E127">
        <v>2.1144143249647702</v>
      </c>
      <c r="G127">
        <v>112.2</v>
      </c>
      <c r="H127">
        <v>0.99027114643721104</v>
      </c>
    </row>
    <row r="128" spans="1:8" x14ac:dyDescent="0.25">
      <c r="A128">
        <v>112.3</v>
      </c>
      <c r="B128">
        <v>3.0714705322014701</v>
      </c>
      <c r="D128">
        <v>112.3</v>
      </c>
      <c r="E128">
        <v>2.1232589436377398</v>
      </c>
      <c r="G128">
        <v>112.3</v>
      </c>
      <c r="H128">
        <v>0.98600243688498301</v>
      </c>
    </row>
    <row r="129" spans="1:8" x14ac:dyDescent="0.25">
      <c r="A129">
        <v>112.4</v>
      </c>
      <c r="B129">
        <v>3.0948804083275099</v>
      </c>
      <c r="D129">
        <v>112.4</v>
      </c>
      <c r="E129">
        <v>2.1488786571485701</v>
      </c>
      <c r="G129">
        <v>112.4</v>
      </c>
      <c r="H129">
        <v>0.996121903690948</v>
      </c>
    </row>
    <row r="130" spans="1:8" x14ac:dyDescent="0.25">
      <c r="A130">
        <v>112.5</v>
      </c>
      <c r="B130">
        <v>3.1185281048503999</v>
      </c>
      <c r="D130">
        <v>112.5</v>
      </c>
      <c r="E130">
        <v>2.1614371995010999</v>
      </c>
      <c r="G130">
        <v>112.5</v>
      </c>
      <c r="H130">
        <v>1.0115448562238201</v>
      </c>
    </row>
    <row r="131" spans="1:8" x14ac:dyDescent="0.25">
      <c r="A131">
        <v>112.6</v>
      </c>
      <c r="B131">
        <v>3.1572602962417098</v>
      </c>
      <c r="D131">
        <v>112.6</v>
      </c>
      <c r="E131">
        <v>2.1709350694268701</v>
      </c>
      <c r="G131">
        <v>112.6</v>
      </c>
      <c r="H131">
        <v>1.01666543256632</v>
      </c>
    </row>
    <row r="132" spans="1:8" x14ac:dyDescent="0.25">
      <c r="A132">
        <v>112.7</v>
      </c>
      <c r="B132">
        <v>3.1963676155801899</v>
      </c>
      <c r="D132">
        <v>112.7</v>
      </c>
      <c r="E132">
        <v>2.18655379972446</v>
      </c>
      <c r="G132">
        <v>112.7</v>
      </c>
      <c r="H132">
        <v>1.0143752544289999</v>
      </c>
    </row>
    <row r="133" spans="1:8" x14ac:dyDescent="0.25">
      <c r="A133">
        <v>112.8</v>
      </c>
      <c r="B133">
        <v>3.2165405716142899</v>
      </c>
      <c r="D133">
        <v>112.8</v>
      </c>
      <c r="E133">
        <v>2.18983859173566</v>
      </c>
      <c r="G133">
        <v>112.8</v>
      </c>
      <c r="H133">
        <v>1.0176844252234201</v>
      </c>
    </row>
    <row r="134" spans="1:8" x14ac:dyDescent="0.25">
      <c r="A134">
        <v>112.9</v>
      </c>
      <c r="B134">
        <v>3.2350169983034398</v>
      </c>
      <c r="D134">
        <v>112.9</v>
      </c>
      <c r="E134">
        <v>2.19648854377429</v>
      </c>
      <c r="G134">
        <v>112.9</v>
      </c>
      <c r="H134">
        <v>1.02516339302907</v>
      </c>
    </row>
    <row r="135" spans="1:8" x14ac:dyDescent="0.25">
      <c r="A135">
        <v>113</v>
      </c>
      <c r="B135">
        <v>3.24561914525898</v>
      </c>
      <c r="D135">
        <v>113</v>
      </c>
      <c r="E135">
        <v>2.1985783518358901</v>
      </c>
      <c r="G135">
        <v>113</v>
      </c>
      <c r="H135">
        <v>1.03458381634953</v>
      </c>
    </row>
    <row r="136" spans="1:8" x14ac:dyDescent="0.25">
      <c r="A136">
        <v>113.1</v>
      </c>
      <c r="B136">
        <v>3.27076861104557</v>
      </c>
      <c r="D136">
        <v>113.1</v>
      </c>
      <c r="E136">
        <v>2.2295930592912798</v>
      </c>
      <c r="G136">
        <v>113.1</v>
      </c>
      <c r="H136">
        <v>1.0474045798912499</v>
      </c>
    </row>
    <row r="137" spans="1:8" x14ac:dyDescent="0.25">
      <c r="A137">
        <v>113.2</v>
      </c>
      <c r="B137">
        <v>3.2851484999053899</v>
      </c>
      <c r="D137">
        <v>113.2</v>
      </c>
      <c r="E137">
        <v>2.2378007944801301</v>
      </c>
      <c r="G137">
        <v>113.2</v>
      </c>
      <c r="H137">
        <v>1.0557700207767999</v>
      </c>
    </row>
    <row r="138" spans="1:8" x14ac:dyDescent="0.25">
      <c r="A138">
        <v>113.3</v>
      </c>
      <c r="B138">
        <v>3.3041315335400099</v>
      </c>
      <c r="D138">
        <v>113.3</v>
      </c>
      <c r="E138">
        <v>2.2506057568198101</v>
      </c>
      <c r="G138">
        <v>113.3</v>
      </c>
      <c r="H138">
        <v>1.06258570477947</v>
      </c>
    </row>
    <row r="139" spans="1:8" x14ac:dyDescent="0.25">
      <c r="A139">
        <v>113.4</v>
      </c>
      <c r="B139">
        <v>3.3460171155953802</v>
      </c>
      <c r="D139">
        <v>113.4</v>
      </c>
      <c r="E139">
        <v>2.2689441870354798</v>
      </c>
      <c r="G139">
        <v>113.4</v>
      </c>
      <c r="H139">
        <v>1.07712154833175</v>
      </c>
    </row>
    <row r="140" spans="1:8" x14ac:dyDescent="0.25">
      <c r="A140">
        <v>113.5</v>
      </c>
      <c r="B140">
        <v>3.38091067030919</v>
      </c>
      <c r="D140">
        <v>113.5</v>
      </c>
      <c r="E140">
        <v>2.2913960446438102</v>
      </c>
      <c r="G140">
        <v>113.5</v>
      </c>
      <c r="H140">
        <v>1.0866776891452199</v>
      </c>
    </row>
    <row r="141" spans="1:8" x14ac:dyDescent="0.25">
      <c r="A141">
        <v>113.6</v>
      </c>
      <c r="B141">
        <v>3.3929714652140599</v>
      </c>
      <c r="D141">
        <v>113.6</v>
      </c>
      <c r="E141">
        <v>2.3114611750037999</v>
      </c>
      <c r="G141">
        <v>113.6</v>
      </c>
      <c r="H141">
        <v>1.0905497410243801</v>
      </c>
    </row>
    <row r="142" spans="1:8" x14ac:dyDescent="0.25">
      <c r="A142">
        <v>113.7</v>
      </c>
      <c r="B142">
        <v>3.42070248528595</v>
      </c>
      <c r="D142">
        <v>113.7</v>
      </c>
      <c r="E142">
        <v>2.3267628778907401</v>
      </c>
      <c r="G142">
        <v>113.7</v>
      </c>
      <c r="H142">
        <v>1.0952645201831901</v>
      </c>
    </row>
    <row r="143" spans="1:8" x14ac:dyDescent="0.25">
      <c r="A143">
        <v>113.8</v>
      </c>
      <c r="B143">
        <v>3.45144016110652</v>
      </c>
      <c r="D143">
        <v>113.8</v>
      </c>
      <c r="E143">
        <v>2.3364073409778898</v>
      </c>
      <c r="G143">
        <v>113.8</v>
      </c>
      <c r="H143">
        <v>1.0950160549088199</v>
      </c>
    </row>
    <row r="144" spans="1:8" x14ac:dyDescent="0.25">
      <c r="A144">
        <v>113.9</v>
      </c>
      <c r="B144">
        <v>3.4699837420771802</v>
      </c>
      <c r="D144">
        <v>113.9</v>
      </c>
      <c r="E144">
        <v>2.3432263584547202</v>
      </c>
      <c r="G144">
        <v>113.9</v>
      </c>
      <c r="H144">
        <v>1.1029159006028599</v>
      </c>
    </row>
    <row r="145" spans="1:8" x14ac:dyDescent="0.25">
      <c r="A145">
        <v>114</v>
      </c>
      <c r="B145">
        <v>3.4972806147989899</v>
      </c>
      <c r="D145">
        <v>114</v>
      </c>
      <c r="E145">
        <v>2.3608350169110799</v>
      </c>
      <c r="G145">
        <v>114</v>
      </c>
      <c r="H145">
        <v>1.11933533838745</v>
      </c>
    </row>
    <row r="146" spans="1:8" x14ac:dyDescent="0.25">
      <c r="A146">
        <v>114.1</v>
      </c>
      <c r="B146">
        <v>3.5202075965347599</v>
      </c>
      <c r="D146">
        <v>114.1</v>
      </c>
      <c r="E146">
        <v>2.3789049922714001</v>
      </c>
      <c r="G146">
        <v>114.1</v>
      </c>
      <c r="H146">
        <v>1.13193940480496</v>
      </c>
    </row>
    <row r="147" spans="1:8" x14ac:dyDescent="0.25">
      <c r="A147">
        <v>114.2</v>
      </c>
      <c r="B147">
        <v>3.5407063858143299</v>
      </c>
      <c r="D147">
        <v>114.2</v>
      </c>
      <c r="E147">
        <v>2.41033074289841</v>
      </c>
      <c r="G147">
        <v>114.2</v>
      </c>
      <c r="H147">
        <v>1.1450381013912501</v>
      </c>
    </row>
    <row r="148" spans="1:8" x14ac:dyDescent="0.25">
      <c r="A148">
        <v>114.3</v>
      </c>
      <c r="B148">
        <v>3.57004349304583</v>
      </c>
      <c r="D148">
        <v>114.3</v>
      </c>
      <c r="E148">
        <v>2.42683999742518</v>
      </c>
      <c r="G148">
        <v>114.3</v>
      </c>
      <c r="H148">
        <v>1.1411782648494</v>
      </c>
    </row>
    <row r="149" spans="1:8" x14ac:dyDescent="0.25">
      <c r="A149">
        <v>114.4</v>
      </c>
      <c r="B149">
        <v>3.6072812123198701</v>
      </c>
      <c r="D149">
        <v>114.4</v>
      </c>
      <c r="E149">
        <v>2.4475355262138598</v>
      </c>
      <c r="G149">
        <v>114.4</v>
      </c>
      <c r="H149">
        <v>1.14162114176112</v>
      </c>
    </row>
    <row r="150" spans="1:8" x14ac:dyDescent="0.25">
      <c r="A150">
        <v>114.5</v>
      </c>
      <c r="B150">
        <v>3.6380609018375898</v>
      </c>
      <c r="D150">
        <v>114.5</v>
      </c>
      <c r="E150">
        <v>2.4660334766330498</v>
      </c>
      <c r="G150">
        <v>114.5</v>
      </c>
      <c r="H150">
        <v>1.15313719937682</v>
      </c>
    </row>
    <row r="151" spans="1:8" x14ac:dyDescent="0.25">
      <c r="A151">
        <v>114.6</v>
      </c>
      <c r="B151">
        <v>3.6689040584941299</v>
      </c>
      <c r="D151">
        <v>114.6</v>
      </c>
      <c r="E151">
        <v>2.4727276445187201</v>
      </c>
      <c r="G151">
        <v>114.6</v>
      </c>
      <c r="H151">
        <v>1.1623156855879899</v>
      </c>
    </row>
    <row r="152" spans="1:8" x14ac:dyDescent="0.25">
      <c r="A152">
        <v>114.7</v>
      </c>
      <c r="B152">
        <v>3.6914301708921999</v>
      </c>
      <c r="D152">
        <v>114.7</v>
      </c>
      <c r="E152">
        <v>2.4878626566829398</v>
      </c>
      <c r="G152">
        <v>114.7</v>
      </c>
      <c r="H152">
        <v>1.17631816436204</v>
      </c>
    </row>
    <row r="153" spans="1:8" x14ac:dyDescent="0.25">
      <c r="A153">
        <v>114.8</v>
      </c>
      <c r="B153">
        <v>3.7186125216498001</v>
      </c>
      <c r="D153">
        <v>114.8</v>
      </c>
      <c r="E153">
        <v>2.5081776847690098</v>
      </c>
      <c r="G153">
        <v>114.8</v>
      </c>
      <c r="H153">
        <v>1.18336078012909</v>
      </c>
    </row>
    <row r="154" spans="1:8" x14ac:dyDescent="0.25">
      <c r="A154">
        <v>114.9</v>
      </c>
      <c r="B154">
        <v>3.7333658089578101</v>
      </c>
      <c r="D154">
        <v>114.9</v>
      </c>
      <c r="E154">
        <v>2.5121288490525799</v>
      </c>
      <c r="G154">
        <v>114.9</v>
      </c>
      <c r="H154">
        <v>1.18838441093658</v>
      </c>
    </row>
    <row r="155" spans="1:8" x14ac:dyDescent="0.25">
      <c r="A155">
        <v>115</v>
      </c>
      <c r="B155">
        <v>3.7626818941457301</v>
      </c>
      <c r="D155">
        <v>115</v>
      </c>
      <c r="E155">
        <v>2.5150549644443601</v>
      </c>
      <c r="G155">
        <v>115</v>
      </c>
      <c r="H155">
        <v>1.2077330227410601</v>
      </c>
    </row>
    <row r="156" spans="1:8" x14ac:dyDescent="0.25">
      <c r="A156">
        <v>115.1</v>
      </c>
      <c r="B156">
        <v>3.7919012041834499</v>
      </c>
      <c r="D156">
        <v>115.1</v>
      </c>
      <c r="E156">
        <v>2.5349657142574902</v>
      </c>
      <c r="G156">
        <v>115.1</v>
      </c>
      <c r="H156">
        <v>1.20501783741196</v>
      </c>
    </row>
    <row r="157" spans="1:8" x14ac:dyDescent="0.25">
      <c r="A157">
        <v>115.2</v>
      </c>
      <c r="B157">
        <v>3.8117297873981499</v>
      </c>
      <c r="D157">
        <v>115.2</v>
      </c>
      <c r="E157">
        <v>2.5478535405821301</v>
      </c>
      <c r="G157">
        <v>115.2</v>
      </c>
      <c r="H157">
        <v>1.2114894920116701</v>
      </c>
    </row>
    <row r="158" spans="1:8" x14ac:dyDescent="0.25">
      <c r="A158">
        <v>115.3</v>
      </c>
      <c r="B158">
        <v>3.8267497268499602</v>
      </c>
      <c r="D158">
        <v>115.3</v>
      </c>
      <c r="E158">
        <v>2.5692573878757998</v>
      </c>
      <c r="G158">
        <v>115.3</v>
      </c>
      <c r="H158">
        <v>1.23174247840326</v>
      </c>
    </row>
    <row r="159" spans="1:8" x14ac:dyDescent="0.25">
      <c r="A159">
        <v>115.4</v>
      </c>
      <c r="B159">
        <v>3.8505502038036701</v>
      </c>
      <c r="D159">
        <v>115.4</v>
      </c>
      <c r="E159">
        <v>2.5754549837568801</v>
      </c>
      <c r="G159">
        <v>115.4</v>
      </c>
      <c r="H159">
        <v>1.24567358068547</v>
      </c>
    </row>
    <row r="160" spans="1:8" x14ac:dyDescent="0.25">
      <c r="A160">
        <v>115.5</v>
      </c>
      <c r="B160">
        <v>3.8691797743360001</v>
      </c>
      <c r="D160">
        <v>115.5</v>
      </c>
      <c r="E160">
        <v>2.5875402486830499</v>
      </c>
      <c r="G160">
        <v>115.5</v>
      </c>
      <c r="H160">
        <v>1.24593130417718</v>
      </c>
    </row>
    <row r="161" spans="1:8" x14ac:dyDescent="0.25">
      <c r="A161">
        <v>115.6</v>
      </c>
      <c r="B161">
        <v>3.9120089221267</v>
      </c>
      <c r="D161">
        <v>115.6</v>
      </c>
      <c r="E161">
        <v>2.5997631190286801</v>
      </c>
      <c r="G161">
        <v>115.6</v>
      </c>
      <c r="H161">
        <v>1.2586834576186801</v>
      </c>
    </row>
    <row r="162" spans="1:8" x14ac:dyDescent="0.25">
      <c r="A162">
        <v>115.7</v>
      </c>
      <c r="B162">
        <v>3.9254332106221299</v>
      </c>
      <c r="D162">
        <v>115.7</v>
      </c>
      <c r="E162">
        <v>2.61457509055843</v>
      </c>
      <c r="G162">
        <v>115.7</v>
      </c>
      <c r="H162">
        <v>1.2697536666121101</v>
      </c>
    </row>
    <row r="163" spans="1:8" x14ac:dyDescent="0.25">
      <c r="A163">
        <v>115.8</v>
      </c>
      <c r="B163">
        <v>3.95670669311713</v>
      </c>
      <c r="D163">
        <v>115.8</v>
      </c>
      <c r="E163">
        <v>2.6434728923856201</v>
      </c>
      <c r="G163">
        <v>115.8</v>
      </c>
      <c r="H163">
        <v>1.2778844789220101</v>
      </c>
    </row>
    <row r="164" spans="1:8" x14ac:dyDescent="0.25">
      <c r="A164">
        <v>115.9</v>
      </c>
      <c r="B164">
        <v>3.9820899393886502</v>
      </c>
      <c r="D164">
        <v>115.9</v>
      </c>
      <c r="E164">
        <v>2.6663501130433098</v>
      </c>
      <c r="G164">
        <v>115.9</v>
      </c>
      <c r="H164">
        <v>1.2794980845386199</v>
      </c>
    </row>
    <row r="165" spans="1:8" x14ac:dyDescent="0.25">
      <c r="A165">
        <v>116</v>
      </c>
      <c r="B165">
        <v>3.9838235447004902</v>
      </c>
      <c r="D165">
        <v>116</v>
      </c>
      <c r="E165">
        <v>2.6929860021714398</v>
      </c>
      <c r="G165">
        <v>116</v>
      </c>
      <c r="H165">
        <v>1.2806096341134099</v>
      </c>
    </row>
    <row r="166" spans="1:8" x14ac:dyDescent="0.25">
      <c r="A166">
        <v>116.1</v>
      </c>
      <c r="B166">
        <v>4.0212192336417401</v>
      </c>
      <c r="D166">
        <v>116.1</v>
      </c>
      <c r="E166">
        <v>2.6983905792600602</v>
      </c>
      <c r="G166">
        <v>116.1</v>
      </c>
      <c r="H166">
        <v>1.2831120770067701</v>
      </c>
    </row>
    <row r="167" spans="1:8" x14ac:dyDescent="0.25">
      <c r="A167">
        <v>116.2</v>
      </c>
      <c r="B167">
        <v>4.0507592330648698</v>
      </c>
      <c r="D167">
        <v>116.2</v>
      </c>
      <c r="E167">
        <v>2.71116313626273</v>
      </c>
      <c r="G167">
        <v>116.2</v>
      </c>
      <c r="H167">
        <v>1.2979386499524601</v>
      </c>
    </row>
    <row r="168" spans="1:8" x14ac:dyDescent="0.25">
      <c r="A168">
        <v>116.3</v>
      </c>
      <c r="B168">
        <v>4.0728179929043096</v>
      </c>
      <c r="D168">
        <v>116.3</v>
      </c>
      <c r="E168">
        <v>2.7281759629811999</v>
      </c>
      <c r="G168">
        <v>116.3</v>
      </c>
      <c r="H168">
        <v>1.30531144975364</v>
      </c>
    </row>
    <row r="169" spans="1:8" x14ac:dyDescent="0.25">
      <c r="A169">
        <v>116.4</v>
      </c>
      <c r="B169">
        <v>4.0989813008745397</v>
      </c>
      <c r="D169">
        <v>116.4</v>
      </c>
      <c r="E169">
        <v>2.75676324527545</v>
      </c>
      <c r="G169">
        <v>116.4</v>
      </c>
      <c r="H169">
        <v>1.3146391863556599</v>
      </c>
    </row>
    <row r="170" spans="1:8" x14ac:dyDescent="0.25">
      <c r="A170">
        <v>116.5</v>
      </c>
      <c r="B170">
        <v>4.1396646098120202</v>
      </c>
      <c r="D170">
        <v>116.5</v>
      </c>
      <c r="E170">
        <v>2.7733598996522901</v>
      </c>
      <c r="G170">
        <v>116.5</v>
      </c>
      <c r="H170">
        <v>1.33023866234999</v>
      </c>
    </row>
    <row r="171" spans="1:8" x14ac:dyDescent="0.25">
      <c r="A171">
        <v>116.6</v>
      </c>
      <c r="B171">
        <v>4.1641722536692898</v>
      </c>
      <c r="D171">
        <v>116.6</v>
      </c>
      <c r="E171">
        <v>2.78324849940274</v>
      </c>
      <c r="G171">
        <v>116.6</v>
      </c>
      <c r="H171">
        <v>1.34452428041242</v>
      </c>
    </row>
    <row r="172" spans="1:8" x14ac:dyDescent="0.25">
      <c r="A172">
        <v>116.7</v>
      </c>
      <c r="B172">
        <v>4.1936236630697001</v>
      </c>
      <c r="D172">
        <v>116.7</v>
      </c>
      <c r="E172">
        <v>2.7834382964849902</v>
      </c>
      <c r="G172">
        <v>116.7</v>
      </c>
      <c r="H172">
        <v>1.350357397115</v>
      </c>
    </row>
    <row r="173" spans="1:8" x14ac:dyDescent="0.25">
      <c r="A173">
        <v>116.8</v>
      </c>
      <c r="B173">
        <v>4.2206731834894597</v>
      </c>
      <c r="D173">
        <v>116.8</v>
      </c>
      <c r="E173">
        <v>2.7925862042749898</v>
      </c>
      <c r="G173">
        <v>116.8</v>
      </c>
      <c r="H173">
        <v>1.3634510454742299</v>
      </c>
    </row>
    <row r="174" spans="1:8" x14ac:dyDescent="0.25">
      <c r="A174">
        <v>116.9</v>
      </c>
      <c r="B174">
        <v>4.2345707041603999</v>
      </c>
      <c r="D174">
        <v>116.9</v>
      </c>
      <c r="E174">
        <v>2.8011687759033199</v>
      </c>
      <c r="G174">
        <v>116.9</v>
      </c>
      <c r="H174">
        <v>1.37350482191848</v>
      </c>
    </row>
    <row r="175" spans="1:8" x14ac:dyDescent="0.25">
      <c r="A175">
        <v>117</v>
      </c>
      <c r="B175">
        <v>4.2489617940004996</v>
      </c>
      <c r="D175">
        <v>117</v>
      </c>
      <c r="E175">
        <v>2.8085397180678502</v>
      </c>
      <c r="G175">
        <v>117</v>
      </c>
      <c r="H175">
        <v>1.3809645852046499</v>
      </c>
    </row>
    <row r="176" spans="1:8" x14ac:dyDescent="0.25">
      <c r="A176">
        <v>117.1</v>
      </c>
      <c r="B176">
        <v>4.2826042882515498</v>
      </c>
      <c r="D176">
        <v>117.1</v>
      </c>
      <c r="E176">
        <v>2.8074879181430199</v>
      </c>
      <c r="G176">
        <v>117.1</v>
      </c>
      <c r="H176">
        <v>1.38304702685021</v>
      </c>
    </row>
    <row r="177" spans="1:8" x14ac:dyDescent="0.25">
      <c r="A177">
        <v>117.2</v>
      </c>
      <c r="B177">
        <v>4.3173790816879496</v>
      </c>
      <c r="D177">
        <v>117.2</v>
      </c>
      <c r="E177">
        <v>2.8272111108339599</v>
      </c>
      <c r="G177">
        <v>117.2</v>
      </c>
      <c r="H177">
        <v>1.38747886455476</v>
      </c>
    </row>
    <row r="178" spans="1:8" x14ac:dyDescent="0.25">
      <c r="A178">
        <v>117.3</v>
      </c>
      <c r="B178">
        <v>4.3435917814743599</v>
      </c>
      <c r="D178">
        <v>117.3</v>
      </c>
      <c r="E178">
        <v>2.8491433213233299</v>
      </c>
      <c r="G178">
        <v>117.3</v>
      </c>
      <c r="H178">
        <v>1.39168566690212</v>
      </c>
    </row>
    <row r="179" spans="1:8" x14ac:dyDescent="0.25">
      <c r="A179">
        <v>117.4</v>
      </c>
      <c r="B179">
        <v>4.3882388866998898</v>
      </c>
      <c r="D179">
        <v>117.4</v>
      </c>
      <c r="E179">
        <v>2.8763544671839001</v>
      </c>
      <c r="G179">
        <v>117.4</v>
      </c>
      <c r="H179">
        <v>1.3970699417374799</v>
      </c>
    </row>
    <row r="180" spans="1:8" x14ac:dyDescent="0.25">
      <c r="A180">
        <v>117.5</v>
      </c>
      <c r="B180">
        <v>4.4071547577001304</v>
      </c>
      <c r="D180">
        <v>117.5</v>
      </c>
      <c r="E180">
        <v>2.90769608342762</v>
      </c>
      <c r="G180">
        <v>117.5</v>
      </c>
      <c r="H180">
        <v>1.40697213268855</v>
      </c>
    </row>
    <row r="181" spans="1:8" x14ac:dyDescent="0.25">
      <c r="A181">
        <v>117.6</v>
      </c>
      <c r="B181">
        <v>4.4179453654629297</v>
      </c>
      <c r="D181">
        <v>117.6</v>
      </c>
      <c r="E181">
        <v>2.9155958338593102</v>
      </c>
      <c r="G181">
        <v>117.6</v>
      </c>
      <c r="H181">
        <v>1.4156012097305799</v>
      </c>
    </row>
    <row r="182" spans="1:8" x14ac:dyDescent="0.25">
      <c r="A182">
        <v>117.7</v>
      </c>
      <c r="B182">
        <v>4.4439523781809198</v>
      </c>
      <c r="D182">
        <v>117.7</v>
      </c>
      <c r="E182">
        <v>2.9572194633889</v>
      </c>
      <c r="G182">
        <v>117.7</v>
      </c>
      <c r="H182">
        <v>1.42123061178615</v>
      </c>
    </row>
    <row r="183" spans="1:8" x14ac:dyDescent="0.25">
      <c r="A183">
        <v>117.8</v>
      </c>
      <c r="B183">
        <v>4.4795751150802898</v>
      </c>
      <c r="D183">
        <v>117.8</v>
      </c>
      <c r="E183">
        <v>2.9936243479198499</v>
      </c>
      <c r="G183">
        <v>117.8</v>
      </c>
      <c r="H183">
        <v>1.42347876347629</v>
      </c>
    </row>
    <row r="184" spans="1:8" x14ac:dyDescent="0.25">
      <c r="A184">
        <v>117.9</v>
      </c>
      <c r="B184">
        <v>4.5117381417114997</v>
      </c>
      <c r="D184">
        <v>117.9</v>
      </c>
      <c r="E184">
        <v>3.0138430345595202</v>
      </c>
      <c r="G184">
        <v>117.9</v>
      </c>
      <c r="H184">
        <v>1.42974847695859</v>
      </c>
    </row>
    <row r="185" spans="1:8" x14ac:dyDescent="0.25">
      <c r="A185">
        <v>118</v>
      </c>
      <c r="B185">
        <v>4.5304892076240799</v>
      </c>
      <c r="D185">
        <v>118</v>
      </c>
      <c r="E185">
        <v>3.02441419101857</v>
      </c>
      <c r="G185">
        <v>118</v>
      </c>
      <c r="H185">
        <v>1.4374719848299999</v>
      </c>
    </row>
    <row r="186" spans="1:8" x14ac:dyDescent="0.25">
      <c r="A186">
        <v>118.1</v>
      </c>
      <c r="B186">
        <v>4.5427807821273198</v>
      </c>
      <c r="D186">
        <v>118.1</v>
      </c>
      <c r="E186">
        <v>3.0375462503301902</v>
      </c>
      <c r="G186">
        <v>118.1</v>
      </c>
      <c r="H186">
        <v>1.4433177959285499</v>
      </c>
    </row>
    <row r="187" spans="1:8" x14ac:dyDescent="0.25">
      <c r="A187">
        <v>118.2</v>
      </c>
      <c r="B187">
        <v>4.5721790336797099</v>
      </c>
      <c r="D187">
        <v>118.2</v>
      </c>
      <c r="E187">
        <v>3.0464685907605298</v>
      </c>
      <c r="G187">
        <v>118.2</v>
      </c>
      <c r="H187">
        <v>1.4403736801629901</v>
      </c>
    </row>
    <row r="188" spans="1:8" x14ac:dyDescent="0.25">
      <c r="A188">
        <v>118.3</v>
      </c>
      <c r="B188">
        <v>4.5963229593570301</v>
      </c>
      <c r="D188">
        <v>118.3</v>
      </c>
      <c r="E188">
        <v>3.05797882612559</v>
      </c>
      <c r="G188">
        <v>118.3</v>
      </c>
      <c r="H188">
        <v>1.4522277500233101</v>
      </c>
    </row>
    <row r="189" spans="1:8" x14ac:dyDescent="0.25">
      <c r="A189">
        <v>118.4</v>
      </c>
      <c r="B189">
        <v>4.6170663707955599</v>
      </c>
      <c r="D189">
        <v>118.4</v>
      </c>
      <c r="E189">
        <v>3.0637228305867099</v>
      </c>
      <c r="G189">
        <v>118.4</v>
      </c>
      <c r="H189">
        <v>1.4493499174251101</v>
      </c>
    </row>
    <row r="190" spans="1:8" x14ac:dyDescent="0.25">
      <c r="A190">
        <v>118.5</v>
      </c>
      <c r="B190">
        <v>4.6445639205126703</v>
      </c>
      <c r="D190">
        <v>118.5</v>
      </c>
      <c r="E190">
        <v>3.06454070918906</v>
      </c>
      <c r="G190">
        <v>118.5</v>
      </c>
      <c r="H190">
        <v>1.4540385267178</v>
      </c>
    </row>
    <row r="191" spans="1:8" x14ac:dyDescent="0.25">
      <c r="A191">
        <v>118.6</v>
      </c>
      <c r="B191">
        <v>4.6802987462899397</v>
      </c>
      <c r="D191">
        <v>118.6</v>
      </c>
      <c r="E191">
        <v>3.0816344777665199</v>
      </c>
      <c r="G191">
        <v>118.6</v>
      </c>
      <c r="H191">
        <v>1.460560200632</v>
      </c>
    </row>
    <row r="192" spans="1:8" x14ac:dyDescent="0.25">
      <c r="A192">
        <v>118.7</v>
      </c>
      <c r="B192">
        <v>4.7170345147919601</v>
      </c>
      <c r="D192">
        <v>118.7</v>
      </c>
      <c r="E192">
        <v>3.1145942210331099</v>
      </c>
      <c r="G192">
        <v>118.7</v>
      </c>
      <c r="H192">
        <v>1.47004400818243</v>
      </c>
    </row>
    <row r="193" spans="1:8" x14ac:dyDescent="0.25">
      <c r="A193">
        <v>118.8</v>
      </c>
      <c r="B193">
        <v>4.7515118704447401</v>
      </c>
      <c r="D193">
        <v>118.8</v>
      </c>
      <c r="E193">
        <v>3.1288990537956698</v>
      </c>
      <c r="G193">
        <v>118.8</v>
      </c>
      <c r="H193">
        <v>1.48309834853087</v>
      </c>
    </row>
    <row r="194" spans="1:8" x14ac:dyDescent="0.25">
      <c r="A194">
        <v>118.9</v>
      </c>
      <c r="B194">
        <v>4.7742785694404102</v>
      </c>
      <c r="D194">
        <v>118.9</v>
      </c>
      <c r="E194">
        <v>3.1462790332626498</v>
      </c>
      <c r="G194">
        <v>118.9</v>
      </c>
      <c r="H194">
        <v>1.48934039783047</v>
      </c>
    </row>
    <row r="195" spans="1:8" x14ac:dyDescent="0.25">
      <c r="A195">
        <v>119</v>
      </c>
      <c r="B195">
        <v>4.7945145945017398</v>
      </c>
      <c r="D195">
        <v>119</v>
      </c>
      <c r="E195">
        <v>3.1699965338185798</v>
      </c>
      <c r="G195">
        <v>119</v>
      </c>
      <c r="H195">
        <v>1.4919658620553999</v>
      </c>
    </row>
    <row r="196" spans="1:8" x14ac:dyDescent="0.25">
      <c r="A196">
        <v>119.1</v>
      </c>
      <c r="B196">
        <v>4.8015213731562696</v>
      </c>
      <c r="D196">
        <v>119.1</v>
      </c>
      <c r="E196">
        <v>3.1809867612424201</v>
      </c>
      <c r="G196">
        <v>119.1</v>
      </c>
      <c r="H196">
        <v>1.5085264280842099</v>
      </c>
    </row>
    <row r="197" spans="1:8" x14ac:dyDescent="0.25">
      <c r="A197">
        <v>119.2</v>
      </c>
      <c r="B197">
        <v>4.8052713710297601</v>
      </c>
      <c r="D197">
        <v>119.2</v>
      </c>
      <c r="E197">
        <v>3.1979344778969199</v>
      </c>
      <c r="G197">
        <v>119.2</v>
      </c>
      <c r="H197">
        <v>1.51842509814889</v>
      </c>
    </row>
    <row r="198" spans="1:8" x14ac:dyDescent="0.25">
      <c r="A198">
        <v>119.3</v>
      </c>
      <c r="B198">
        <v>4.8299294372162498</v>
      </c>
      <c r="D198">
        <v>119.3</v>
      </c>
      <c r="E198">
        <v>3.2098959670406502</v>
      </c>
      <c r="G198">
        <v>119.3</v>
      </c>
      <c r="H198">
        <v>1.5180787198027299</v>
      </c>
    </row>
    <row r="199" spans="1:8" x14ac:dyDescent="0.25">
      <c r="A199">
        <v>119.4</v>
      </c>
      <c r="B199">
        <v>4.8372381228986496</v>
      </c>
      <c r="D199">
        <v>119.4</v>
      </c>
      <c r="E199">
        <v>3.2276087938897899</v>
      </c>
      <c r="G199">
        <v>119.4</v>
      </c>
      <c r="H199">
        <v>1.53102915637977</v>
      </c>
    </row>
    <row r="200" spans="1:8" x14ac:dyDescent="0.25">
      <c r="A200">
        <v>119.5</v>
      </c>
      <c r="B200">
        <v>4.8480804040527303</v>
      </c>
      <c r="D200">
        <v>119.5</v>
      </c>
      <c r="E200">
        <v>3.24593786330033</v>
      </c>
      <c r="G200">
        <v>119.5</v>
      </c>
      <c r="H200">
        <v>1.54072120314546</v>
      </c>
    </row>
    <row r="201" spans="1:8" x14ac:dyDescent="0.25">
      <c r="A201">
        <v>119.6</v>
      </c>
      <c r="B201">
        <v>4.8675678275338896</v>
      </c>
      <c r="D201">
        <v>119.6</v>
      </c>
      <c r="E201">
        <v>3.2638382295702102</v>
      </c>
      <c r="G201">
        <v>119.6</v>
      </c>
      <c r="H201">
        <v>1.5440571257018501</v>
      </c>
    </row>
    <row r="202" spans="1:8" x14ac:dyDescent="0.25">
      <c r="A202">
        <v>119.7</v>
      </c>
      <c r="B202">
        <v>4.8954267150941497</v>
      </c>
      <c r="D202">
        <v>119.7</v>
      </c>
      <c r="E202">
        <v>3.2814775347872098</v>
      </c>
      <c r="G202">
        <v>119.7</v>
      </c>
      <c r="H202">
        <v>1.5440842331965601</v>
      </c>
    </row>
    <row r="203" spans="1:8" x14ac:dyDescent="0.25">
      <c r="A203">
        <v>119.8</v>
      </c>
      <c r="B203">
        <v>4.9249360514832299</v>
      </c>
      <c r="D203">
        <v>119.8</v>
      </c>
      <c r="E203">
        <v>3.2888650860944901</v>
      </c>
      <c r="G203">
        <v>119.8</v>
      </c>
      <c r="H203">
        <v>1.56550968256818</v>
      </c>
    </row>
    <row r="204" spans="1:8" x14ac:dyDescent="0.25">
      <c r="A204">
        <v>119.9</v>
      </c>
      <c r="B204">
        <v>4.9633882542462704</v>
      </c>
      <c r="D204">
        <v>119.9</v>
      </c>
      <c r="E204">
        <v>3.3088003280886902</v>
      </c>
      <c r="G204">
        <v>119.9</v>
      </c>
      <c r="H204">
        <v>1.57183003123159</v>
      </c>
    </row>
    <row r="205" spans="1:8" x14ac:dyDescent="0.25">
      <c r="A205">
        <v>120</v>
      </c>
      <c r="B205">
        <v>4.9828059886401501</v>
      </c>
      <c r="D205">
        <v>120</v>
      </c>
      <c r="E205">
        <v>3.3167878860035702</v>
      </c>
      <c r="G205">
        <v>120</v>
      </c>
      <c r="H205">
        <v>1.57799726324564</v>
      </c>
    </row>
    <row r="206" spans="1:8" x14ac:dyDescent="0.25">
      <c r="A206">
        <v>120.1</v>
      </c>
      <c r="B206">
        <v>5.0129551799454504</v>
      </c>
      <c r="D206">
        <v>120.1</v>
      </c>
      <c r="E206">
        <v>3.3287503917621901</v>
      </c>
      <c r="G206">
        <v>120.1</v>
      </c>
      <c r="H206">
        <v>1.58100264996947</v>
      </c>
    </row>
    <row r="207" spans="1:8" x14ac:dyDescent="0.25">
      <c r="A207">
        <v>120.2</v>
      </c>
      <c r="B207">
        <v>5.0390756023316898</v>
      </c>
      <c r="D207">
        <v>120.2</v>
      </c>
      <c r="E207">
        <v>3.3376281346104202</v>
      </c>
      <c r="G207">
        <v>120.2</v>
      </c>
      <c r="H207">
        <v>1.58388984518672</v>
      </c>
    </row>
    <row r="208" spans="1:8" x14ac:dyDescent="0.25">
      <c r="A208">
        <v>120.3</v>
      </c>
      <c r="B208">
        <v>5.0584834808672898</v>
      </c>
      <c r="D208">
        <v>120.3</v>
      </c>
      <c r="E208">
        <v>3.3592544988500901</v>
      </c>
      <c r="G208">
        <v>120.3</v>
      </c>
      <c r="H208">
        <v>1.59608748344312</v>
      </c>
    </row>
    <row r="209" spans="1:8" x14ac:dyDescent="0.25">
      <c r="A209">
        <v>120.4</v>
      </c>
      <c r="B209">
        <v>5.0792461123497397</v>
      </c>
      <c r="D209">
        <v>120.4</v>
      </c>
      <c r="E209">
        <v>3.3574206352574198</v>
      </c>
      <c r="G209">
        <v>120.4</v>
      </c>
      <c r="H209">
        <v>1.61135935843516</v>
      </c>
    </row>
    <row r="210" spans="1:8" x14ac:dyDescent="0.25">
      <c r="A210">
        <v>120.5</v>
      </c>
      <c r="B210">
        <v>5.0945010308770797</v>
      </c>
      <c r="D210">
        <v>120.5</v>
      </c>
      <c r="E210">
        <v>3.3589006223987101</v>
      </c>
      <c r="G210">
        <v>120.5</v>
      </c>
      <c r="H210">
        <v>1.6317883537653799</v>
      </c>
    </row>
    <row r="211" spans="1:8" x14ac:dyDescent="0.25">
      <c r="A211">
        <v>120.6</v>
      </c>
      <c r="B211">
        <v>5.1331497389259297</v>
      </c>
      <c r="D211">
        <v>120.6</v>
      </c>
      <c r="E211">
        <v>3.3751933341467</v>
      </c>
      <c r="G211">
        <v>120.6</v>
      </c>
      <c r="H211">
        <v>1.6398120369381799</v>
      </c>
    </row>
    <row r="212" spans="1:8" x14ac:dyDescent="0.25">
      <c r="A212">
        <v>120.7</v>
      </c>
      <c r="B212">
        <v>5.1570480488842101</v>
      </c>
      <c r="D212">
        <v>120.7</v>
      </c>
      <c r="E212">
        <v>3.39211244543747</v>
      </c>
      <c r="G212">
        <v>120.7</v>
      </c>
      <c r="H212">
        <v>1.65028163354408</v>
      </c>
    </row>
    <row r="213" spans="1:8" x14ac:dyDescent="0.25">
      <c r="A213">
        <v>120.8</v>
      </c>
      <c r="B213">
        <v>5.1895560715743896</v>
      </c>
      <c r="D213">
        <v>120.8</v>
      </c>
      <c r="E213">
        <v>3.4214417292442501</v>
      </c>
      <c r="G213">
        <v>120.8</v>
      </c>
      <c r="H213">
        <v>1.6571985596460901</v>
      </c>
    </row>
    <row r="214" spans="1:8" x14ac:dyDescent="0.25">
      <c r="A214">
        <v>120.9</v>
      </c>
      <c r="B214">
        <v>5.2213130892565403</v>
      </c>
      <c r="D214">
        <v>120.9</v>
      </c>
      <c r="E214">
        <v>3.4436807647088701</v>
      </c>
      <c r="G214">
        <v>120.9</v>
      </c>
      <c r="H214">
        <v>1.6656287339178499</v>
      </c>
    </row>
    <row r="215" spans="1:8" x14ac:dyDescent="0.25">
      <c r="A215">
        <v>121</v>
      </c>
      <c r="B215">
        <v>5.2492276627243299</v>
      </c>
      <c r="D215">
        <v>121</v>
      </c>
      <c r="E215">
        <v>3.4591770158245798</v>
      </c>
      <c r="G215">
        <v>121</v>
      </c>
      <c r="H215">
        <v>1.68172417248037</v>
      </c>
    </row>
    <row r="216" spans="1:8" x14ac:dyDescent="0.25">
      <c r="A216">
        <v>121.1</v>
      </c>
      <c r="B216">
        <v>5.2727355843173997</v>
      </c>
      <c r="D216">
        <v>121.1</v>
      </c>
      <c r="E216">
        <v>3.4782559045920398</v>
      </c>
      <c r="G216">
        <v>121.1</v>
      </c>
      <c r="H216">
        <v>1.68092062431158</v>
      </c>
    </row>
    <row r="217" spans="1:8" x14ac:dyDescent="0.25">
      <c r="A217">
        <v>121.2</v>
      </c>
      <c r="B217">
        <v>5.3062174774262596</v>
      </c>
      <c r="D217">
        <v>121.2</v>
      </c>
      <c r="E217">
        <v>3.4861445675290699</v>
      </c>
      <c r="G217">
        <v>121.2</v>
      </c>
      <c r="H217">
        <v>1.67530424287225</v>
      </c>
    </row>
    <row r="218" spans="1:8" x14ac:dyDescent="0.25">
      <c r="A218">
        <v>121.3</v>
      </c>
      <c r="B218">
        <v>5.3260304967387597</v>
      </c>
      <c r="D218">
        <v>121.3</v>
      </c>
      <c r="E218">
        <v>3.4886618746039502</v>
      </c>
      <c r="G218">
        <v>121.3</v>
      </c>
      <c r="H218">
        <v>1.6820564470296</v>
      </c>
    </row>
    <row r="219" spans="1:8" x14ac:dyDescent="0.25">
      <c r="A219">
        <v>121.4</v>
      </c>
      <c r="B219">
        <v>5.3573367157389997</v>
      </c>
      <c r="D219">
        <v>121.4</v>
      </c>
      <c r="E219">
        <v>3.4923477262237199</v>
      </c>
      <c r="G219">
        <v>121.4</v>
      </c>
      <c r="H219">
        <v>1.67720886129781</v>
      </c>
    </row>
    <row r="220" spans="1:8" x14ac:dyDescent="0.25">
      <c r="A220">
        <v>121.5</v>
      </c>
      <c r="B220">
        <v>5.3714473838909003</v>
      </c>
      <c r="D220">
        <v>121.5</v>
      </c>
      <c r="E220">
        <v>3.50702650875008</v>
      </c>
      <c r="G220">
        <v>121.5</v>
      </c>
      <c r="H220">
        <v>1.6984033895627799</v>
      </c>
    </row>
    <row r="221" spans="1:8" x14ac:dyDescent="0.25">
      <c r="A221">
        <v>121.6</v>
      </c>
      <c r="B221">
        <v>5.3840847735592998</v>
      </c>
      <c r="D221">
        <v>121.6</v>
      </c>
      <c r="E221">
        <v>3.51619971241466</v>
      </c>
      <c r="G221">
        <v>121.6</v>
      </c>
      <c r="H221">
        <v>1.70140292423801</v>
      </c>
    </row>
    <row r="222" spans="1:8" x14ac:dyDescent="0.25">
      <c r="A222">
        <v>121.7</v>
      </c>
      <c r="B222">
        <v>5.3848522359114304</v>
      </c>
      <c r="D222">
        <v>121.7</v>
      </c>
      <c r="E222">
        <v>3.53498292844559</v>
      </c>
      <c r="G222">
        <v>121.7</v>
      </c>
      <c r="H222">
        <v>1.7058764495673</v>
      </c>
    </row>
    <row r="223" spans="1:8" x14ac:dyDescent="0.25">
      <c r="A223">
        <v>121.8</v>
      </c>
      <c r="B223">
        <v>5.4124762211399098</v>
      </c>
      <c r="D223">
        <v>121.8</v>
      </c>
      <c r="E223">
        <v>3.5516747107266302</v>
      </c>
      <c r="G223">
        <v>121.8</v>
      </c>
      <c r="H223">
        <v>1.7178211762253199</v>
      </c>
    </row>
    <row r="224" spans="1:8" x14ac:dyDescent="0.25">
      <c r="A224">
        <v>121.9</v>
      </c>
      <c r="B224">
        <v>5.4494827007630304</v>
      </c>
      <c r="D224">
        <v>121.9</v>
      </c>
      <c r="E224">
        <v>3.57398324756825</v>
      </c>
      <c r="G224">
        <v>121.9</v>
      </c>
      <c r="H224">
        <v>1.73327210872085</v>
      </c>
    </row>
    <row r="225" spans="1:8" x14ac:dyDescent="0.25">
      <c r="A225">
        <v>122</v>
      </c>
      <c r="B225">
        <v>5.4719553386304502</v>
      </c>
      <c r="D225">
        <v>122</v>
      </c>
      <c r="E225">
        <v>3.5811474403927201</v>
      </c>
      <c r="G225">
        <v>122</v>
      </c>
      <c r="H225">
        <v>1.7390461500997001</v>
      </c>
    </row>
    <row r="226" spans="1:8" x14ac:dyDescent="0.25">
      <c r="A226">
        <v>122.1</v>
      </c>
      <c r="B226">
        <v>5.4843788534647597</v>
      </c>
      <c r="D226">
        <v>122.1</v>
      </c>
      <c r="E226">
        <v>3.5854374293505402</v>
      </c>
      <c r="G226">
        <v>122.1</v>
      </c>
      <c r="H226">
        <v>1.73409843907144</v>
      </c>
    </row>
    <row r="227" spans="1:8" x14ac:dyDescent="0.25">
      <c r="A227">
        <v>122.2</v>
      </c>
      <c r="B227">
        <v>5.5207842738144599</v>
      </c>
      <c r="D227">
        <v>122.2</v>
      </c>
      <c r="E227">
        <v>3.5991797687618599</v>
      </c>
      <c r="G227">
        <v>122.2</v>
      </c>
      <c r="H227">
        <v>1.7450887678147</v>
      </c>
    </row>
    <row r="228" spans="1:8" x14ac:dyDescent="0.25">
      <c r="A228">
        <v>122.3</v>
      </c>
      <c r="B228">
        <v>5.5506322945832496</v>
      </c>
      <c r="D228">
        <v>122.3</v>
      </c>
      <c r="E228">
        <v>3.6164840906418001</v>
      </c>
      <c r="G228">
        <v>122.3</v>
      </c>
      <c r="H228">
        <v>1.7539610364926199</v>
      </c>
    </row>
    <row r="229" spans="1:8" x14ac:dyDescent="0.25">
      <c r="A229">
        <v>122.4</v>
      </c>
      <c r="B229">
        <v>5.5580657114826799</v>
      </c>
      <c r="D229">
        <v>122.4</v>
      </c>
      <c r="E229">
        <v>3.6399775053194898</v>
      </c>
      <c r="G229">
        <v>122.4</v>
      </c>
      <c r="H229">
        <v>1.76164838670961</v>
      </c>
    </row>
    <row r="230" spans="1:8" x14ac:dyDescent="0.25">
      <c r="A230">
        <v>122.5</v>
      </c>
      <c r="B230">
        <v>5.5844490532315296</v>
      </c>
      <c r="D230">
        <v>122.5</v>
      </c>
      <c r="E230">
        <v>3.6535452193000202</v>
      </c>
      <c r="G230">
        <v>122.5</v>
      </c>
      <c r="H230">
        <v>1.7686397119539501</v>
      </c>
    </row>
    <row r="231" spans="1:8" x14ac:dyDescent="0.25">
      <c r="A231">
        <v>122.6</v>
      </c>
      <c r="B231">
        <v>5.6140380012406501</v>
      </c>
      <c r="D231">
        <v>122.6</v>
      </c>
      <c r="E231">
        <v>3.6711227251302501</v>
      </c>
      <c r="G231">
        <v>122.6</v>
      </c>
      <c r="H231">
        <v>1.7782099531273801</v>
      </c>
    </row>
    <row r="232" spans="1:8" x14ac:dyDescent="0.25">
      <c r="A232">
        <v>122.7</v>
      </c>
      <c r="B232">
        <v>5.6322666775029502</v>
      </c>
      <c r="D232">
        <v>122.7</v>
      </c>
      <c r="E232">
        <v>3.6929497527054398</v>
      </c>
      <c r="G232">
        <v>122.7</v>
      </c>
      <c r="H232">
        <v>1.7872296963068</v>
      </c>
    </row>
    <row r="233" spans="1:8" x14ac:dyDescent="0.25">
      <c r="A233">
        <v>122.8</v>
      </c>
      <c r="B233">
        <v>5.6526549134592301</v>
      </c>
      <c r="D233">
        <v>122.8</v>
      </c>
      <c r="E233">
        <v>3.7090213316485499</v>
      </c>
      <c r="G233">
        <v>122.8</v>
      </c>
      <c r="H233">
        <v>1.79402242848407</v>
      </c>
    </row>
    <row r="234" spans="1:8" x14ac:dyDescent="0.25">
      <c r="A234">
        <v>122.9</v>
      </c>
      <c r="B234">
        <v>5.6827544993553296</v>
      </c>
      <c r="D234">
        <v>122.9</v>
      </c>
      <c r="E234">
        <v>3.72350577123744</v>
      </c>
      <c r="G234">
        <v>122.9</v>
      </c>
      <c r="H234">
        <v>1.80581209390056</v>
      </c>
    </row>
    <row r="235" spans="1:8" x14ac:dyDescent="0.25">
      <c r="A235">
        <v>123</v>
      </c>
      <c r="B235">
        <v>5.7086313020529804</v>
      </c>
      <c r="D235">
        <v>123</v>
      </c>
      <c r="E235">
        <v>3.7337246032296001</v>
      </c>
      <c r="G235">
        <v>123</v>
      </c>
      <c r="H235">
        <v>1.8068482439885201</v>
      </c>
    </row>
    <row r="236" spans="1:8" x14ac:dyDescent="0.25">
      <c r="A236">
        <v>123.1</v>
      </c>
      <c r="B236">
        <v>5.7193076030584802</v>
      </c>
      <c r="D236">
        <v>123.1</v>
      </c>
      <c r="E236">
        <v>3.75317346497437</v>
      </c>
      <c r="G236">
        <v>123.1</v>
      </c>
      <c r="H236">
        <v>1.8043316188203899</v>
      </c>
    </row>
    <row r="237" spans="1:8" x14ac:dyDescent="0.25">
      <c r="A237">
        <v>123.2</v>
      </c>
      <c r="B237">
        <v>5.7635936001992096</v>
      </c>
      <c r="D237">
        <v>123.2</v>
      </c>
      <c r="E237">
        <v>3.7841750934325198</v>
      </c>
      <c r="G237">
        <v>123.2</v>
      </c>
      <c r="H237">
        <v>1.81125702238854</v>
      </c>
    </row>
    <row r="238" spans="1:8" x14ac:dyDescent="0.25">
      <c r="A238">
        <v>123.3</v>
      </c>
      <c r="B238">
        <v>5.7888239156108696</v>
      </c>
      <c r="D238">
        <v>123.3</v>
      </c>
      <c r="E238">
        <v>3.8003879466199999</v>
      </c>
      <c r="G238">
        <v>123.3</v>
      </c>
      <c r="H238">
        <v>1.8158595909052999</v>
      </c>
    </row>
    <row r="239" spans="1:8" x14ac:dyDescent="0.25">
      <c r="A239">
        <v>123.4</v>
      </c>
      <c r="B239">
        <v>5.8263744053185604</v>
      </c>
      <c r="D239">
        <v>123.4</v>
      </c>
      <c r="E239">
        <v>3.8151147979492399</v>
      </c>
      <c r="G239">
        <v>123.4</v>
      </c>
      <c r="H239">
        <v>1.8298111911063999</v>
      </c>
    </row>
    <row r="240" spans="1:8" x14ac:dyDescent="0.25">
      <c r="A240">
        <v>123.5</v>
      </c>
      <c r="B240">
        <v>5.8381072731027404</v>
      </c>
      <c r="D240">
        <v>123.5</v>
      </c>
      <c r="E240">
        <v>3.81741927596036</v>
      </c>
      <c r="G240">
        <v>123.5</v>
      </c>
      <c r="H240">
        <v>1.8376534172548</v>
      </c>
    </row>
    <row r="241" spans="1:8" x14ac:dyDescent="0.25">
      <c r="A241">
        <v>123.6</v>
      </c>
      <c r="B241">
        <v>5.8601371407951497</v>
      </c>
      <c r="D241">
        <v>123.6</v>
      </c>
      <c r="E241">
        <v>3.8257810228676901</v>
      </c>
      <c r="G241">
        <v>123.6</v>
      </c>
      <c r="H241">
        <v>1.85167355525788</v>
      </c>
    </row>
    <row r="242" spans="1:8" x14ac:dyDescent="0.25">
      <c r="A242">
        <v>123.7</v>
      </c>
      <c r="B242">
        <v>5.8628456721532602</v>
      </c>
      <c r="D242">
        <v>123.7</v>
      </c>
      <c r="E242">
        <v>3.8431408459479801</v>
      </c>
      <c r="G242">
        <v>123.7</v>
      </c>
      <c r="H242">
        <v>1.8644783514197201</v>
      </c>
    </row>
    <row r="243" spans="1:8" x14ac:dyDescent="0.25">
      <c r="A243">
        <v>123.8</v>
      </c>
      <c r="B243">
        <v>5.8899282618050899</v>
      </c>
      <c r="D243">
        <v>123.8</v>
      </c>
      <c r="E243">
        <v>3.8543849585516798</v>
      </c>
      <c r="G243">
        <v>123.8</v>
      </c>
      <c r="H243">
        <v>1.8630805627663201</v>
      </c>
    </row>
    <row r="244" spans="1:8" x14ac:dyDescent="0.25">
      <c r="A244">
        <v>123.9</v>
      </c>
      <c r="B244">
        <v>5.9136551614279496</v>
      </c>
      <c r="D244">
        <v>123.9</v>
      </c>
      <c r="E244">
        <v>3.8807085155091201</v>
      </c>
      <c r="G244">
        <v>123.9</v>
      </c>
      <c r="H244">
        <v>1.87791116839479</v>
      </c>
    </row>
    <row r="245" spans="1:8" x14ac:dyDescent="0.25">
      <c r="A245">
        <v>124</v>
      </c>
      <c r="B245">
        <v>5.94750094565015</v>
      </c>
      <c r="D245">
        <v>124</v>
      </c>
      <c r="E245">
        <v>3.8728174856446498</v>
      </c>
      <c r="G245">
        <v>124</v>
      </c>
      <c r="H245">
        <v>1.8759856785042499</v>
      </c>
    </row>
    <row r="246" spans="1:8" x14ac:dyDescent="0.25">
      <c r="A246">
        <v>124.1</v>
      </c>
      <c r="B246">
        <v>5.9744841336438697</v>
      </c>
      <c r="D246">
        <v>124.1</v>
      </c>
      <c r="E246">
        <v>3.87709305318148</v>
      </c>
      <c r="G246">
        <v>124.1</v>
      </c>
      <c r="H246">
        <v>1.8782716656935099</v>
      </c>
    </row>
    <row r="247" spans="1:8" x14ac:dyDescent="0.25">
      <c r="A247">
        <v>124.2</v>
      </c>
      <c r="B247">
        <v>5.9821108363112501</v>
      </c>
      <c r="D247">
        <v>124.2</v>
      </c>
      <c r="E247">
        <v>3.89679568488343</v>
      </c>
      <c r="G247">
        <v>124.2</v>
      </c>
      <c r="H247">
        <v>1.88441862630478</v>
      </c>
    </row>
    <row r="248" spans="1:8" x14ac:dyDescent="0.25">
      <c r="A248">
        <v>124.3</v>
      </c>
      <c r="B248">
        <v>6.0036410686606496</v>
      </c>
      <c r="D248">
        <v>124.3</v>
      </c>
      <c r="E248">
        <v>3.9242209258779699</v>
      </c>
      <c r="G248">
        <v>124.3</v>
      </c>
      <c r="H248">
        <v>1.8951245420407601</v>
      </c>
    </row>
    <row r="249" spans="1:8" x14ac:dyDescent="0.25">
      <c r="A249">
        <v>124.4</v>
      </c>
      <c r="B249">
        <v>6.0369053303381399</v>
      </c>
      <c r="D249">
        <v>124.4</v>
      </c>
      <c r="E249">
        <v>3.9316904428605</v>
      </c>
      <c r="G249">
        <v>124.4</v>
      </c>
      <c r="H249">
        <v>1.9061808885609599</v>
      </c>
    </row>
    <row r="250" spans="1:8" x14ac:dyDescent="0.25">
      <c r="A250">
        <v>124.5</v>
      </c>
      <c r="B250">
        <v>6.06645956439825</v>
      </c>
      <c r="D250">
        <v>124.5</v>
      </c>
      <c r="E250">
        <v>3.9546537882195798</v>
      </c>
      <c r="G250">
        <v>124.5</v>
      </c>
      <c r="H250">
        <v>1.9145751766018499</v>
      </c>
    </row>
    <row r="251" spans="1:8" x14ac:dyDescent="0.25">
      <c r="A251">
        <v>124.6</v>
      </c>
      <c r="B251">
        <v>6.0778795663713199</v>
      </c>
      <c r="D251">
        <v>124.6</v>
      </c>
      <c r="E251">
        <v>3.97325808227898</v>
      </c>
      <c r="G251">
        <v>124.6</v>
      </c>
      <c r="H251">
        <v>1.92361534809755</v>
      </c>
    </row>
    <row r="252" spans="1:8" x14ac:dyDescent="0.25">
      <c r="A252">
        <v>124.7</v>
      </c>
      <c r="B252">
        <v>6.10443702614202</v>
      </c>
      <c r="D252">
        <v>124.7</v>
      </c>
      <c r="E252">
        <v>3.9878877894295099</v>
      </c>
      <c r="G252">
        <v>124.7</v>
      </c>
      <c r="H252">
        <v>1.9300462844981601</v>
      </c>
    </row>
    <row r="253" spans="1:8" x14ac:dyDescent="0.25">
      <c r="A253">
        <v>124.8</v>
      </c>
      <c r="B253">
        <v>6.11213098244699</v>
      </c>
      <c r="D253">
        <v>124.8</v>
      </c>
      <c r="E253">
        <v>4.0170602628140797</v>
      </c>
      <c r="G253">
        <v>124.8</v>
      </c>
      <c r="H253">
        <v>1.92993675544976</v>
      </c>
    </row>
    <row r="254" spans="1:8" x14ac:dyDescent="0.25">
      <c r="A254">
        <v>124.9</v>
      </c>
      <c r="B254">
        <v>6.1406319205576896</v>
      </c>
      <c r="D254">
        <v>124.9</v>
      </c>
      <c r="E254">
        <v>4.0311810078834096</v>
      </c>
      <c r="G254">
        <v>124.9</v>
      </c>
      <c r="H254">
        <v>1.9363946704849</v>
      </c>
    </row>
    <row r="255" spans="1:8" x14ac:dyDescent="0.25">
      <c r="A255">
        <v>125</v>
      </c>
      <c r="B255">
        <v>6.1602326074814702</v>
      </c>
      <c r="D255">
        <v>125</v>
      </c>
      <c r="E255">
        <v>4.0342996393328896</v>
      </c>
      <c r="G255">
        <v>125</v>
      </c>
      <c r="H255">
        <v>1.94846983987308</v>
      </c>
    </row>
    <row r="256" spans="1:8" x14ac:dyDescent="0.25">
      <c r="A256">
        <v>125.1</v>
      </c>
      <c r="B256">
        <v>6.1595705959211804</v>
      </c>
      <c r="D256">
        <v>125.1</v>
      </c>
      <c r="E256">
        <v>4.0677498815263302</v>
      </c>
      <c r="G256">
        <v>125.1</v>
      </c>
      <c r="H256">
        <v>1.95583974992775</v>
      </c>
    </row>
    <row r="257" spans="1:8" x14ac:dyDescent="0.25">
      <c r="A257">
        <v>125.2</v>
      </c>
      <c r="B257">
        <v>6.1730026609493702</v>
      </c>
      <c r="D257">
        <v>125.2</v>
      </c>
      <c r="E257">
        <v>4.0807217894338104</v>
      </c>
      <c r="G257">
        <v>125.2</v>
      </c>
      <c r="H257">
        <v>1.9557449075268101</v>
      </c>
    </row>
    <row r="258" spans="1:8" x14ac:dyDescent="0.25">
      <c r="A258">
        <v>125.3</v>
      </c>
      <c r="B258">
        <v>6.2009193259630102</v>
      </c>
      <c r="D258">
        <v>125.3</v>
      </c>
      <c r="E258">
        <v>4.0983938293339799</v>
      </c>
      <c r="G258">
        <v>125.3</v>
      </c>
      <c r="H258">
        <v>1.9688637250444201</v>
      </c>
    </row>
    <row r="259" spans="1:8" x14ac:dyDescent="0.25">
      <c r="A259">
        <v>125.4</v>
      </c>
      <c r="B259">
        <v>6.2174801068965904</v>
      </c>
      <c r="D259">
        <v>125.4</v>
      </c>
      <c r="E259">
        <v>4.1259189548561999</v>
      </c>
      <c r="G259">
        <v>125.4</v>
      </c>
      <c r="H259">
        <v>1.9873298262703301</v>
      </c>
    </row>
    <row r="260" spans="1:8" x14ac:dyDescent="0.25">
      <c r="A260">
        <v>125.5</v>
      </c>
      <c r="B260">
        <v>6.2303533695395696</v>
      </c>
      <c r="D260">
        <v>125.5</v>
      </c>
      <c r="E260">
        <v>4.1531853154132499</v>
      </c>
      <c r="G260">
        <v>125.5</v>
      </c>
      <c r="H260">
        <v>1.9976700790411701</v>
      </c>
    </row>
    <row r="261" spans="1:8" x14ac:dyDescent="0.25">
      <c r="A261">
        <v>125.6</v>
      </c>
      <c r="B261">
        <v>6.2871876704040099</v>
      </c>
      <c r="D261">
        <v>125.6</v>
      </c>
      <c r="E261">
        <v>4.1777915745463696</v>
      </c>
      <c r="G261">
        <v>125.6</v>
      </c>
      <c r="H261">
        <v>2.0125658668926198</v>
      </c>
    </row>
    <row r="262" spans="1:8" x14ac:dyDescent="0.25">
      <c r="A262">
        <v>125.7</v>
      </c>
      <c r="B262">
        <v>6.3328510414380403</v>
      </c>
      <c r="D262">
        <v>125.7</v>
      </c>
      <c r="E262">
        <v>4.1786422492421602</v>
      </c>
      <c r="G262">
        <v>125.7</v>
      </c>
      <c r="H262">
        <v>2.02906954574315</v>
      </c>
    </row>
    <row r="263" spans="1:8" x14ac:dyDescent="0.25">
      <c r="A263">
        <v>125.8</v>
      </c>
      <c r="B263">
        <v>6.3611710158282504</v>
      </c>
      <c r="D263">
        <v>125.8</v>
      </c>
      <c r="E263">
        <v>4.2149045740587701</v>
      </c>
      <c r="G263">
        <v>125.8</v>
      </c>
      <c r="H263">
        <v>2.0383066180268101</v>
      </c>
    </row>
    <row r="264" spans="1:8" x14ac:dyDescent="0.25">
      <c r="A264">
        <v>125.9</v>
      </c>
      <c r="B264">
        <v>6.3909485140487998</v>
      </c>
      <c r="D264">
        <v>125.9</v>
      </c>
      <c r="E264">
        <v>4.2450552053383301</v>
      </c>
      <c r="G264">
        <v>125.9</v>
      </c>
      <c r="H264">
        <v>2.04775684083108</v>
      </c>
    </row>
    <row r="265" spans="1:8" x14ac:dyDescent="0.25">
      <c r="A265">
        <v>126</v>
      </c>
      <c r="B265">
        <v>6.4038385586559299</v>
      </c>
      <c r="D265">
        <v>126</v>
      </c>
      <c r="E265">
        <v>4.2628738561108799</v>
      </c>
      <c r="G265">
        <v>126</v>
      </c>
      <c r="H265">
        <v>2.0501117729109399</v>
      </c>
    </row>
    <row r="266" spans="1:8" x14ac:dyDescent="0.25">
      <c r="A266">
        <v>126.1</v>
      </c>
      <c r="B266">
        <v>6.4088052054379503</v>
      </c>
      <c r="D266">
        <v>126.1</v>
      </c>
      <c r="E266">
        <v>4.2875267551746399</v>
      </c>
      <c r="G266">
        <v>126.1</v>
      </c>
      <c r="H266">
        <v>2.0695044344889699</v>
      </c>
    </row>
    <row r="267" spans="1:8" x14ac:dyDescent="0.25">
      <c r="A267">
        <v>126.2</v>
      </c>
      <c r="B267">
        <v>6.4484966401652004</v>
      </c>
      <c r="D267">
        <v>126.2</v>
      </c>
      <c r="E267">
        <v>4.31780183507815</v>
      </c>
      <c r="G267">
        <v>126.2</v>
      </c>
      <c r="H267">
        <v>2.0758931143022199</v>
      </c>
    </row>
    <row r="268" spans="1:8" x14ac:dyDescent="0.25">
      <c r="A268">
        <v>126.3</v>
      </c>
      <c r="B268">
        <v>6.4897739560333099</v>
      </c>
      <c r="D268">
        <v>126.3</v>
      </c>
      <c r="E268">
        <v>4.3304276260730399</v>
      </c>
      <c r="G268">
        <v>126.3</v>
      </c>
      <c r="H268">
        <v>2.0888964455707799</v>
      </c>
    </row>
    <row r="269" spans="1:8" x14ac:dyDescent="0.25">
      <c r="A269">
        <v>126.4</v>
      </c>
      <c r="B269">
        <v>6.5387285223368403</v>
      </c>
      <c r="D269">
        <v>126.4</v>
      </c>
      <c r="E269">
        <v>4.3541693389226896</v>
      </c>
      <c r="G269">
        <v>126.4</v>
      </c>
      <c r="H269">
        <v>2.0986551323237999</v>
      </c>
    </row>
    <row r="270" spans="1:8" x14ac:dyDescent="0.25">
      <c r="A270">
        <v>126.5</v>
      </c>
      <c r="B270">
        <v>6.5643115761775501</v>
      </c>
      <c r="D270">
        <v>126.5</v>
      </c>
      <c r="E270">
        <v>4.38893158760854</v>
      </c>
      <c r="G270">
        <v>126.5</v>
      </c>
      <c r="H270">
        <v>2.10304339967333</v>
      </c>
    </row>
    <row r="271" spans="1:8" x14ac:dyDescent="0.25">
      <c r="A271">
        <v>126.6</v>
      </c>
      <c r="B271">
        <v>6.5931819342025397</v>
      </c>
      <c r="D271">
        <v>126.6</v>
      </c>
      <c r="E271">
        <v>4.4389424658769698</v>
      </c>
      <c r="G271">
        <v>126.6</v>
      </c>
      <c r="H271">
        <v>2.10246577224463</v>
      </c>
    </row>
    <row r="272" spans="1:8" x14ac:dyDescent="0.25">
      <c r="A272">
        <v>126.7</v>
      </c>
      <c r="B272">
        <v>6.60729960006321</v>
      </c>
      <c r="D272">
        <v>126.7</v>
      </c>
      <c r="E272">
        <v>4.4617275278745803</v>
      </c>
      <c r="G272">
        <v>126.7</v>
      </c>
      <c r="H272">
        <v>2.10504115546469</v>
      </c>
    </row>
    <row r="273" spans="1:8" x14ac:dyDescent="0.25">
      <c r="A273">
        <v>126.8</v>
      </c>
      <c r="B273">
        <v>6.6504870947249399</v>
      </c>
      <c r="D273">
        <v>126.8</v>
      </c>
      <c r="E273">
        <v>4.4799921281382202</v>
      </c>
      <c r="G273">
        <v>126.8</v>
      </c>
      <c r="H273">
        <v>2.1120728146927701</v>
      </c>
    </row>
    <row r="274" spans="1:8" x14ac:dyDescent="0.25">
      <c r="A274">
        <v>126.9</v>
      </c>
      <c r="B274">
        <v>6.6902224971520301</v>
      </c>
      <c r="D274">
        <v>126.9</v>
      </c>
      <c r="E274">
        <v>4.4891250447049602</v>
      </c>
      <c r="G274">
        <v>126.9</v>
      </c>
      <c r="H274">
        <v>2.1141018178355901</v>
      </c>
    </row>
    <row r="275" spans="1:8" x14ac:dyDescent="0.25">
      <c r="A275">
        <v>127</v>
      </c>
      <c r="B275">
        <v>6.7210567625301403</v>
      </c>
      <c r="D275">
        <v>127</v>
      </c>
      <c r="E275">
        <v>4.5024275914835501</v>
      </c>
      <c r="G275">
        <v>127</v>
      </c>
      <c r="H275">
        <v>2.1230417144142901</v>
      </c>
    </row>
    <row r="276" spans="1:8" x14ac:dyDescent="0.25">
      <c r="A276">
        <v>127.1</v>
      </c>
      <c r="B276">
        <v>6.7459771535794504</v>
      </c>
      <c r="D276">
        <v>127.1</v>
      </c>
      <c r="E276">
        <v>4.51354300575845</v>
      </c>
      <c r="G276">
        <v>127.1</v>
      </c>
      <c r="H276">
        <v>2.1374682282273998</v>
      </c>
    </row>
    <row r="277" spans="1:8" x14ac:dyDescent="0.25">
      <c r="A277">
        <v>127.2</v>
      </c>
      <c r="B277">
        <v>6.7629374920076302</v>
      </c>
      <c r="D277">
        <v>127.2</v>
      </c>
      <c r="E277">
        <v>4.5193524567776802</v>
      </c>
      <c r="G277">
        <v>127.2</v>
      </c>
      <c r="H277">
        <v>2.13611893472065</v>
      </c>
    </row>
    <row r="278" spans="1:8" x14ac:dyDescent="0.25">
      <c r="A278">
        <v>127.3</v>
      </c>
      <c r="B278">
        <v>6.7758686524531297</v>
      </c>
      <c r="D278">
        <v>127.3</v>
      </c>
      <c r="E278">
        <v>4.5557632326803397</v>
      </c>
      <c r="G278">
        <v>127.3</v>
      </c>
      <c r="H278">
        <v>2.1476218467740802</v>
      </c>
    </row>
    <row r="279" spans="1:8" x14ac:dyDescent="0.25">
      <c r="A279">
        <v>127.4</v>
      </c>
      <c r="B279">
        <v>6.8207180480040197</v>
      </c>
      <c r="D279">
        <v>127.4</v>
      </c>
      <c r="E279">
        <v>4.57059085879912</v>
      </c>
      <c r="G279">
        <v>127.4</v>
      </c>
      <c r="H279">
        <v>2.1663570426662502</v>
      </c>
    </row>
    <row r="280" spans="1:8" x14ac:dyDescent="0.25">
      <c r="A280">
        <v>127.5</v>
      </c>
      <c r="B280">
        <v>6.8683006442054504</v>
      </c>
      <c r="D280">
        <v>127.5</v>
      </c>
      <c r="E280">
        <v>4.5817081548616798</v>
      </c>
      <c r="G280">
        <v>127.5</v>
      </c>
      <c r="H280">
        <v>2.17346664888312</v>
      </c>
    </row>
    <row r="281" spans="1:8" x14ac:dyDescent="0.25">
      <c r="A281">
        <v>127.6</v>
      </c>
      <c r="B281">
        <v>6.9130521757067402</v>
      </c>
      <c r="D281">
        <v>127.6</v>
      </c>
      <c r="E281">
        <v>4.6001526820818004</v>
      </c>
      <c r="G281">
        <v>127.6</v>
      </c>
      <c r="H281">
        <v>2.1844136920934698</v>
      </c>
    </row>
    <row r="282" spans="1:8" x14ac:dyDescent="0.25">
      <c r="A282">
        <v>127.7</v>
      </c>
      <c r="B282">
        <v>6.9422040896505903</v>
      </c>
      <c r="D282">
        <v>127.7</v>
      </c>
      <c r="E282">
        <v>4.6310774187186601</v>
      </c>
      <c r="G282">
        <v>127.7</v>
      </c>
      <c r="H282">
        <v>2.2017675663480798</v>
      </c>
    </row>
    <row r="283" spans="1:8" x14ac:dyDescent="0.25">
      <c r="A283">
        <v>127.8</v>
      </c>
      <c r="B283">
        <v>6.97470351838433</v>
      </c>
      <c r="D283">
        <v>127.8</v>
      </c>
      <c r="E283">
        <v>4.6417650850471697</v>
      </c>
      <c r="G283">
        <v>127.8</v>
      </c>
      <c r="H283">
        <v>2.20767971748284</v>
      </c>
    </row>
    <row r="284" spans="1:8" x14ac:dyDescent="0.25">
      <c r="A284">
        <v>127.9</v>
      </c>
      <c r="B284">
        <v>7.0183923696716999</v>
      </c>
      <c r="D284">
        <v>127.9</v>
      </c>
      <c r="E284">
        <v>4.6542312814640798</v>
      </c>
      <c r="G284">
        <v>127.9</v>
      </c>
      <c r="H284">
        <v>2.2094224033443601</v>
      </c>
    </row>
    <row r="285" spans="1:8" x14ac:dyDescent="0.25">
      <c r="A285">
        <v>128</v>
      </c>
      <c r="B285">
        <v>7.04761407180251</v>
      </c>
      <c r="D285">
        <v>128</v>
      </c>
      <c r="E285">
        <v>4.6675612601919596</v>
      </c>
      <c r="G285">
        <v>128</v>
      </c>
      <c r="H285">
        <v>2.2161258009160298</v>
      </c>
    </row>
    <row r="286" spans="1:8" x14ac:dyDescent="0.25">
      <c r="A286">
        <v>128.1</v>
      </c>
      <c r="B286">
        <v>7.0826623451115296</v>
      </c>
      <c r="D286">
        <v>128.1</v>
      </c>
      <c r="E286">
        <v>4.69672947352535</v>
      </c>
      <c r="G286">
        <v>128.1</v>
      </c>
      <c r="H286">
        <v>2.213903066581</v>
      </c>
    </row>
    <row r="287" spans="1:8" x14ac:dyDescent="0.25">
      <c r="A287">
        <v>128.19999999999999</v>
      </c>
      <c r="B287">
        <v>7.1149527827635</v>
      </c>
      <c r="D287">
        <v>128.19999999999999</v>
      </c>
      <c r="E287">
        <v>4.7170764700440797</v>
      </c>
      <c r="G287">
        <v>128.19999999999999</v>
      </c>
      <c r="H287">
        <v>2.2281122222232201</v>
      </c>
    </row>
    <row r="288" spans="1:8" x14ac:dyDescent="0.25">
      <c r="A288">
        <v>128.30000000000001</v>
      </c>
      <c r="B288">
        <v>7.1540202426491701</v>
      </c>
      <c r="D288">
        <v>128.30000000000001</v>
      </c>
      <c r="E288">
        <v>4.7411060618131904</v>
      </c>
      <c r="G288">
        <v>128.30000000000001</v>
      </c>
      <c r="H288">
        <v>2.2349640254569998</v>
      </c>
    </row>
    <row r="289" spans="1:8" x14ac:dyDescent="0.25">
      <c r="A289">
        <v>128.4</v>
      </c>
      <c r="B289">
        <v>7.2005654655909499</v>
      </c>
      <c r="D289">
        <v>128.4</v>
      </c>
      <c r="E289">
        <v>4.7629535934218898</v>
      </c>
      <c r="G289">
        <v>128.4</v>
      </c>
      <c r="H289">
        <v>2.23573984781321</v>
      </c>
    </row>
    <row r="290" spans="1:8" x14ac:dyDescent="0.25">
      <c r="A290">
        <v>128.5</v>
      </c>
      <c r="B290">
        <v>7.2323049620490503</v>
      </c>
      <c r="D290">
        <v>128.5</v>
      </c>
      <c r="E290">
        <v>4.7975948496138097</v>
      </c>
      <c r="G290">
        <v>128.5</v>
      </c>
      <c r="H290">
        <v>2.2410370933249202</v>
      </c>
    </row>
    <row r="291" spans="1:8" x14ac:dyDescent="0.25">
      <c r="A291">
        <v>128.6</v>
      </c>
      <c r="B291">
        <v>7.2523185734867299</v>
      </c>
      <c r="D291">
        <v>128.6</v>
      </c>
      <c r="E291">
        <v>4.8033870543577297</v>
      </c>
      <c r="G291">
        <v>128.6</v>
      </c>
      <c r="H291">
        <v>2.2596847894708199</v>
      </c>
    </row>
    <row r="292" spans="1:8" x14ac:dyDescent="0.25">
      <c r="A292">
        <v>128.69999999999999</v>
      </c>
      <c r="B292">
        <v>7.2749862989995497</v>
      </c>
      <c r="D292">
        <v>128.69999999999999</v>
      </c>
      <c r="E292">
        <v>4.8237690659041697</v>
      </c>
      <c r="G292">
        <v>128.69999999999999</v>
      </c>
      <c r="H292">
        <v>2.2734329031147902</v>
      </c>
    </row>
    <row r="293" spans="1:8" x14ac:dyDescent="0.25">
      <c r="A293">
        <v>128.80000000000001</v>
      </c>
      <c r="B293">
        <v>7.2953883155822297</v>
      </c>
      <c r="D293">
        <v>128.80000000000001</v>
      </c>
      <c r="E293">
        <v>4.8379939436705302</v>
      </c>
      <c r="G293">
        <v>128.80000000000001</v>
      </c>
      <c r="H293">
        <v>2.2731245561223701</v>
      </c>
    </row>
    <row r="294" spans="1:8" x14ac:dyDescent="0.25">
      <c r="A294">
        <v>128.9</v>
      </c>
      <c r="B294">
        <v>7.3223544312717603</v>
      </c>
      <c r="D294">
        <v>128.9</v>
      </c>
      <c r="E294">
        <v>4.8479578975626501</v>
      </c>
      <c r="G294">
        <v>128.9</v>
      </c>
      <c r="H294">
        <v>2.2795097038179302</v>
      </c>
    </row>
    <row r="295" spans="1:8" x14ac:dyDescent="0.25">
      <c r="A295">
        <v>129</v>
      </c>
      <c r="B295">
        <v>7.3416316438548597</v>
      </c>
      <c r="D295">
        <v>129</v>
      </c>
      <c r="E295">
        <v>4.8758215862034904</v>
      </c>
      <c r="G295">
        <v>129</v>
      </c>
      <c r="H295">
        <v>2.2863763587188699</v>
      </c>
    </row>
    <row r="296" spans="1:8" x14ac:dyDescent="0.25">
      <c r="A296">
        <v>129.1</v>
      </c>
      <c r="B296">
        <v>7.3963586096322196</v>
      </c>
      <c r="D296">
        <v>129.1</v>
      </c>
      <c r="E296">
        <v>4.8897301096344297</v>
      </c>
      <c r="G296">
        <v>129.1</v>
      </c>
      <c r="H296">
        <v>2.30315998388313</v>
      </c>
    </row>
    <row r="297" spans="1:8" x14ac:dyDescent="0.25">
      <c r="A297">
        <v>129.19999999999999</v>
      </c>
      <c r="B297">
        <v>7.4330624721394898</v>
      </c>
      <c r="D297">
        <v>129.19999999999999</v>
      </c>
      <c r="E297">
        <v>4.9044240652491897</v>
      </c>
      <c r="G297">
        <v>129.19999999999999</v>
      </c>
      <c r="H297">
        <v>2.3185362998478301</v>
      </c>
    </row>
    <row r="298" spans="1:8" x14ac:dyDescent="0.25">
      <c r="A298">
        <v>129.30000000000001</v>
      </c>
      <c r="B298">
        <v>7.4531058466797804</v>
      </c>
      <c r="D298">
        <v>129.30000000000001</v>
      </c>
      <c r="E298">
        <v>4.9396701432454897</v>
      </c>
      <c r="G298">
        <v>129.30000000000001</v>
      </c>
      <c r="H298">
        <v>2.3234824618108201</v>
      </c>
    </row>
    <row r="299" spans="1:8" x14ac:dyDescent="0.25">
      <c r="A299">
        <v>129.4</v>
      </c>
      <c r="B299">
        <v>7.48470479169199</v>
      </c>
      <c r="D299">
        <v>129.4</v>
      </c>
      <c r="E299">
        <v>4.9595345310950698</v>
      </c>
      <c r="G299">
        <v>129.4</v>
      </c>
      <c r="H299">
        <v>2.3405982776664098</v>
      </c>
    </row>
    <row r="300" spans="1:8" x14ac:dyDescent="0.25">
      <c r="A300">
        <v>129.5</v>
      </c>
      <c r="B300">
        <v>7.5249570692976704</v>
      </c>
      <c r="D300">
        <v>129.5</v>
      </c>
      <c r="E300">
        <v>4.9613855486969198</v>
      </c>
      <c r="G300">
        <v>129.5</v>
      </c>
      <c r="H300">
        <v>2.3455027304614502</v>
      </c>
    </row>
    <row r="301" spans="1:8" x14ac:dyDescent="0.25">
      <c r="A301">
        <v>129.6</v>
      </c>
      <c r="B301">
        <v>7.5302478668427204</v>
      </c>
      <c r="D301">
        <v>129.6</v>
      </c>
      <c r="E301">
        <v>4.97953668640901</v>
      </c>
      <c r="G301">
        <v>129.6</v>
      </c>
      <c r="H301">
        <v>2.3590007585544601</v>
      </c>
    </row>
    <row r="302" spans="1:8" x14ac:dyDescent="0.25">
      <c r="A302">
        <v>129.69999999999999</v>
      </c>
      <c r="B302">
        <v>7.5512330023691598</v>
      </c>
      <c r="D302">
        <v>129.69999999999999</v>
      </c>
      <c r="E302">
        <v>5.0021719400995197</v>
      </c>
      <c r="G302">
        <v>129.69999999999999</v>
      </c>
      <c r="H302">
        <v>2.3674918917051202</v>
      </c>
    </row>
    <row r="303" spans="1:8" x14ac:dyDescent="0.25">
      <c r="A303">
        <v>129.80000000000001</v>
      </c>
      <c r="B303">
        <v>7.5713741643683203</v>
      </c>
      <c r="D303">
        <v>129.80000000000001</v>
      </c>
      <c r="E303">
        <v>5.0224585244678401</v>
      </c>
      <c r="G303">
        <v>129.80000000000001</v>
      </c>
      <c r="H303">
        <v>2.37586366790446</v>
      </c>
    </row>
    <row r="304" spans="1:8" x14ac:dyDescent="0.25">
      <c r="A304">
        <v>129.9</v>
      </c>
      <c r="B304">
        <v>7.5916416470877603</v>
      </c>
      <c r="D304">
        <v>129.9</v>
      </c>
      <c r="E304">
        <v>5.0307540503480803</v>
      </c>
      <c r="G304">
        <v>129.9</v>
      </c>
      <c r="H304">
        <v>2.3850987112113202</v>
      </c>
    </row>
    <row r="305" spans="1:8" x14ac:dyDescent="0.25">
      <c r="A305">
        <v>130</v>
      </c>
      <c r="B305">
        <v>7.6030170471801997</v>
      </c>
      <c r="D305">
        <v>130</v>
      </c>
      <c r="E305">
        <v>5.0475417577167701</v>
      </c>
      <c r="G305">
        <v>130</v>
      </c>
      <c r="H305">
        <v>2.3917650184358998</v>
      </c>
    </row>
    <row r="306" spans="1:8" x14ac:dyDescent="0.25">
      <c r="A306">
        <v>130.1</v>
      </c>
      <c r="B306">
        <v>7.63258617019246</v>
      </c>
      <c r="D306">
        <v>130.1</v>
      </c>
      <c r="E306">
        <v>5.0634360851590303</v>
      </c>
      <c r="G306">
        <v>130.1</v>
      </c>
      <c r="H306">
        <v>2.3975310308569702</v>
      </c>
    </row>
    <row r="307" spans="1:8" x14ac:dyDescent="0.25">
      <c r="A307">
        <v>130.19999999999999</v>
      </c>
      <c r="B307">
        <v>7.6607873328969998</v>
      </c>
      <c r="D307">
        <v>130.19999999999999</v>
      </c>
      <c r="E307">
        <v>5.0744613815724202</v>
      </c>
      <c r="G307">
        <v>130.19999999999999</v>
      </c>
      <c r="H307">
        <v>2.4023503244482902</v>
      </c>
    </row>
    <row r="308" spans="1:8" x14ac:dyDescent="0.25">
      <c r="A308">
        <v>130.30000000000001</v>
      </c>
      <c r="B308">
        <v>7.7031248125541998</v>
      </c>
      <c r="D308">
        <v>130.30000000000001</v>
      </c>
      <c r="E308">
        <v>5.0730682340271898</v>
      </c>
      <c r="G308">
        <v>130.30000000000001</v>
      </c>
      <c r="H308">
        <v>2.4100069819793402</v>
      </c>
    </row>
    <row r="309" spans="1:8" x14ac:dyDescent="0.25">
      <c r="A309">
        <v>130.4</v>
      </c>
      <c r="B309">
        <v>7.7307669787269599</v>
      </c>
      <c r="D309">
        <v>130.4</v>
      </c>
      <c r="E309">
        <v>5.1069436712716501</v>
      </c>
      <c r="G309">
        <v>130.4</v>
      </c>
      <c r="H309">
        <v>2.4124159829854301</v>
      </c>
    </row>
    <row r="310" spans="1:8" x14ac:dyDescent="0.25">
      <c r="A310">
        <v>130.5</v>
      </c>
      <c r="B310">
        <v>7.7295738215653103</v>
      </c>
      <c r="D310">
        <v>130.5</v>
      </c>
      <c r="E310">
        <v>5.12886453302169</v>
      </c>
      <c r="G310">
        <v>130.5</v>
      </c>
      <c r="H310">
        <v>2.4292747086087001</v>
      </c>
    </row>
    <row r="311" spans="1:8" x14ac:dyDescent="0.25">
      <c r="A311">
        <v>130.6</v>
      </c>
      <c r="B311">
        <v>7.7580778340619796</v>
      </c>
      <c r="D311">
        <v>130.6</v>
      </c>
      <c r="E311">
        <v>5.1271537041831197</v>
      </c>
      <c r="G311">
        <v>130.6</v>
      </c>
      <c r="H311">
        <v>2.4242426123435301</v>
      </c>
    </row>
    <row r="312" spans="1:8" x14ac:dyDescent="0.25">
      <c r="A312">
        <v>130.69999999999999</v>
      </c>
      <c r="B312">
        <v>7.7775014063922097</v>
      </c>
      <c r="D312">
        <v>130.69999999999999</v>
      </c>
      <c r="E312">
        <v>5.1442984418477504</v>
      </c>
      <c r="G312">
        <v>130.69999999999999</v>
      </c>
      <c r="H312">
        <v>2.4230281167243</v>
      </c>
    </row>
    <row r="313" spans="1:8" x14ac:dyDescent="0.25">
      <c r="A313">
        <v>130.80000000000001</v>
      </c>
      <c r="B313">
        <v>7.8012001628074596</v>
      </c>
      <c r="D313">
        <v>130.80000000000001</v>
      </c>
      <c r="E313">
        <v>5.1432684693889401</v>
      </c>
      <c r="G313">
        <v>130.80000000000001</v>
      </c>
      <c r="H313">
        <v>2.4393621793096298</v>
      </c>
    </row>
    <row r="314" spans="1:8" x14ac:dyDescent="0.25">
      <c r="A314">
        <v>130.9</v>
      </c>
      <c r="B314">
        <v>7.8583923053560403</v>
      </c>
      <c r="D314">
        <v>130.9</v>
      </c>
      <c r="E314">
        <v>5.1634054573124502</v>
      </c>
      <c r="G314">
        <v>130.9</v>
      </c>
      <c r="H314">
        <v>2.4417680842488299</v>
      </c>
    </row>
    <row r="315" spans="1:8" x14ac:dyDescent="0.25">
      <c r="A315">
        <v>131</v>
      </c>
      <c r="B315">
        <v>7.86509186885473</v>
      </c>
      <c r="D315">
        <v>131</v>
      </c>
      <c r="E315">
        <v>5.1864367356039196</v>
      </c>
      <c r="G315">
        <v>131</v>
      </c>
      <c r="H315">
        <v>2.4402498541033402</v>
      </c>
    </row>
    <row r="316" spans="1:8" x14ac:dyDescent="0.25">
      <c r="A316">
        <v>131.1</v>
      </c>
      <c r="B316">
        <v>7.9062678657726</v>
      </c>
      <c r="D316">
        <v>131.1</v>
      </c>
      <c r="E316">
        <v>5.2279328099991504</v>
      </c>
      <c r="G316">
        <v>131.1</v>
      </c>
      <c r="H316">
        <v>2.4366679104899398</v>
      </c>
    </row>
    <row r="317" spans="1:8" x14ac:dyDescent="0.25">
      <c r="A317">
        <v>131.19999999999999</v>
      </c>
      <c r="B317">
        <v>7.9170262203987596</v>
      </c>
      <c r="D317">
        <v>131.19999999999999</v>
      </c>
      <c r="E317">
        <v>5.2404177796363403</v>
      </c>
      <c r="G317">
        <v>131.19999999999999</v>
      </c>
      <c r="H317">
        <v>2.4481806513139799</v>
      </c>
    </row>
    <row r="318" spans="1:8" x14ac:dyDescent="0.25">
      <c r="A318">
        <v>131.30000000000001</v>
      </c>
      <c r="B318">
        <v>7.9501912843932097</v>
      </c>
      <c r="D318">
        <v>131.30000000000001</v>
      </c>
      <c r="E318">
        <v>5.2726481215210104</v>
      </c>
      <c r="G318">
        <v>131.30000000000001</v>
      </c>
      <c r="H318">
        <v>2.4436434012549202</v>
      </c>
    </row>
    <row r="319" spans="1:8" x14ac:dyDescent="0.25">
      <c r="A319">
        <v>131.4</v>
      </c>
      <c r="B319">
        <v>7.9722851472688703</v>
      </c>
      <c r="D319">
        <v>131.4</v>
      </c>
      <c r="E319">
        <v>5.2914219219575296</v>
      </c>
      <c r="G319">
        <v>131.4</v>
      </c>
      <c r="H319">
        <v>2.4625676353375998</v>
      </c>
    </row>
    <row r="320" spans="1:8" x14ac:dyDescent="0.25">
      <c r="A320">
        <v>131.5</v>
      </c>
      <c r="B320">
        <v>8.0207435235314506</v>
      </c>
      <c r="D320">
        <v>131.5</v>
      </c>
      <c r="E320">
        <v>5.3094733727906398</v>
      </c>
      <c r="G320">
        <v>131.5</v>
      </c>
      <c r="H320">
        <v>2.47079986949826</v>
      </c>
    </row>
    <row r="321" spans="1:8" x14ac:dyDescent="0.25">
      <c r="A321">
        <v>131.6</v>
      </c>
      <c r="B321">
        <v>8.0522702682047207</v>
      </c>
      <c r="D321">
        <v>131.6</v>
      </c>
      <c r="E321">
        <v>5.30593258275076</v>
      </c>
      <c r="G321">
        <v>131.6</v>
      </c>
      <c r="H321">
        <v>2.4804107413665699</v>
      </c>
    </row>
    <row r="322" spans="1:8" x14ac:dyDescent="0.25">
      <c r="A322">
        <v>131.69999999999999</v>
      </c>
      <c r="B322">
        <v>8.0731235013883502</v>
      </c>
      <c r="D322">
        <v>131.69999999999999</v>
      </c>
      <c r="E322">
        <v>5.3439957959346902</v>
      </c>
      <c r="G322">
        <v>131.69999999999999</v>
      </c>
      <c r="H322">
        <v>2.4741465333449901</v>
      </c>
    </row>
    <row r="323" spans="1:8" x14ac:dyDescent="0.25">
      <c r="A323">
        <v>131.80000000000001</v>
      </c>
      <c r="B323">
        <v>8.0957229277056797</v>
      </c>
      <c r="D323">
        <v>131.80000000000001</v>
      </c>
      <c r="E323">
        <v>5.36452109755463</v>
      </c>
      <c r="G323">
        <v>131.80000000000001</v>
      </c>
      <c r="H323">
        <v>2.4837834969122601</v>
      </c>
    </row>
    <row r="324" spans="1:8" x14ac:dyDescent="0.25">
      <c r="A324">
        <v>131.9</v>
      </c>
      <c r="B324">
        <v>8.1384624849427301</v>
      </c>
      <c r="D324">
        <v>131.9</v>
      </c>
      <c r="E324">
        <v>5.3732927507248203</v>
      </c>
      <c r="G324">
        <v>131.9</v>
      </c>
      <c r="H324">
        <v>2.49812001706275</v>
      </c>
    </row>
    <row r="325" spans="1:8" x14ac:dyDescent="0.25">
      <c r="A325">
        <v>132</v>
      </c>
      <c r="B325">
        <v>8.1564875049399497</v>
      </c>
      <c r="D325">
        <v>132</v>
      </c>
      <c r="E325">
        <v>5.4031835882259802</v>
      </c>
      <c r="G325">
        <v>132</v>
      </c>
      <c r="H325">
        <v>2.51470326032773</v>
      </c>
    </row>
    <row r="326" spans="1:8" x14ac:dyDescent="0.25">
      <c r="A326">
        <v>132.1</v>
      </c>
      <c r="B326">
        <v>8.1963160661098904</v>
      </c>
      <c r="D326">
        <v>132.1</v>
      </c>
      <c r="E326">
        <v>5.3939313027720397</v>
      </c>
      <c r="G326">
        <v>132.1</v>
      </c>
      <c r="H326">
        <v>2.52482774471419</v>
      </c>
    </row>
    <row r="327" spans="1:8" x14ac:dyDescent="0.25">
      <c r="A327">
        <v>132.19999999999999</v>
      </c>
      <c r="B327">
        <v>8.2020617906124098</v>
      </c>
      <c r="D327">
        <v>132.19999999999999</v>
      </c>
      <c r="E327">
        <v>5.4161026761805102</v>
      </c>
      <c r="G327">
        <v>132.19999999999999</v>
      </c>
      <c r="H327">
        <v>2.52350379270151</v>
      </c>
    </row>
    <row r="328" spans="1:8" x14ac:dyDescent="0.25">
      <c r="A328">
        <v>132.30000000000001</v>
      </c>
      <c r="B328">
        <v>8.1898018558889198</v>
      </c>
      <c r="D328">
        <v>132.30000000000001</v>
      </c>
      <c r="E328">
        <v>5.4368737544761903</v>
      </c>
      <c r="G328">
        <v>132.30000000000001</v>
      </c>
      <c r="H328">
        <v>2.5251049176662299</v>
      </c>
    </row>
    <row r="329" spans="1:8" x14ac:dyDescent="0.25">
      <c r="A329">
        <v>132.4</v>
      </c>
      <c r="B329">
        <v>8.2089472592932609</v>
      </c>
      <c r="D329">
        <v>132.4</v>
      </c>
      <c r="E329">
        <v>5.4581566117645401</v>
      </c>
      <c r="G329">
        <v>132.4</v>
      </c>
      <c r="H329">
        <v>2.5263388553787398</v>
      </c>
    </row>
    <row r="330" spans="1:8" x14ac:dyDescent="0.25">
      <c r="A330">
        <v>132.5</v>
      </c>
      <c r="B330">
        <v>8.2179678858884397</v>
      </c>
      <c r="D330">
        <v>132.5</v>
      </c>
      <c r="E330">
        <v>5.4714417463220597</v>
      </c>
      <c r="G330">
        <v>132.5</v>
      </c>
      <c r="H330">
        <v>2.5281469241742598</v>
      </c>
    </row>
    <row r="331" spans="1:8" x14ac:dyDescent="0.25">
      <c r="A331">
        <v>132.6</v>
      </c>
      <c r="B331">
        <v>8.2335799802560796</v>
      </c>
      <c r="D331">
        <v>132.6</v>
      </c>
      <c r="E331">
        <v>5.46954144006716</v>
      </c>
      <c r="G331">
        <v>132.6</v>
      </c>
      <c r="H331">
        <v>2.5204478378675299</v>
      </c>
    </row>
    <row r="332" spans="1:8" x14ac:dyDescent="0.25">
      <c r="A332">
        <v>132.69999999999999</v>
      </c>
      <c r="B332">
        <v>8.2399860605866095</v>
      </c>
      <c r="D332">
        <v>132.69999999999999</v>
      </c>
      <c r="E332">
        <v>5.4807310443728001</v>
      </c>
      <c r="G332">
        <v>132.69999999999999</v>
      </c>
      <c r="H332">
        <v>2.53477720534582</v>
      </c>
    </row>
    <row r="333" spans="1:8" x14ac:dyDescent="0.25">
      <c r="A333">
        <v>132.80000000000001</v>
      </c>
      <c r="B333">
        <v>8.2801364937639192</v>
      </c>
      <c r="D333">
        <v>132.80000000000001</v>
      </c>
      <c r="E333">
        <v>5.4938201453704201</v>
      </c>
      <c r="G333">
        <v>132.80000000000001</v>
      </c>
      <c r="H333">
        <v>2.5407729247442599</v>
      </c>
    </row>
    <row r="334" spans="1:8" x14ac:dyDescent="0.25">
      <c r="A334">
        <v>132.9</v>
      </c>
      <c r="B334">
        <v>8.3140227380399203</v>
      </c>
      <c r="D334">
        <v>132.9</v>
      </c>
      <c r="E334">
        <v>5.5247842189074996</v>
      </c>
      <c r="G334">
        <v>132.9</v>
      </c>
      <c r="H334">
        <v>2.5607454846520299</v>
      </c>
    </row>
    <row r="335" spans="1:8" x14ac:dyDescent="0.25">
      <c r="A335">
        <v>133</v>
      </c>
      <c r="B335">
        <v>8.3480457657370106</v>
      </c>
      <c r="D335">
        <v>133</v>
      </c>
      <c r="E335">
        <v>5.5556051758861296</v>
      </c>
      <c r="G335">
        <v>133</v>
      </c>
      <c r="H335">
        <v>2.5619476783544202</v>
      </c>
    </row>
    <row r="336" spans="1:8" x14ac:dyDescent="0.25">
      <c r="A336">
        <v>133.1</v>
      </c>
      <c r="B336">
        <v>8.3931895036289692</v>
      </c>
      <c r="D336">
        <v>133.1</v>
      </c>
      <c r="E336">
        <v>5.5749010527496496</v>
      </c>
      <c r="G336">
        <v>133.1</v>
      </c>
      <c r="H336">
        <v>2.5751511897242598</v>
      </c>
    </row>
    <row r="337" spans="1:8" x14ac:dyDescent="0.25">
      <c r="A337">
        <v>133.19999999999999</v>
      </c>
      <c r="B337">
        <v>8.4349854820268408</v>
      </c>
      <c r="D337">
        <v>133.19999999999999</v>
      </c>
      <c r="E337">
        <v>5.6094658824497401</v>
      </c>
      <c r="G337">
        <v>133.19999999999999</v>
      </c>
      <c r="H337">
        <v>2.5817061472775</v>
      </c>
    </row>
    <row r="338" spans="1:8" x14ac:dyDescent="0.25">
      <c r="A338">
        <v>133.30000000000001</v>
      </c>
      <c r="B338">
        <v>8.4698913942565994</v>
      </c>
      <c r="D338">
        <v>133.30000000000001</v>
      </c>
      <c r="E338">
        <v>5.6504994524116299</v>
      </c>
      <c r="G338">
        <v>133.30000000000001</v>
      </c>
      <c r="H338">
        <v>2.5821495321147898</v>
      </c>
    </row>
    <row r="339" spans="1:8" x14ac:dyDescent="0.25">
      <c r="A339">
        <v>133.4</v>
      </c>
      <c r="B339">
        <v>8.5090942115533892</v>
      </c>
      <c r="D339">
        <v>133.4</v>
      </c>
      <c r="E339">
        <v>5.6699274044457004</v>
      </c>
      <c r="G339">
        <v>133.4</v>
      </c>
      <c r="H339">
        <v>2.5823424045934802</v>
      </c>
    </row>
    <row r="340" spans="1:8" x14ac:dyDescent="0.25">
      <c r="A340">
        <v>133.5</v>
      </c>
      <c r="B340">
        <v>8.5250637132388594</v>
      </c>
      <c r="D340">
        <v>133.5</v>
      </c>
      <c r="E340">
        <v>5.7043837399047002</v>
      </c>
      <c r="G340">
        <v>133.5</v>
      </c>
      <c r="H340">
        <v>2.6015641541781398</v>
      </c>
    </row>
    <row r="341" spans="1:8" x14ac:dyDescent="0.25">
      <c r="A341">
        <v>133.6</v>
      </c>
      <c r="B341">
        <v>8.5556651052558905</v>
      </c>
      <c r="D341">
        <v>133.6</v>
      </c>
      <c r="E341">
        <v>5.73585244712116</v>
      </c>
      <c r="G341">
        <v>133.6</v>
      </c>
      <c r="H341">
        <v>2.6042622133536999</v>
      </c>
    </row>
    <row r="342" spans="1:8" x14ac:dyDescent="0.25">
      <c r="A342">
        <v>133.69999999999999</v>
      </c>
      <c r="B342">
        <v>8.5688777223190904</v>
      </c>
      <c r="D342">
        <v>133.69999999999999</v>
      </c>
      <c r="E342">
        <v>5.7634066797785701</v>
      </c>
      <c r="G342">
        <v>133.69999999999999</v>
      </c>
      <c r="H342">
        <v>2.6141399892728501</v>
      </c>
    </row>
    <row r="343" spans="1:8" x14ac:dyDescent="0.25">
      <c r="A343">
        <v>133.80000000000001</v>
      </c>
      <c r="B343">
        <v>8.5950984938878907</v>
      </c>
      <c r="D343">
        <v>133.80000000000001</v>
      </c>
      <c r="E343">
        <v>5.7837192871959404</v>
      </c>
      <c r="G343">
        <v>133.80000000000001</v>
      </c>
      <c r="H343">
        <v>2.6300793024219198</v>
      </c>
    </row>
    <row r="344" spans="1:8" x14ac:dyDescent="0.25">
      <c r="A344">
        <v>133.9</v>
      </c>
      <c r="B344">
        <v>8.5956170698178997</v>
      </c>
      <c r="D344">
        <v>133.9</v>
      </c>
      <c r="E344">
        <v>5.8078480482525396</v>
      </c>
      <c r="G344">
        <v>133.9</v>
      </c>
      <c r="H344">
        <v>2.6310418326240801</v>
      </c>
    </row>
    <row r="345" spans="1:8" x14ac:dyDescent="0.25">
      <c r="A345">
        <v>134</v>
      </c>
      <c r="B345">
        <v>8.6291819941118</v>
      </c>
      <c r="D345">
        <v>134</v>
      </c>
      <c r="E345">
        <v>5.8302398215167397</v>
      </c>
      <c r="G345">
        <v>134</v>
      </c>
      <c r="H345">
        <v>2.6274696342139201</v>
      </c>
    </row>
    <row r="346" spans="1:8" x14ac:dyDescent="0.25">
      <c r="A346">
        <v>134.1</v>
      </c>
      <c r="B346">
        <v>8.66700090668588</v>
      </c>
      <c r="D346">
        <v>134.1</v>
      </c>
      <c r="E346">
        <v>5.8387526506376801</v>
      </c>
      <c r="G346">
        <v>134.1</v>
      </c>
      <c r="H346">
        <v>2.64425933901666</v>
      </c>
    </row>
    <row r="347" spans="1:8" x14ac:dyDescent="0.25">
      <c r="A347">
        <v>134.19999999999999</v>
      </c>
      <c r="B347">
        <v>8.6920176851652897</v>
      </c>
      <c r="D347">
        <v>134.19999999999999</v>
      </c>
      <c r="E347">
        <v>5.8432310651328496</v>
      </c>
      <c r="G347">
        <v>134.19999999999999</v>
      </c>
      <c r="H347">
        <v>2.6575508977147102</v>
      </c>
    </row>
    <row r="348" spans="1:8" x14ac:dyDescent="0.25">
      <c r="A348">
        <v>134.30000000000001</v>
      </c>
      <c r="B348">
        <v>8.7087659997406206</v>
      </c>
      <c r="D348">
        <v>134.30000000000001</v>
      </c>
      <c r="E348">
        <v>5.87444751668062</v>
      </c>
      <c r="G348">
        <v>134.30000000000001</v>
      </c>
      <c r="H348">
        <v>2.6768149714248</v>
      </c>
    </row>
    <row r="349" spans="1:8" x14ac:dyDescent="0.25">
      <c r="A349">
        <v>134.4</v>
      </c>
      <c r="B349">
        <v>8.7322978097253703</v>
      </c>
      <c r="D349">
        <v>134.4</v>
      </c>
      <c r="E349">
        <v>5.8887393090737801</v>
      </c>
      <c r="G349">
        <v>134.4</v>
      </c>
      <c r="H349">
        <v>2.69514701030523</v>
      </c>
    </row>
    <row r="350" spans="1:8" x14ac:dyDescent="0.25">
      <c r="A350">
        <v>134.5</v>
      </c>
      <c r="B350">
        <v>8.7315173009953693</v>
      </c>
      <c r="D350">
        <v>134.5</v>
      </c>
      <c r="E350">
        <v>5.9017976666668099</v>
      </c>
      <c r="G350">
        <v>134.5</v>
      </c>
      <c r="H350">
        <v>2.6980610084507899</v>
      </c>
    </row>
    <row r="351" spans="1:8" x14ac:dyDescent="0.25">
      <c r="A351">
        <v>134.6</v>
      </c>
      <c r="B351">
        <v>8.7566139290654004</v>
      </c>
      <c r="D351">
        <v>134.6</v>
      </c>
      <c r="E351">
        <v>5.9150822953873998</v>
      </c>
      <c r="G351">
        <v>134.6</v>
      </c>
      <c r="H351">
        <v>2.69382378285089</v>
      </c>
    </row>
    <row r="352" spans="1:8" x14ac:dyDescent="0.25">
      <c r="A352">
        <v>134.69999999999999</v>
      </c>
      <c r="B352">
        <v>8.8048470592178791</v>
      </c>
      <c r="D352">
        <v>134.69999999999999</v>
      </c>
      <c r="E352">
        <v>5.9163305826675003</v>
      </c>
      <c r="G352">
        <v>134.69999999999999</v>
      </c>
      <c r="H352">
        <v>2.6884882014745402</v>
      </c>
    </row>
    <row r="353" spans="1:8" x14ac:dyDescent="0.25">
      <c r="A353">
        <v>134.80000000000001</v>
      </c>
      <c r="B353">
        <v>8.8590243320561193</v>
      </c>
      <c r="D353">
        <v>134.80000000000001</v>
      </c>
      <c r="E353">
        <v>5.9310810665696403</v>
      </c>
      <c r="G353">
        <v>134.80000000000001</v>
      </c>
      <c r="H353">
        <v>2.69763838411725</v>
      </c>
    </row>
    <row r="354" spans="1:8" x14ac:dyDescent="0.25">
      <c r="A354">
        <v>134.9</v>
      </c>
      <c r="B354">
        <v>8.8949458845964102</v>
      </c>
      <c r="D354">
        <v>134.9</v>
      </c>
      <c r="E354">
        <v>5.9600734309228702</v>
      </c>
      <c r="G354">
        <v>134.9</v>
      </c>
      <c r="H354">
        <v>2.7048016548866398</v>
      </c>
    </row>
    <row r="355" spans="1:8" x14ac:dyDescent="0.25">
      <c r="A355">
        <v>135</v>
      </c>
      <c r="B355">
        <v>8.9210894832004808</v>
      </c>
      <c r="D355">
        <v>135</v>
      </c>
      <c r="E355">
        <v>5.9742371423436103</v>
      </c>
      <c r="G355">
        <v>135</v>
      </c>
      <c r="H355">
        <v>2.7234280702825302</v>
      </c>
    </row>
    <row r="356" spans="1:8" x14ac:dyDescent="0.25">
      <c r="A356">
        <v>135.1</v>
      </c>
      <c r="B356">
        <v>8.9582272660072899</v>
      </c>
      <c r="D356">
        <v>135.1</v>
      </c>
      <c r="E356">
        <v>5.9941244992610203</v>
      </c>
      <c r="G356">
        <v>135.1</v>
      </c>
      <c r="H356">
        <v>2.71375556371691</v>
      </c>
    </row>
    <row r="357" spans="1:8" x14ac:dyDescent="0.25">
      <c r="A357">
        <v>135.19999999999999</v>
      </c>
      <c r="B357">
        <v>8.9583017677416894</v>
      </c>
      <c r="D357">
        <v>135.19999999999999</v>
      </c>
      <c r="E357">
        <v>6.0045308648161004</v>
      </c>
      <c r="G357">
        <v>135.19999999999999</v>
      </c>
      <c r="H357">
        <v>2.7228652188901199</v>
      </c>
    </row>
    <row r="358" spans="1:8" x14ac:dyDescent="0.25">
      <c r="A358">
        <v>135.30000000000001</v>
      </c>
      <c r="B358">
        <v>9.0030909578169602</v>
      </c>
      <c r="D358">
        <v>135.30000000000001</v>
      </c>
      <c r="E358">
        <v>6.0245798075068802</v>
      </c>
      <c r="G358">
        <v>135.30000000000001</v>
      </c>
      <c r="H358">
        <v>2.72799632229653</v>
      </c>
    </row>
    <row r="359" spans="1:8" x14ac:dyDescent="0.25">
      <c r="A359">
        <v>135.4</v>
      </c>
      <c r="B359">
        <v>9.0523703901372592</v>
      </c>
      <c r="D359">
        <v>135.4</v>
      </c>
      <c r="E359">
        <v>6.0610078045321396</v>
      </c>
      <c r="G359">
        <v>135.4</v>
      </c>
      <c r="H359">
        <v>2.7270967963449602</v>
      </c>
    </row>
    <row r="360" spans="1:8" x14ac:dyDescent="0.25">
      <c r="A360">
        <v>135.5</v>
      </c>
      <c r="B360">
        <v>9.0856258894460407</v>
      </c>
      <c r="D360">
        <v>135.5</v>
      </c>
      <c r="E360">
        <v>6.0790513968127797</v>
      </c>
      <c r="G360">
        <v>135.5</v>
      </c>
      <c r="H360">
        <v>2.7386350293639499</v>
      </c>
    </row>
    <row r="361" spans="1:8" x14ac:dyDescent="0.25">
      <c r="A361">
        <v>135.6</v>
      </c>
      <c r="B361">
        <v>9.1099798215364896</v>
      </c>
      <c r="D361">
        <v>135.6</v>
      </c>
      <c r="E361">
        <v>6.0833081684924499</v>
      </c>
      <c r="G361">
        <v>135.6</v>
      </c>
      <c r="H361">
        <v>2.747756254305</v>
      </c>
    </row>
    <row r="362" spans="1:8" x14ac:dyDescent="0.25">
      <c r="A362">
        <v>135.69999999999999</v>
      </c>
      <c r="B362">
        <v>9.1282099447830092</v>
      </c>
      <c r="D362">
        <v>135.69999999999999</v>
      </c>
      <c r="E362">
        <v>6.1099905304475097</v>
      </c>
      <c r="G362">
        <v>135.69999999999999</v>
      </c>
      <c r="H362">
        <v>2.7454417263053998</v>
      </c>
    </row>
    <row r="363" spans="1:8" x14ac:dyDescent="0.25">
      <c r="A363">
        <v>135.80000000000001</v>
      </c>
      <c r="B363">
        <v>9.1516326398173202</v>
      </c>
      <c r="D363">
        <v>135.80000000000001</v>
      </c>
      <c r="E363">
        <v>6.1084956187461001</v>
      </c>
      <c r="G363">
        <v>135.80000000000001</v>
      </c>
      <c r="H363">
        <v>2.7456132605266501</v>
      </c>
    </row>
    <row r="364" spans="1:8" x14ac:dyDescent="0.25">
      <c r="A364">
        <v>135.9</v>
      </c>
      <c r="B364">
        <v>9.1859056966808996</v>
      </c>
      <c r="D364">
        <v>135.9</v>
      </c>
      <c r="E364">
        <v>6.1134638344312604</v>
      </c>
      <c r="G364">
        <v>135.9</v>
      </c>
      <c r="H364">
        <v>2.75496010080058</v>
      </c>
    </row>
    <row r="365" spans="1:8" x14ac:dyDescent="0.25">
      <c r="A365">
        <v>136</v>
      </c>
      <c r="B365">
        <v>9.2271157669537391</v>
      </c>
      <c r="D365">
        <v>136</v>
      </c>
      <c r="E365">
        <v>6.13827227345719</v>
      </c>
      <c r="G365">
        <v>136</v>
      </c>
      <c r="H365">
        <v>2.7465268851665101</v>
      </c>
    </row>
    <row r="366" spans="1:8" x14ac:dyDescent="0.25">
      <c r="A366">
        <v>136.1</v>
      </c>
      <c r="B366">
        <v>9.2587459586988601</v>
      </c>
      <c r="D366">
        <v>136.1</v>
      </c>
      <c r="E366">
        <v>6.1553268733154001</v>
      </c>
      <c r="G366">
        <v>136.1</v>
      </c>
      <c r="H366">
        <v>2.7551595501973698</v>
      </c>
    </row>
    <row r="367" spans="1:8" x14ac:dyDescent="0.25">
      <c r="A367">
        <v>136.19999999999999</v>
      </c>
      <c r="B367">
        <v>9.2848923482853092</v>
      </c>
      <c r="D367">
        <v>136.19999999999999</v>
      </c>
      <c r="E367">
        <v>6.1724598823526096</v>
      </c>
      <c r="G367">
        <v>136.19999999999999</v>
      </c>
      <c r="H367">
        <v>2.7672108437761702</v>
      </c>
    </row>
    <row r="368" spans="1:8" x14ac:dyDescent="0.25">
      <c r="A368">
        <v>136.30000000000001</v>
      </c>
      <c r="B368">
        <v>9.2979130055670005</v>
      </c>
      <c r="D368">
        <v>136.30000000000001</v>
      </c>
      <c r="E368">
        <v>6.1878920815529703</v>
      </c>
      <c r="G368">
        <v>136.30000000000001</v>
      </c>
      <c r="H368">
        <v>2.77577226094775</v>
      </c>
    </row>
    <row r="369" spans="1:8" x14ac:dyDescent="0.25">
      <c r="A369">
        <v>136.4</v>
      </c>
      <c r="B369">
        <v>9.3362890447879092</v>
      </c>
      <c r="D369">
        <v>136.4</v>
      </c>
      <c r="E369">
        <v>6.1963417376515499</v>
      </c>
      <c r="G369">
        <v>136.4</v>
      </c>
      <c r="H369">
        <v>2.7889735541202199</v>
      </c>
    </row>
    <row r="370" spans="1:8" x14ac:dyDescent="0.25">
      <c r="A370">
        <v>136.5</v>
      </c>
      <c r="B370">
        <v>9.3731559527242894</v>
      </c>
      <c r="D370">
        <v>136.5</v>
      </c>
      <c r="E370">
        <v>6.2141067834172601</v>
      </c>
      <c r="G370">
        <v>136.5</v>
      </c>
      <c r="H370">
        <v>2.7982640268761401</v>
      </c>
    </row>
    <row r="371" spans="1:8" x14ac:dyDescent="0.25">
      <c r="A371">
        <v>136.6</v>
      </c>
      <c r="B371">
        <v>9.3788413070190799</v>
      </c>
      <c r="D371">
        <v>136.6</v>
      </c>
      <c r="E371">
        <v>6.23360235063479</v>
      </c>
      <c r="G371">
        <v>136.6</v>
      </c>
      <c r="H371">
        <v>2.8124128701720101</v>
      </c>
    </row>
    <row r="372" spans="1:8" x14ac:dyDescent="0.25">
      <c r="A372">
        <v>136.69999999999999</v>
      </c>
      <c r="B372">
        <v>9.4095314463743094</v>
      </c>
      <c r="D372">
        <v>136.69999999999999</v>
      </c>
      <c r="E372">
        <v>6.2413823284333496</v>
      </c>
      <c r="G372">
        <v>136.69999999999999</v>
      </c>
      <c r="H372">
        <v>2.8265764415116998</v>
      </c>
    </row>
    <row r="373" spans="1:8" x14ac:dyDescent="0.25">
      <c r="A373">
        <v>136.80000000000001</v>
      </c>
      <c r="B373">
        <v>9.4448423633237493</v>
      </c>
      <c r="D373">
        <v>136.80000000000001</v>
      </c>
      <c r="E373">
        <v>6.2535235778199096</v>
      </c>
      <c r="G373">
        <v>136.80000000000001</v>
      </c>
      <c r="H373">
        <v>2.8408634044509</v>
      </c>
    </row>
    <row r="374" spans="1:8" x14ac:dyDescent="0.25">
      <c r="A374">
        <v>136.9</v>
      </c>
      <c r="B374">
        <v>9.5004756076053596</v>
      </c>
      <c r="D374">
        <v>136.9</v>
      </c>
      <c r="E374">
        <v>6.24859855060354</v>
      </c>
      <c r="G374">
        <v>136.9</v>
      </c>
      <c r="H374">
        <v>2.8556150258272499</v>
      </c>
    </row>
    <row r="375" spans="1:8" x14ac:dyDescent="0.25">
      <c r="A375">
        <v>137</v>
      </c>
      <c r="B375">
        <v>9.5081461014009108</v>
      </c>
      <c r="D375">
        <v>137</v>
      </c>
      <c r="E375">
        <v>6.2658665039819201</v>
      </c>
      <c r="G375">
        <v>137</v>
      </c>
      <c r="H375">
        <v>2.8697121489601298</v>
      </c>
    </row>
    <row r="376" spans="1:8" x14ac:dyDescent="0.25">
      <c r="A376">
        <v>137.1</v>
      </c>
      <c r="B376">
        <v>9.5311171731888802</v>
      </c>
      <c r="D376">
        <v>137.1</v>
      </c>
      <c r="E376">
        <v>6.2626627331230802</v>
      </c>
      <c r="G376">
        <v>137.1</v>
      </c>
      <c r="H376">
        <v>2.8762515385760401</v>
      </c>
    </row>
    <row r="377" spans="1:8" x14ac:dyDescent="0.25">
      <c r="A377">
        <v>137.19999999999999</v>
      </c>
      <c r="B377">
        <v>9.5647248077781803</v>
      </c>
      <c r="D377">
        <v>137.19999999999999</v>
      </c>
      <c r="E377">
        <v>6.2730554135346797</v>
      </c>
      <c r="G377">
        <v>137.19999999999999</v>
      </c>
      <c r="H377">
        <v>2.8803527431626699</v>
      </c>
    </row>
    <row r="378" spans="1:8" x14ac:dyDescent="0.25">
      <c r="A378">
        <v>137.30000000000001</v>
      </c>
      <c r="B378">
        <v>9.5807665095614603</v>
      </c>
      <c r="D378">
        <v>137.30000000000001</v>
      </c>
      <c r="E378">
        <v>6.2812534496532999</v>
      </c>
      <c r="G378">
        <v>137.30000000000001</v>
      </c>
      <c r="H378">
        <v>2.8777347492213301</v>
      </c>
    </row>
    <row r="379" spans="1:8" x14ac:dyDescent="0.25">
      <c r="A379">
        <v>137.4</v>
      </c>
      <c r="B379">
        <v>9.5964347152006297</v>
      </c>
      <c r="D379">
        <v>137.4</v>
      </c>
      <c r="E379">
        <v>6.2965667182989504</v>
      </c>
      <c r="G379">
        <v>137.4</v>
      </c>
      <c r="H379">
        <v>2.89071242006422</v>
      </c>
    </row>
    <row r="380" spans="1:8" x14ac:dyDescent="0.25">
      <c r="A380">
        <v>137.5</v>
      </c>
      <c r="B380">
        <v>9.6118617473242107</v>
      </c>
      <c r="D380">
        <v>137.5</v>
      </c>
      <c r="E380">
        <v>6.29178931118346</v>
      </c>
      <c r="G380">
        <v>137.5</v>
      </c>
      <c r="H380">
        <v>2.9006445684997302</v>
      </c>
    </row>
    <row r="381" spans="1:8" x14ac:dyDescent="0.25">
      <c r="A381">
        <v>137.6</v>
      </c>
      <c r="B381">
        <v>9.6427625806190296</v>
      </c>
      <c r="D381">
        <v>137.6</v>
      </c>
      <c r="E381">
        <v>6.3070850535198204</v>
      </c>
      <c r="G381">
        <v>137.6</v>
      </c>
      <c r="H381">
        <v>2.8930508336020999</v>
      </c>
    </row>
    <row r="382" spans="1:8" x14ac:dyDescent="0.25">
      <c r="A382">
        <v>137.69999999999999</v>
      </c>
      <c r="B382">
        <v>9.6720364983913605</v>
      </c>
      <c r="D382">
        <v>137.69999999999999</v>
      </c>
      <c r="E382">
        <v>6.3281152913008496</v>
      </c>
      <c r="G382">
        <v>137.69999999999999</v>
      </c>
      <c r="H382">
        <v>2.9086928252051401</v>
      </c>
    </row>
    <row r="383" spans="1:8" x14ac:dyDescent="0.25">
      <c r="A383">
        <v>137.80000000000001</v>
      </c>
      <c r="B383">
        <v>9.6769066583796093</v>
      </c>
      <c r="D383">
        <v>137.80000000000001</v>
      </c>
      <c r="E383">
        <v>6.3587939333869397</v>
      </c>
      <c r="G383">
        <v>137.80000000000001</v>
      </c>
      <c r="H383">
        <v>2.9190304225969901</v>
      </c>
    </row>
    <row r="384" spans="1:8" x14ac:dyDescent="0.25">
      <c r="A384">
        <v>137.9</v>
      </c>
      <c r="B384">
        <v>9.7031144535563705</v>
      </c>
      <c r="D384">
        <v>137.9</v>
      </c>
      <c r="E384">
        <v>6.3817349270511796</v>
      </c>
      <c r="G384">
        <v>137.9</v>
      </c>
      <c r="H384">
        <v>2.9196738457001801</v>
      </c>
    </row>
    <row r="385" spans="1:8" x14ac:dyDescent="0.25">
      <c r="A385">
        <v>138</v>
      </c>
      <c r="B385">
        <v>9.7459588517290108</v>
      </c>
      <c r="D385">
        <v>138</v>
      </c>
      <c r="E385">
        <v>6.3920456506433396</v>
      </c>
      <c r="G385">
        <v>138</v>
      </c>
      <c r="H385">
        <v>2.9281609244375901</v>
      </c>
    </row>
    <row r="386" spans="1:8" x14ac:dyDescent="0.25">
      <c r="A386">
        <v>138.1</v>
      </c>
      <c r="B386">
        <v>9.7713395962808693</v>
      </c>
      <c r="D386">
        <v>138.1</v>
      </c>
      <c r="E386">
        <v>6.40698882887816</v>
      </c>
      <c r="G386">
        <v>138.1</v>
      </c>
      <c r="H386">
        <v>2.9108750294769599</v>
      </c>
    </row>
    <row r="387" spans="1:8" x14ac:dyDescent="0.25">
      <c r="A387">
        <v>138.19999999999999</v>
      </c>
      <c r="B387">
        <v>9.7861320026248695</v>
      </c>
      <c r="D387">
        <v>138.19999999999999</v>
      </c>
      <c r="E387">
        <v>6.4276167306541696</v>
      </c>
      <c r="G387">
        <v>138.19999999999999</v>
      </c>
      <c r="H387">
        <v>2.9150667037578901</v>
      </c>
    </row>
    <row r="388" spans="1:8" x14ac:dyDescent="0.25">
      <c r="A388">
        <v>138.30000000000001</v>
      </c>
      <c r="B388">
        <v>9.8146528243256004</v>
      </c>
      <c r="D388">
        <v>138.30000000000001</v>
      </c>
      <c r="E388">
        <v>6.4573530561363404</v>
      </c>
      <c r="G388">
        <v>138.30000000000001</v>
      </c>
      <c r="H388">
        <v>2.9222155742655298</v>
      </c>
    </row>
    <row r="389" spans="1:8" x14ac:dyDescent="0.25">
      <c r="A389">
        <v>138.4</v>
      </c>
      <c r="B389">
        <v>9.8421343845188698</v>
      </c>
      <c r="D389">
        <v>138.4</v>
      </c>
      <c r="E389">
        <v>6.4664416156939497</v>
      </c>
      <c r="G389">
        <v>138.4</v>
      </c>
      <c r="H389">
        <v>2.93578575114064</v>
      </c>
    </row>
    <row r="390" spans="1:8" x14ac:dyDescent="0.25">
      <c r="A390">
        <v>138.5</v>
      </c>
      <c r="B390">
        <v>9.8523471058485601</v>
      </c>
      <c r="D390">
        <v>138.5</v>
      </c>
      <c r="E390">
        <v>6.4805073631061898</v>
      </c>
      <c r="G390">
        <v>138.5</v>
      </c>
      <c r="H390">
        <v>2.9475011141537801</v>
      </c>
    </row>
    <row r="391" spans="1:8" x14ac:dyDescent="0.25">
      <c r="A391">
        <v>138.6</v>
      </c>
      <c r="B391">
        <v>9.8891461208377702</v>
      </c>
      <c r="D391">
        <v>138.6</v>
      </c>
      <c r="E391">
        <v>6.4923849093772503</v>
      </c>
      <c r="G391">
        <v>138.6</v>
      </c>
      <c r="H391">
        <v>2.9693091619140701</v>
      </c>
    </row>
    <row r="392" spans="1:8" x14ac:dyDescent="0.25">
      <c r="A392">
        <v>138.69999999999999</v>
      </c>
      <c r="B392">
        <v>9.93403959545007</v>
      </c>
      <c r="D392">
        <v>138.69999999999999</v>
      </c>
      <c r="E392">
        <v>6.4988215086808898</v>
      </c>
      <c r="G392">
        <v>138.69999999999999</v>
      </c>
      <c r="H392">
        <v>2.9711885469977402</v>
      </c>
    </row>
    <row r="393" spans="1:8" x14ac:dyDescent="0.25">
      <c r="A393">
        <v>138.80000000000001</v>
      </c>
      <c r="B393">
        <v>9.9635101665284296</v>
      </c>
      <c r="D393">
        <v>138.80000000000001</v>
      </c>
      <c r="E393">
        <v>6.5204777433874197</v>
      </c>
      <c r="G393">
        <v>138.80000000000001</v>
      </c>
      <c r="H393">
        <v>2.9766340628859802</v>
      </c>
    </row>
    <row r="394" spans="1:8" x14ac:dyDescent="0.25">
      <c r="A394">
        <v>138.9</v>
      </c>
      <c r="B394">
        <v>9.9846150804929596</v>
      </c>
      <c r="D394">
        <v>138.9</v>
      </c>
      <c r="E394">
        <v>6.5350134131105904</v>
      </c>
      <c r="G394">
        <v>138.9</v>
      </c>
      <c r="H394">
        <v>2.9784829917466999</v>
      </c>
    </row>
    <row r="395" spans="1:8" x14ac:dyDescent="0.25">
      <c r="A395">
        <v>139</v>
      </c>
      <c r="B395">
        <v>10.0141770740462</v>
      </c>
      <c r="D395">
        <v>139</v>
      </c>
      <c r="E395">
        <v>6.5479135251930201</v>
      </c>
      <c r="G395">
        <v>139</v>
      </c>
      <c r="H395">
        <v>2.98589568261362</v>
      </c>
    </row>
    <row r="396" spans="1:8" x14ac:dyDescent="0.25">
      <c r="A396">
        <v>139.1</v>
      </c>
      <c r="B396">
        <v>10.0458167940627</v>
      </c>
      <c r="D396">
        <v>139.1</v>
      </c>
      <c r="E396">
        <v>6.5473451289369997</v>
      </c>
      <c r="G396">
        <v>139.1</v>
      </c>
      <c r="H396">
        <v>2.98909988609774</v>
      </c>
    </row>
    <row r="397" spans="1:8" x14ac:dyDescent="0.25">
      <c r="A397">
        <v>139.19999999999999</v>
      </c>
      <c r="B397">
        <v>10.081918088890999</v>
      </c>
      <c r="D397">
        <v>139.19999999999999</v>
      </c>
      <c r="E397">
        <v>6.5544573708801197</v>
      </c>
      <c r="G397">
        <v>139.19999999999999</v>
      </c>
      <c r="H397">
        <v>2.9989280309915101</v>
      </c>
    </row>
    <row r="398" spans="1:8" x14ac:dyDescent="0.25">
      <c r="A398">
        <v>139.30000000000001</v>
      </c>
      <c r="B398">
        <v>10.1042676713402</v>
      </c>
      <c r="D398">
        <v>139.30000000000001</v>
      </c>
      <c r="E398">
        <v>6.5631100763770203</v>
      </c>
      <c r="G398">
        <v>139.30000000000001</v>
      </c>
      <c r="H398">
        <v>3.0000447329573201</v>
      </c>
    </row>
    <row r="399" spans="1:8" x14ac:dyDescent="0.25">
      <c r="A399">
        <v>139.4</v>
      </c>
      <c r="B399">
        <v>10.143713603292399</v>
      </c>
      <c r="D399">
        <v>139.4</v>
      </c>
      <c r="E399">
        <v>6.5701414716578297</v>
      </c>
      <c r="G399">
        <v>139.4</v>
      </c>
      <c r="H399">
        <v>3.0040390848351701</v>
      </c>
    </row>
    <row r="400" spans="1:8" x14ac:dyDescent="0.25">
      <c r="A400">
        <v>139.5</v>
      </c>
      <c r="B400">
        <v>10.188550230735</v>
      </c>
      <c r="D400">
        <v>139.5</v>
      </c>
      <c r="E400">
        <v>6.5852102094563598</v>
      </c>
      <c r="G400">
        <v>139.5</v>
      </c>
      <c r="H400">
        <v>3.0080481896892599</v>
      </c>
    </row>
    <row r="401" spans="1:8" x14ac:dyDescent="0.25">
      <c r="A401">
        <v>139.6</v>
      </c>
      <c r="B401">
        <v>10.2343199141159</v>
      </c>
      <c r="D401">
        <v>139.6</v>
      </c>
      <c r="E401">
        <v>6.6189244154182498</v>
      </c>
      <c r="G401">
        <v>139.6</v>
      </c>
      <c r="H401">
        <v>3.0131238706919099</v>
      </c>
    </row>
    <row r="402" spans="1:8" x14ac:dyDescent="0.25">
      <c r="A402">
        <v>139.69999999999999</v>
      </c>
      <c r="B402">
        <v>10.2411517145015</v>
      </c>
      <c r="D402">
        <v>139.69999999999999</v>
      </c>
      <c r="E402">
        <v>6.6347945115023697</v>
      </c>
      <c r="G402">
        <v>139.69999999999999</v>
      </c>
      <c r="H402">
        <v>3.0059723152322402</v>
      </c>
    </row>
    <row r="403" spans="1:8" x14ac:dyDescent="0.25">
      <c r="A403">
        <v>139.80000000000001</v>
      </c>
      <c r="B403">
        <v>10.259141870988699</v>
      </c>
      <c r="D403">
        <v>139.80000000000001</v>
      </c>
      <c r="E403">
        <v>6.6557897580393197</v>
      </c>
      <c r="G403">
        <v>139.80000000000001</v>
      </c>
      <c r="H403">
        <v>3.0237149887788899</v>
      </c>
    </row>
    <row r="404" spans="1:8" x14ac:dyDescent="0.25">
      <c r="A404">
        <v>139.9</v>
      </c>
      <c r="B404">
        <v>10.284247651866499</v>
      </c>
      <c r="D404">
        <v>139.9</v>
      </c>
      <c r="E404">
        <v>6.6891575757145896</v>
      </c>
      <c r="G404">
        <v>139.9</v>
      </c>
      <c r="H404">
        <v>3.0265414982657699</v>
      </c>
    </row>
    <row r="405" spans="1:8" x14ac:dyDescent="0.25">
      <c r="A405">
        <v>140</v>
      </c>
      <c r="B405">
        <v>10.317142131382401</v>
      </c>
      <c r="D405">
        <v>140</v>
      </c>
      <c r="E405">
        <v>6.68987680618309</v>
      </c>
      <c r="G405">
        <v>140</v>
      </c>
      <c r="H405">
        <v>3.0330043971057199</v>
      </c>
    </row>
    <row r="406" spans="1:8" x14ac:dyDescent="0.25">
      <c r="A406">
        <v>140.1</v>
      </c>
      <c r="B406">
        <v>10.3354340890639</v>
      </c>
      <c r="D406">
        <v>140.1</v>
      </c>
      <c r="E406">
        <v>6.6985716809048697</v>
      </c>
      <c r="G406">
        <v>140.1</v>
      </c>
      <c r="H406">
        <v>3.0542286304126098</v>
      </c>
    </row>
    <row r="407" spans="1:8" x14ac:dyDescent="0.25">
      <c r="A407">
        <v>140.19999999999999</v>
      </c>
      <c r="B407">
        <v>10.351068748223501</v>
      </c>
      <c r="D407">
        <v>140.19999999999999</v>
      </c>
      <c r="E407">
        <v>6.7127138280655796</v>
      </c>
      <c r="G407">
        <v>140.19999999999999</v>
      </c>
      <c r="H407">
        <v>3.0558372619352099</v>
      </c>
    </row>
    <row r="408" spans="1:8" x14ac:dyDescent="0.25">
      <c r="A408">
        <v>140.30000000000001</v>
      </c>
      <c r="B408">
        <v>10.3713693799951</v>
      </c>
      <c r="D408">
        <v>140.30000000000001</v>
      </c>
      <c r="E408">
        <v>6.7189596249551098</v>
      </c>
      <c r="G408">
        <v>140.30000000000001</v>
      </c>
      <c r="H408">
        <v>3.0750388364494001</v>
      </c>
    </row>
    <row r="409" spans="1:8" x14ac:dyDescent="0.25">
      <c r="A409">
        <v>140.4</v>
      </c>
      <c r="B409">
        <v>10.3663223441774</v>
      </c>
      <c r="D409">
        <v>140.4</v>
      </c>
      <c r="E409">
        <v>6.7351986806434203</v>
      </c>
      <c r="G409">
        <v>140.4</v>
      </c>
      <c r="H409">
        <v>3.0812898987644202</v>
      </c>
    </row>
    <row r="410" spans="1:8" x14ac:dyDescent="0.25">
      <c r="A410">
        <v>140.5</v>
      </c>
      <c r="B410">
        <v>10.3687165401416</v>
      </c>
      <c r="D410">
        <v>140.5</v>
      </c>
      <c r="E410">
        <v>6.7348613808086002</v>
      </c>
      <c r="G410">
        <v>140.5</v>
      </c>
      <c r="H410">
        <v>3.09262927234073</v>
      </c>
    </row>
    <row r="411" spans="1:8" x14ac:dyDescent="0.25">
      <c r="A411">
        <v>140.6</v>
      </c>
      <c r="B411">
        <v>10.376872216557899</v>
      </c>
      <c r="D411">
        <v>140.6</v>
      </c>
      <c r="E411">
        <v>6.7609684725313004</v>
      </c>
      <c r="G411">
        <v>140.6</v>
      </c>
      <c r="H411">
        <v>3.1013234270860099</v>
      </c>
    </row>
    <row r="412" spans="1:8" x14ac:dyDescent="0.25">
      <c r="A412">
        <v>140.69999999999999</v>
      </c>
      <c r="B412">
        <v>10.3994070021225</v>
      </c>
      <c r="D412">
        <v>140.69999999999999</v>
      </c>
      <c r="E412">
        <v>6.7736133715656504</v>
      </c>
      <c r="G412">
        <v>140.69999999999999</v>
      </c>
      <c r="H412">
        <v>3.0998961300254999</v>
      </c>
    </row>
    <row r="413" spans="1:8" x14ac:dyDescent="0.25">
      <c r="A413">
        <v>140.80000000000001</v>
      </c>
      <c r="B413">
        <v>10.445631625237199</v>
      </c>
      <c r="D413">
        <v>140.80000000000001</v>
      </c>
      <c r="E413">
        <v>6.7900708425562204</v>
      </c>
      <c r="G413">
        <v>140.80000000000001</v>
      </c>
      <c r="H413">
        <v>3.1184025437930898</v>
      </c>
    </row>
    <row r="414" spans="1:8" x14ac:dyDescent="0.25">
      <c r="A414">
        <v>140.9</v>
      </c>
      <c r="B414">
        <v>10.474832344957299</v>
      </c>
      <c r="D414">
        <v>140.9</v>
      </c>
      <c r="E414">
        <v>6.8012585407808404</v>
      </c>
      <c r="G414">
        <v>140.9</v>
      </c>
      <c r="H414">
        <v>3.1198680686890001</v>
      </c>
    </row>
    <row r="415" spans="1:8" x14ac:dyDescent="0.25">
      <c r="A415">
        <v>141</v>
      </c>
      <c r="B415">
        <v>10.5129155838457</v>
      </c>
      <c r="D415">
        <v>141</v>
      </c>
      <c r="E415">
        <v>6.7969857368567501</v>
      </c>
      <c r="G415">
        <v>141</v>
      </c>
      <c r="H415">
        <v>3.1344690591100699</v>
      </c>
    </row>
    <row r="416" spans="1:8" x14ac:dyDescent="0.25">
      <c r="A416">
        <v>141.1</v>
      </c>
      <c r="B416">
        <v>10.537507334505801</v>
      </c>
      <c r="D416">
        <v>141.1</v>
      </c>
      <c r="E416">
        <v>6.8110223049888301</v>
      </c>
      <c r="G416">
        <v>141.1</v>
      </c>
      <c r="H416">
        <v>3.1507146563039901</v>
      </c>
    </row>
    <row r="417" spans="1:8" x14ac:dyDescent="0.25">
      <c r="A417">
        <v>141.19999999999999</v>
      </c>
      <c r="B417">
        <v>10.5709859477588</v>
      </c>
      <c r="D417">
        <v>141.19999999999999</v>
      </c>
      <c r="E417">
        <v>6.81512445920362</v>
      </c>
      <c r="G417">
        <v>141.19999999999999</v>
      </c>
      <c r="H417">
        <v>3.1560336398166302</v>
      </c>
    </row>
    <row r="418" spans="1:8" x14ac:dyDescent="0.25">
      <c r="A418">
        <v>141.30000000000001</v>
      </c>
      <c r="B418">
        <v>10.5966594982758</v>
      </c>
      <c r="D418">
        <v>141.30000000000001</v>
      </c>
      <c r="E418">
        <v>6.8241535330135799</v>
      </c>
      <c r="G418">
        <v>141.30000000000001</v>
      </c>
      <c r="H418">
        <v>3.1516509989377499</v>
      </c>
    </row>
    <row r="419" spans="1:8" x14ac:dyDescent="0.25">
      <c r="A419">
        <v>141.4</v>
      </c>
      <c r="B419">
        <v>10.6375853978978</v>
      </c>
      <c r="D419">
        <v>141.4</v>
      </c>
      <c r="E419">
        <v>6.8337071893801404</v>
      </c>
      <c r="G419">
        <v>141.4</v>
      </c>
      <c r="H419">
        <v>3.15819782381439</v>
      </c>
    </row>
    <row r="420" spans="1:8" x14ac:dyDescent="0.25">
      <c r="A420">
        <v>141.5</v>
      </c>
      <c r="B420">
        <v>10.6557793781163</v>
      </c>
      <c r="D420">
        <v>141.5</v>
      </c>
      <c r="E420">
        <v>6.8587243546233303</v>
      </c>
      <c r="G420">
        <v>141.5</v>
      </c>
      <c r="H420">
        <v>3.16448490393253</v>
      </c>
    </row>
    <row r="421" spans="1:8" x14ac:dyDescent="0.25">
      <c r="A421">
        <v>141.6</v>
      </c>
      <c r="B421">
        <v>10.6641755367593</v>
      </c>
      <c r="D421">
        <v>141.6</v>
      </c>
      <c r="E421">
        <v>6.8927658540668597</v>
      </c>
      <c r="G421">
        <v>141.6</v>
      </c>
      <c r="H421">
        <v>3.1673505573277598</v>
      </c>
    </row>
    <row r="422" spans="1:8" x14ac:dyDescent="0.25">
      <c r="A422">
        <v>141.69999999999999</v>
      </c>
      <c r="B422">
        <v>10.689406074945</v>
      </c>
      <c r="D422">
        <v>141.69999999999999</v>
      </c>
      <c r="E422">
        <v>6.9236884531338996</v>
      </c>
      <c r="G422">
        <v>141.69999999999999</v>
      </c>
      <c r="H422">
        <v>3.1757285744358899</v>
      </c>
    </row>
    <row r="423" spans="1:8" x14ac:dyDescent="0.25">
      <c r="A423">
        <v>141.80000000000001</v>
      </c>
      <c r="B423">
        <v>10.7004996209693</v>
      </c>
      <c r="D423">
        <v>141.80000000000001</v>
      </c>
      <c r="E423">
        <v>6.9579136395544001</v>
      </c>
      <c r="G423">
        <v>141.80000000000001</v>
      </c>
      <c r="H423">
        <v>3.1850774572065799</v>
      </c>
    </row>
    <row r="424" spans="1:8" x14ac:dyDescent="0.25">
      <c r="A424">
        <v>141.9</v>
      </c>
      <c r="B424">
        <v>10.7171427026933</v>
      </c>
      <c r="D424">
        <v>141.9</v>
      </c>
      <c r="E424">
        <v>6.9728085063072198</v>
      </c>
      <c r="G424">
        <v>141.9</v>
      </c>
      <c r="H424">
        <v>3.1795946047950698</v>
      </c>
    </row>
    <row r="425" spans="1:8" x14ac:dyDescent="0.25">
      <c r="A425">
        <v>142</v>
      </c>
      <c r="B425">
        <v>10.7166601831828</v>
      </c>
      <c r="D425">
        <v>142</v>
      </c>
      <c r="E425">
        <v>6.9871693257867404</v>
      </c>
      <c r="G425">
        <v>142</v>
      </c>
      <c r="H425">
        <v>3.1813703355604499</v>
      </c>
    </row>
    <row r="426" spans="1:8" x14ac:dyDescent="0.25">
      <c r="A426">
        <v>142.1</v>
      </c>
      <c r="B426">
        <v>10.743710638143501</v>
      </c>
      <c r="D426">
        <v>142.1</v>
      </c>
      <c r="E426">
        <v>7.0068272566515803</v>
      </c>
      <c r="G426">
        <v>142.1</v>
      </c>
      <c r="H426">
        <v>3.1852759799358799</v>
      </c>
    </row>
    <row r="427" spans="1:8" x14ac:dyDescent="0.25">
      <c r="A427">
        <v>142.19999999999999</v>
      </c>
      <c r="B427">
        <v>10.7635528397662</v>
      </c>
      <c r="D427">
        <v>142.19999999999999</v>
      </c>
      <c r="E427">
        <v>7.0240583326884698</v>
      </c>
      <c r="G427">
        <v>142.19999999999999</v>
      </c>
      <c r="H427">
        <v>3.1997677531595601</v>
      </c>
    </row>
    <row r="428" spans="1:8" x14ac:dyDescent="0.25">
      <c r="A428">
        <v>142.30000000000001</v>
      </c>
      <c r="B428">
        <v>10.790769503222601</v>
      </c>
      <c r="D428">
        <v>142.30000000000001</v>
      </c>
      <c r="E428">
        <v>7.0194170234391597</v>
      </c>
      <c r="G428">
        <v>142.30000000000001</v>
      </c>
      <c r="H428">
        <v>3.20904445688782</v>
      </c>
    </row>
    <row r="429" spans="1:8" x14ac:dyDescent="0.25">
      <c r="A429">
        <v>142.4</v>
      </c>
      <c r="B429">
        <v>10.834437192150601</v>
      </c>
      <c r="D429">
        <v>142.4</v>
      </c>
      <c r="E429">
        <v>7.0376354505171799</v>
      </c>
      <c r="G429">
        <v>142.4</v>
      </c>
      <c r="H429">
        <v>3.2249090386974402</v>
      </c>
    </row>
    <row r="430" spans="1:8" x14ac:dyDescent="0.25">
      <c r="A430">
        <v>142.5</v>
      </c>
      <c r="B430">
        <v>10.8424554920094</v>
      </c>
      <c r="D430">
        <v>142.5</v>
      </c>
      <c r="E430">
        <v>7.0547973839724003</v>
      </c>
      <c r="G430">
        <v>142.5</v>
      </c>
      <c r="H430">
        <v>3.2266884469547601</v>
      </c>
    </row>
    <row r="431" spans="1:8" x14ac:dyDescent="0.25">
      <c r="A431">
        <v>142.6</v>
      </c>
      <c r="B431">
        <v>10.891655435963299</v>
      </c>
      <c r="D431">
        <v>142.6</v>
      </c>
      <c r="E431">
        <v>7.0630381735786303</v>
      </c>
      <c r="G431">
        <v>142.6</v>
      </c>
      <c r="H431">
        <v>3.2383904272170598</v>
      </c>
    </row>
    <row r="432" spans="1:8" x14ac:dyDescent="0.25">
      <c r="A432">
        <v>142.69999999999999</v>
      </c>
      <c r="B432">
        <v>10.9203944765746</v>
      </c>
      <c r="D432">
        <v>142.69999999999999</v>
      </c>
      <c r="E432">
        <v>7.0830486811139801</v>
      </c>
      <c r="G432">
        <v>142.69999999999999</v>
      </c>
      <c r="H432">
        <v>3.2462330255029199</v>
      </c>
    </row>
    <row r="433" spans="1:8" x14ac:dyDescent="0.25">
      <c r="A433">
        <v>142.80000000000001</v>
      </c>
      <c r="B433">
        <v>10.948680658837899</v>
      </c>
      <c r="D433">
        <v>142.80000000000001</v>
      </c>
      <c r="E433">
        <v>7.0745242914457496</v>
      </c>
      <c r="G433">
        <v>142.80000000000001</v>
      </c>
      <c r="H433">
        <v>3.2591687142022199</v>
      </c>
    </row>
    <row r="434" spans="1:8" x14ac:dyDescent="0.25">
      <c r="A434">
        <v>142.9</v>
      </c>
      <c r="B434">
        <v>10.985193088750799</v>
      </c>
      <c r="D434">
        <v>142.9</v>
      </c>
      <c r="E434">
        <v>7.0603288021999804</v>
      </c>
      <c r="G434">
        <v>142.9</v>
      </c>
      <c r="H434">
        <v>3.26531052699811</v>
      </c>
    </row>
    <row r="435" spans="1:8" x14ac:dyDescent="0.25">
      <c r="A435">
        <v>143</v>
      </c>
      <c r="B435">
        <v>11.004031483194201</v>
      </c>
      <c r="D435">
        <v>143</v>
      </c>
      <c r="E435">
        <v>7.0921605212000003</v>
      </c>
      <c r="G435">
        <v>143</v>
      </c>
      <c r="H435">
        <v>3.2864934972494502</v>
      </c>
    </row>
    <row r="436" spans="1:8" x14ac:dyDescent="0.25">
      <c r="A436">
        <v>143.1</v>
      </c>
      <c r="B436">
        <v>11.056251763017301</v>
      </c>
      <c r="D436">
        <v>143.1</v>
      </c>
      <c r="E436">
        <v>7.1053012824780799</v>
      </c>
      <c r="G436">
        <v>143.1</v>
      </c>
      <c r="H436">
        <v>3.2878966848915798</v>
      </c>
    </row>
    <row r="437" spans="1:8" x14ac:dyDescent="0.25">
      <c r="A437">
        <v>143.19999999999999</v>
      </c>
      <c r="B437">
        <v>11.096097338287899</v>
      </c>
      <c r="D437">
        <v>143.19999999999999</v>
      </c>
      <c r="E437">
        <v>7.1293976555222001</v>
      </c>
      <c r="G437">
        <v>143.19999999999999</v>
      </c>
      <c r="H437">
        <v>3.2942362284535598</v>
      </c>
    </row>
    <row r="438" spans="1:8" x14ac:dyDescent="0.25">
      <c r="A438">
        <v>143.30000000000001</v>
      </c>
      <c r="B438">
        <v>11.121306686850099</v>
      </c>
      <c r="D438">
        <v>143.30000000000001</v>
      </c>
      <c r="E438">
        <v>7.1493488997200201</v>
      </c>
      <c r="G438">
        <v>143.30000000000001</v>
      </c>
      <c r="H438">
        <v>3.2840798954579702</v>
      </c>
    </row>
    <row r="439" spans="1:8" x14ac:dyDescent="0.25">
      <c r="A439">
        <v>143.4</v>
      </c>
      <c r="B439">
        <v>11.1650822731782</v>
      </c>
      <c r="D439">
        <v>143.4</v>
      </c>
      <c r="E439">
        <v>7.1796961152136003</v>
      </c>
      <c r="G439">
        <v>143.4</v>
      </c>
      <c r="H439">
        <v>3.2833842686480899</v>
      </c>
    </row>
    <row r="440" spans="1:8" x14ac:dyDescent="0.25">
      <c r="A440">
        <v>143.5</v>
      </c>
      <c r="B440">
        <v>11.169312246968399</v>
      </c>
      <c r="D440">
        <v>143.5</v>
      </c>
      <c r="E440">
        <v>7.1971942141731304</v>
      </c>
      <c r="G440">
        <v>143.5</v>
      </c>
      <c r="H440">
        <v>3.2939034929232598</v>
      </c>
    </row>
    <row r="441" spans="1:8" x14ac:dyDescent="0.25">
      <c r="A441">
        <v>143.6</v>
      </c>
      <c r="B441">
        <v>11.1938877850592</v>
      </c>
      <c r="D441">
        <v>143.6</v>
      </c>
      <c r="E441">
        <v>7.2171447005564104</v>
      </c>
      <c r="G441">
        <v>143.6</v>
      </c>
      <c r="H441">
        <v>3.29693229020753</v>
      </c>
    </row>
    <row r="442" spans="1:8" x14ac:dyDescent="0.25">
      <c r="A442">
        <v>143.69999999999999</v>
      </c>
      <c r="B442">
        <v>11.210466812333999</v>
      </c>
      <c r="D442">
        <v>143.69999999999999</v>
      </c>
      <c r="E442">
        <v>7.2139114295411604</v>
      </c>
      <c r="G442">
        <v>143.69999999999999</v>
      </c>
      <c r="H442">
        <v>3.3071352468464101</v>
      </c>
    </row>
    <row r="443" spans="1:8" x14ac:dyDescent="0.25">
      <c r="A443">
        <v>143.80000000000001</v>
      </c>
      <c r="B443">
        <v>11.228206592743099</v>
      </c>
      <c r="D443">
        <v>143.80000000000001</v>
      </c>
      <c r="E443">
        <v>7.2383067934687899</v>
      </c>
      <c r="G443">
        <v>143.80000000000001</v>
      </c>
      <c r="H443">
        <v>3.3133328313240402</v>
      </c>
    </row>
    <row r="444" spans="1:8" x14ac:dyDescent="0.25">
      <c r="A444">
        <v>143.9</v>
      </c>
      <c r="B444">
        <v>11.246646563157899</v>
      </c>
      <c r="D444">
        <v>143.9</v>
      </c>
      <c r="E444">
        <v>7.2454034340562696</v>
      </c>
      <c r="G444">
        <v>143.9</v>
      </c>
      <c r="H444">
        <v>3.3216453849948802</v>
      </c>
    </row>
    <row r="445" spans="1:8" x14ac:dyDescent="0.25">
      <c r="A445">
        <v>144</v>
      </c>
      <c r="B445">
        <v>11.261018670710399</v>
      </c>
      <c r="D445">
        <v>144</v>
      </c>
      <c r="E445">
        <v>7.2736559639677498</v>
      </c>
      <c r="G445">
        <v>144</v>
      </c>
      <c r="H445">
        <v>3.3420385487798798</v>
      </c>
    </row>
    <row r="446" spans="1:8" x14ac:dyDescent="0.25">
      <c r="A446">
        <v>144.1</v>
      </c>
      <c r="B446">
        <v>11.2790314137194</v>
      </c>
      <c r="D446">
        <v>144.1</v>
      </c>
      <c r="E446">
        <v>7.2755453561657797</v>
      </c>
      <c r="G446">
        <v>144.1</v>
      </c>
      <c r="H446">
        <v>3.3523547168463002</v>
      </c>
    </row>
    <row r="447" spans="1:8" x14ac:dyDescent="0.25">
      <c r="A447">
        <v>144.19999999999999</v>
      </c>
      <c r="B447">
        <v>11.305677736090701</v>
      </c>
      <c r="D447">
        <v>144.19999999999999</v>
      </c>
      <c r="E447">
        <v>7.2951178239134302</v>
      </c>
      <c r="G447">
        <v>144.19999999999999</v>
      </c>
      <c r="H447">
        <v>3.3657634298633798</v>
      </c>
    </row>
    <row r="448" spans="1:8" x14ac:dyDescent="0.25">
      <c r="A448">
        <v>144.30000000000001</v>
      </c>
      <c r="B448">
        <v>11.3377112754499</v>
      </c>
      <c r="D448">
        <v>144.30000000000001</v>
      </c>
      <c r="E448">
        <v>7.2994221658431897</v>
      </c>
      <c r="G448">
        <v>144.30000000000001</v>
      </c>
      <c r="H448">
        <v>3.3645566796964999</v>
      </c>
    </row>
    <row r="449" spans="1:8" x14ac:dyDescent="0.25">
      <c r="A449">
        <v>144.4</v>
      </c>
      <c r="B449">
        <v>11.3646601058346</v>
      </c>
      <c r="D449">
        <v>144.4</v>
      </c>
      <c r="E449">
        <v>7.3094979523564003</v>
      </c>
      <c r="G449">
        <v>144.4</v>
      </c>
      <c r="H449">
        <v>3.3783772907218301</v>
      </c>
    </row>
    <row r="450" spans="1:8" x14ac:dyDescent="0.25">
      <c r="A450">
        <v>144.5</v>
      </c>
      <c r="B450">
        <v>11.399889336438401</v>
      </c>
      <c r="D450">
        <v>144.5</v>
      </c>
      <c r="E450">
        <v>7.3392615014168303</v>
      </c>
      <c r="G450">
        <v>144.5</v>
      </c>
      <c r="H450">
        <v>3.3874652727277801</v>
      </c>
    </row>
    <row r="451" spans="1:8" x14ac:dyDescent="0.25">
      <c r="A451">
        <v>144.6</v>
      </c>
      <c r="B451">
        <v>11.441686153933199</v>
      </c>
      <c r="D451">
        <v>144.6</v>
      </c>
      <c r="E451">
        <v>7.3457235987312899</v>
      </c>
      <c r="G451">
        <v>144.6</v>
      </c>
      <c r="H451">
        <v>3.3950430338483999</v>
      </c>
    </row>
    <row r="452" spans="1:8" x14ac:dyDescent="0.25">
      <c r="A452">
        <v>144.69999999999999</v>
      </c>
      <c r="B452">
        <v>11.4569909346347</v>
      </c>
      <c r="D452">
        <v>144.69999999999999</v>
      </c>
      <c r="E452">
        <v>7.3753790289606203</v>
      </c>
      <c r="G452">
        <v>144.69999999999999</v>
      </c>
      <c r="H452">
        <v>3.4037939138000399</v>
      </c>
    </row>
    <row r="453" spans="1:8" x14ac:dyDescent="0.25">
      <c r="A453">
        <v>144.80000000000001</v>
      </c>
      <c r="B453">
        <v>11.4646897394581</v>
      </c>
      <c r="D453">
        <v>144.80000000000001</v>
      </c>
      <c r="E453">
        <v>7.3890625261214202</v>
      </c>
      <c r="G453">
        <v>144.80000000000001</v>
      </c>
      <c r="H453">
        <v>3.41772936609964</v>
      </c>
    </row>
    <row r="454" spans="1:8" x14ac:dyDescent="0.25">
      <c r="A454">
        <v>144.9</v>
      </c>
      <c r="B454">
        <v>11.486403547461499</v>
      </c>
      <c r="D454">
        <v>144.9</v>
      </c>
      <c r="E454">
        <v>7.3924562093588904</v>
      </c>
      <c r="G454">
        <v>144.9</v>
      </c>
      <c r="H454">
        <v>3.4328885847863901</v>
      </c>
    </row>
    <row r="455" spans="1:8" x14ac:dyDescent="0.25">
      <c r="A455">
        <v>145</v>
      </c>
      <c r="B455">
        <v>11.526207849725999</v>
      </c>
      <c r="D455">
        <v>145</v>
      </c>
      <c r="E455">
        <v>7.41232737290595</v>
      </c>
      <c r="G455">
        <v>145</v>
      </c>
      <c r="H455">
        <v>3.4477883193529899</v>
      </c>
    </row>
    <row r="456" spans="1:8" x14ac:dyDescent="0.25">
      <c r="A456">
        <v>145.1</v>
      </c>
      <c r="B456">
        <v>11.531613884543701</v>
      </c>
      <c r="D456">
        <v>145.1</v>
      </c>
      <c r="E456">
        <v>7.4326867686951301</v>
      </c>
      <c r="G456">
        <v>145.1</v>
      </c>
      <c r="H456">
        <v>3.4500910227987802</v>
      </c>
    </row>
    <row r="457" spans="1:8" x14ac:dyDescent="0.25">
      <c r="A457">
        <v>145.19999999999999</v>
      </c>
      <c r="B457">
        <v>11.5644150878388</v>
      </c>
      <c r="D457">
        <v>145.19999999999999</v>
      </c>
      <c r="E457">
        <v>7.4249138761937497</v>
      </c>
      <c r="G457">
        <v>145.19999999999999</v>
      </c>
      <c r="H457">
        <v>3.4587338426427001</v>
      </c>
    </row>
    <row r="458" spans="1:8" x14ac:dyDescent="0.25">
      <c r="A458">
        <v>145.30000000000001</v>
      </c>
      <c r="B458">
        <v>11.600986170647399</v>
      </c>
      <c r="D458">
        <v>145.30000000000001</v>
      </c>
      <c r="E458">
        <v>7.4320520699685497</v>
      </c>
      <c r="G458">
        <v>145.30000000000001</v>
      </c>
      <c r="H458">
        <v>3.4729341632303199</v>
      </c>
    </row>
    <row r="459" spans="1:8" x14ac:dyDescent="0.25">
      <c r="A459">
        <v>145.4</v>
      </c>
      <c r="B459">
        <v>11.6141709060112</v>
      </c>
      <c r="D459">
        <v>145.4</v>
      </c>
      <c r="E459">
        <v>7.4564158548237804</v>
      </c>
      <c r="G459">
        <v>145.4</v>
      </c>
      <c r="H459">
        <v>3.46978189941973</v>
      </c>
    </row>
    <row r="460" spans="1:8" x14ac:dyDescent="0.25">
      <c r="A460">
        <v>145.5</v>
      </c>
      <c r="B460">
        <v>11.6349218471578</v>
      </c>
      <c r="D460">
        <v>145.5</v>
      </c>
      <c r="E460">
        <v>7.4790052997782999</v>
      </c>
      <c r="G460">
        <v>145.5</v>
      </c>
      <c r="H460">
        <v>3.4680117336060601</v>
      </c>
    </row>
    <row r="461" spans="1:8" x14ac:dyDescent="0.25">
      <c r="A461">
        <v>145.6</v>
      </c>
      <c r="B461">
        <v>11.6690330255687</v>
      </c>
      <c r="D461">
        <v>145.6</v>
      </c>
      <c r="E461">
        <v>7.4866338859820498</v>
      </c>
      <c r="G461">
        <v>145.6</v>
      </c>
      <c r="H461">
        <v>3.47314233140284</v>
      </c>
    </row>
    <row r="462" spans="1:8" x14ac:dyDescent="0.25">
      <c r="A462">
        <v>145.69999999999999</v>
      </c>
      <c r="B462">
        <v>11.711033784143099</v>
      </c>
      <c r="D462">
        <v>145.69999999999999</v>
      </c>
      <c r="E462">
        <v>7.5074194714845497</v>
      </c>
      <c r="G462">
        <v>145.69999999999999</v>
      </c>
      <c r="H462">
        <v>3.4784231768703702</v>
      </c>
    </row>
    <row r="463" spans="1:8" x14ac:dyDescent="0.25">
      <c r="A463">
        <v>145.80000000000001</v>
      </c>
      <c r="B463">
        <v>11.7409382481981</v>
      </c>
      <c r="D463">
        <v>145.80000000000001</v>
      </c>
      <c r="E463">
        <v>7.5367508546050503</v>
      </c>
      <c r="G463">
        <v>145.80000000000001</v>
      </c>
      <c r="H463">
        <v>3.4659420831243999</v>
      </c>
    </row>
    <row r="464" spans="1:8" x14ac:dyDescent="0.25">
      <c r="A464">
        <v>145.9</v>
      </c>
      <c r="B464">
        <v>11.754589067928899</v>
      </c>
      <c r="D464">
        <v>145.9</v>
      </c>
      <c r="E464">
        <v>7.5375403206645997</v>
      </c>
      <c r="G464">
        <v>145.9</v>
      </c>
      <c r="H464">
        <v>3.4658321527292699</v>
      </c>
    </row>
    <row r="465" spans="1:8" x14ac:dyDescent="0.25">
      <c r="A465">
        <v>146</v>
      </c>
      <c r="B465">
        <v>11.7760097740475</v>
      </c>
      <c r="D465">
        <v>146</v>
      </c>
      <c r="E465">
        <v>7.5535355104395396</v>
      </c>
      <c r="G465">
        <v>146</v>
      </c>
      <c r="H465">
        <v>3.4785674978705199</v>
      </c>
    </row>
    <row r="466" spans="1:8" x14ac:dyDescent="0.25">
      <c r="A466">
        <v>146.1</v>
      </c>
      <c r="B466">
        <v>11.771942529023301</v>
      </c>
      <c r="D466">
        <v>146.1</v>
      </c>
      <c r="E466">
        <v>7.5711481787657497</v>
      </c>
      <c r="G466">
        <v>146.1</v>
      </c>
      <c r="H466">
        <v>3.4940307507959898</v>
      </c>
    </row>
    <row r="467" spans="1:8" x14ac:dyDescent="0.25">
      <c r="A467">
        <v>146.19999999999999</v>
      </c>
      <c r="B467">
        <v>11.8030044186872</v>
      </c>
      <c r="D467">
        <v>146.19999999999999</v>
      </c>
      <c r="E467">
        <v>7.5837890642641099</v>
      </c>
      <c r="G467">
        <v>146.19999999999999</v>
      </c>
      <c r="H467">
        <v>3.49943405704088</v>
      </c>
    </row>
    <row r="468" spans="1:8" x14ac:dyDescent="0.25">
      <c r="A468">
        <v>146.30000000000001</v>
      </c>
      <c r="B468">
        <v>11.814319973188301</v>
      </c>
      <c r="D468">
        <v>146.30000000000001</v>
      </c>
      <c r="E468">
        <v>7.5809725930393901</v>
      </c>
      <c r="G468">
        <v>146.30000000000001</v>
      </c>
      <c r="H468">
        <v>3.5054857813613398</v>
      </c>
    </row>
    <row r="469" spans="1:8" x14ac:dyDescent="0.25">
      <c r="A469">
        <v>146.4</v>
      </c>
      <c r="B469">
        <v>11.8383407957188</v>
      </c>
      <c r="D469">
        <v>146.4</v>
      </c>
      <c r="E469">
        <v>7.5962375007685399</v>
      </c>
      <c r="G469">
        <v>146.4</v>
      </c>
      <c r="H469">
        <v>3.523253312934</v>
      </c>
    </row>
    <row r="470" spans="1:8" x14ac:dyDescent="0.25">
      <c r="A470">
        <v>146.5</v>
      </c>
      <c r="B470">
        <v>11.847669407696101</v>
      </c>
      <c r="D470">
        <v>146.5</v>
      </c>
      <c r="E470">
        <v>7.6204147447483104</v>
      </c>
      <c r="G470">
        <v>146.5</v>
      </c>
      <c r="H470">
        <v>3.53412803271996</v>
      </c>
    </row>
    <row r="471" spans="1:8" x14ac:dyDescent="0.25">
      <c r="A471">
        <v>146.6</v>
      </c>
      <c r="B471">
        <v>11.8742278272554</v>
      </c>
      <c r="D471">
        <v>146.6</v>
      </c>
      <c r="E471">
        <v>7.6298527765344204</v>
      </c>
      <c r="G471">
        <v>146.6</v>
      </c>
      <c r="H471">
        <v>3.5483902298158898</v>
      </c>
    </row>
    <row r="472" spans="1:8" x14ac:dyDescent="0.25">
      <c r="A472">
        <v>146.69999999999999</v>
      </c>
      <c r="B472">
        <v>11.891077691564799</v>
      </c>
      <c r="D472">
        <v>146.69999999999999</v>
      </c>
      <c r="E472">
        <v>7.6477012727289004</v>
      </c>
      <c r="G472">
        <v>146.69999999999999</v>
      </c>
      <c r="H472">
        <v>3.5585282898705599</v>
      </c>
    </row>
    <row r="473" spans="1:8" x14ac:dyDescent="0.25">
      <c r="A473">
        <v>146.80000000000001</v>
      </c>
      <c r="B473">
        <v>11.912572198030499</v>
      </c>
      <c r="D473">
        <v>146.80000000000001</v>
      </c>
      <c r="E473">
        <v>7.65981525499088</v>
      </c>
      <c r="G473">
        <v>146.80000000000001</v>
      </c>
      <c r="H473">
        <v>3.5704696203450399</v>
      </c>
    </row>
    <row r="474" spans="1:8" x14ac:dyDescent="0.25">
      <c r="A474">
        <v>146.9</v>
      </c>
      <c r="B474">
        <v>11.9620045975611</v>
      </c>
      <c r="D474">
        <v>146.9</v>
      </c>
      <c r="E474">
        <v>7.6598932673552103</v>
      </c>
      <c r="G474">
        <v>146.9</v>
      </c>
      <c r="H474">
        <v>3.5918839361170201</v>
      </c>
    </row>
    <row r="475" spans="1:8" x14ac:dyDescent="0.25">
      <c r="A475">
        <v>147</v>
      </c>
      <c r="B475">
        <v>11.9780200804577</v>
      </c>
      <c r="D475">
        <v>147</v>
      </c>
      <c r="E475">
        <v>7.6626104590484596</v>
      </c>
      <c r="G475">
        <v>147</v>
      </c>
      <c r="H475">
        <v>3.6060270167969302</v>
      </c>
    </row>
    <row r="476" spans="1:8" x14ac:dyDescent="0.25">
      <c r="A476">
        <v>147.1</v>
      </c>
      <c r="B476">
        <v>11.983330665075099</v>
      </c>
      <c r="D476">
        <v>147.1</v>
      </c>
      <c r="E476">
        <v>7.6826480856525201</v>
      </c>
      <c r="G476">
        <v>147.1</v>
      </c>
      <c r="H476">
        <v>3.6105123765526299</v>
      </c>
    </row>
    <row r="477" spans="1:8" x14ac:dyDescent="0.25">
      <c r="A477">
        <v>147.19999999999999</v>
      </c>
      <c r="B477">
        <v>11.9721977427852</v>
      </c>
      <c r="D477">
        <v>147.19999999999999</v>
      </c>
      <c r="E477">
        <v>7.7474077560565302</v>
      </c>
      <c r="G477">
        <v>147.19999999999999</v>
      </c>
      <c r="H477">
        <v>3.6213282144471699</v>
      </c>
    </row>
    <row r="478" spans="1:8" x14ac:dyDescent="0.25">
      <c r="A478">
        <v>147.30000000000001</v>
      </c>
      <c r="B478">
        <v>11.9776124682119</v>
      </c>
      <c r="D478">
        <v>147.30000000000001</v>
      </c>
      <c r="E478">
        <v>7.7425440022346201</v>
      </c>
      <c r="G478">
        <v>147.30000000000001</v>
      </c>
      <c r="H478">
        <v>3.6312228879533102</v>
      </c>
    </row>
    <row r="479" spans="1:8" x14ac:dyDescent="0.25">
      <c r="A479">
        <v>147.4</v>
      </c>
      <c r="B479">
        <v>11.995418615310699</v>
      </c>
      <c r="D479">
        <v>147.4</v>
      </c>
      <c r="E479">
        <v>7.7593631712263598</v>
      </c>
      <c r="G479">
        <v>147.4</v>
      </c>
      <c r="H479">
        <v>3.6606528415851698</v>
      </c>
    </row>
    <row r="480" spans="1:8" x14ac:dyDescent="0.25">
      <c r="A480">
        <v>147.5</v>
      </c>
      <c r="B480">
        <v>12.0523831938053</v>
      </c>
      <c r="D480">
        <v>147.5</v>
      </c>
      <c r="E480">
        <v>7.7579014690792398</v>
      </c>
      <c r="G480">
        <v>147.5</v>
      </c>
      <c r="H480">
        <v>3.64314489623988</v>
      </c>
    </row>
    <row r="481" spans="1:8" x14ac:dyDescent="0.25">
      <c r="A481">
        <v>147.6</v>
      </c>
      <c r="B481">
        <v>12.0657083960009</v>
      </c>
      <c r="D481">
        <v>147.6</v>
      </c>
      <c r="E481">
        <v>7.7747050640424202</v>
      </c>
      <c r="G481">
        <v>147.6</v>
      </c>
      <c r="H481">
        <v>3.65745247821742</v>
      </c>
    </row>
    <row r="482" spans="1:8" x14ac:dyDescent="0.25">
      <c r="A482">
        <v>147.69999999999999</v>
      </c>
      <c r="B482">
        <v>12.090127149006699</v>
      </c>
      <c r="D482">
        <v>147.69999999999999</v>
      </c>
      <c r="E482">
        <v>7.7822709858538301</v>
      </c>
      <c r="G482">
        <v>147.69999999999999</v>
      </c>
      <c r="H482">
        <v>3.6639846224635799</v>
      </c>
    </row>
    <row r="483" spans="1:8" x14ac:dyDescent="0.25">
      <c r="A483">
        <v>147.80000000000001</v>
      </c>
      <c r="B483">
        <v>12.110177731656799</v>
      </c>
      <c r="D483">
        <v>147.80000000000001</v>
      </c>
      <c r="E483">
        <v>7.80518518654267</v>
      </c>
      <c r="G483">
        <v>147.80000000000001</v>
      </c>
      <c r="H483">
        <v>3.6843254923129098</v>
      </c>
    </row>
    <row r="484" spans="1:8" x14ac:dyDescent="0.25">
      <c r="A484">
        <v>147.9</v>
      </c>
      <c r="B484">
        <v>12.116472215155801</v>
      </c>
      <c r="D484">
        <v>147.9</v>
      </c>
      <c r="E484">
        <v>7.7977924413490696</v>
      </c>
      <c r="G484">
        <v>147.9</v>
      </c>
      <c r="H484">
        <v>3.6810653648872602</v>
      </c>
    </row>
    <row r="485" spans="1:8" x14ac:dyDescent="0.25">
      <c r="A485">
        <v>148</v>
      </c>
      <c r="B485">
        <v>12.1318064100453</v>
      </c>
      <c r="D485">
        <v>148</v>
      </c>
      <c r="E485">
        <v>7.7980855143562904</v>
      </c>
      <c r="G485">
        <v>148</v>
      </c>
      <c r="H485">
        <v>3.6962511644682601</v>
      </c>
    </row>
    <row r="486" spans="1:8" x14ac:dyDescent="0.25">
      <c r="A486">
        <v>148.1</v>
      </c>
      <c r="B486">
        <v>12.1603811370383</v>
      </c>
      <c r="D486">
        <v>148.1</v>
      </c>
      <c r="E486">
        <v>7.8320950755977803</v>
      </c>
      <c r="G486">
        <v>148.1</v>
      </c>
      <c r="H486">
        <v>3.7011823780582702</v>
      </c>
    </row>
    <row r="487" spans="1:8" x14ac:dyDescent="0.25">
      <c r="A487">
        <v>148.19999999999999</v>
      </c>
      <c r="B487">
        <v>12.179883843426699</v>
      </c>
      <c r="D487">
        <v>148.19999999999999</v>
      </c>
      <c r="E487">
        <v>7.8569269530109498</v>
      </c>
      <c r="G487">
        <v>148.19999999999999</v>
      </c>
      <c r="H487">
        <v>3.70849697100661</v>
      </c>
    </row>
    <row r="488" spans="1:8" x14ac:dyDescent="0.25">
      <c r="A488">
        <v>148.30000000000001</v>
      </c>
      <c r="B488">
        <v>12.2016587312261</v>
      </c>
      <c r="D488">
        <v>148.30000000000001</v>
      </c>
      <c r="E488">
        <v>7.8986492470352303</v>
      </c>
      <c r="G488">
        <v>148.30000000000001</v>
      </c>
      <c r="H488">
        <v>3.7126537132083102</v>
      </c>
    </row>
    <row r="489" spans="1:8" x14ac:dyDescent="0.25">
      <c r="A489">
        <v>148.4</v>
      </c>
      <c r="B489">
        <v>12.207803745400399</v>
      </c>
      <c r="D489">
        <v>148.4</v>
      </c>
      <c r="E489">
        <v>7.9265871434430899</v>
      </c>
      <c r="G489">
        <v>148.4</v>
      </c>
      <c r="H489">
        <v>3.7213577335001702</v>
      </c>
    </row>
    <row r="490" spans="1:8" x14ac:dyDescent="0.25">
      <c r="A490">
        <v>148.5</v>
      </c>
      <c r="B490">
        <v>12.2483477949828</v>
      </c>
      <c r="D490">
        <v>148.5</v>
      </c>
      <c r="E490">
        <v>7.9414677019715496</v>
      </c>
      <c r="G490">
        <v>148.5</v>
      </c>
      <c r="H490">
        <v>3.74730824152229</v>
      </c>
    </row>
    <row r="491" spans="1:8" x14ac:dyDescent="0.25">
      <c r="A491">
        <v>148.6</v>
      </c>
      <c r="B491">
        <v>12.2807259712127</v>
      </c>
      <c r="D491">
        <v>148.6</v>
      </c>
      <c r="E491">
        <v>7.9656760492274596</v>
      </c>
      <c r="G491">
        <v>148.6</v>
      </c>
      <c r="H491">
        <v>3.7342513194355198</v>
      </c>
    </row>
    <row r="492" spans="1:8" x14ac:dyDescent="0.25">
      <c r="A492">
        <v>148.69999999999999</v>
      </c>
      <c r="B492">
        <v>12.2982440310134</v>
      </c>
      <c r="D492">
        <v>148.69999999999999</v>
      </c>
      <c r="E492">
        <v>7.9883543326385604</v>
      </c>
      <c r="G492">
        <v>148.69999999999999</v>
      </c>
      <c r="H492">
        <v>3.7461061250426799</v>
      </c>
    </row>
    <row r="493" spans="1:8" x14ac:dyDescent="0.25">
      <c r="A493">
        <v>148.80000000000001</v>
      </c>
      <c r="B493">
        <v>12.305737966171</v>
      </c>
      <c r="D493">
        <v>148.80000000000001</v>
      </c>
      <c r="E493">
        <v>8.0096611720252895</v>
      </c>
      <c r="G493">
        <v>148.80000000000001</v>
      </c>
      <c r="H493">
        <v>3.74861353304569</v>
      </c>
    </row>
    <row r="494" spans="1:8" x14ac:dyDescent="0.25">
      <c r="A494">
        <v>148.9</v>
      </c>
      <c r="B494">
        <v>12.3296585332728</v>
      </c>
      <c r="D494">
        <v>148.9</v>
      </c>
      <c r="E494">
        <v>8.0277900119130798</v>
      </c>
      <c r="G494">
        <v>148.9</v>
      </c>
      <c r="H494">
        <v>3.7484541429394</v>
      </c>
    </row>
    <row r="495" spans="1:8" x14ac:dyDescent="0.25">
      <c r="A495">
        <v>149</v>
      </c>
      <c r="B495">
        <v>12.3469888554152</v>
      </c>
      <c r="D495">
        <v>149</v>
      </c>
      <c r="E495">
        <v>8.0345612255437207</v>
      </c>
      <c r="G495">
        <v>149</v>
      </c>
      <c r="H495">
        <v>3.7613672938073202</v>
      </c>
    </row>
    <row r="496" spans="1:8" x14ac:dyDescent="0.25">
      <c r="A496">
        <v>149.1</v>
      </c>
      <c r="B496">
        <v>12.3593393195438</v>
      </c>
      <c r="D496">
        <v>149.1</v>
      </c>
      <c r="E496">
        <v>8.0447045718564603</v>
      </c>
      <c r="G496">
        <v>149.1</v>
      </c>
      <c r="H496">
        <v>3.7494437804941199</v>
      </c>
    </row>
    <row r="497" spans="1:8" x14ac:dyDescent="0.25">
      <c r="A497">
        <v>149.19999999999999</v>
      </c>
      <c r="B497">
        <v>12.3964585952245</v>
      </c>
      <c r="D497">
        <v>149.19999999999999</v>
      </c>
      <c r="E497">
        <v>8.0606978172396495</v>
      </c>
      <c r="G497">
        <v>149.19999999999999</v>
      </c>
      <c r="H497">
        <v>3.75335032901486</v>
      </c>
    </row>
    <row r="498" spans="1:8" x14ac:dyDescent="0.25">
      <c r="A498">
        <v>149.30000000000001</v>
      </c>
      <c r="B498">
        <v>12.4277504540099</v>
      </c>
      <c r="D498">
        <v>149.30000000000001</v>
      </c>
      <c r="E498">
        <v>8.0870391355519704</v>
      </c>
      <c r="G498">
        <v>149.30000000000001</v>
      </c>
      <c r="H498">
        <v>3.75929179727801</v>
      </c>
    </row>
    <row r="499" spans="1:8" x14ac:dyDescent="0.25">
      <c r="A499">
        <v>149.4</v>
      </c>
      <c r="B499">
        <v>12.468900614278001</v>
      </c>
      <c r="D499">
        <v>149.4</v>
      </c>
      <c r="E499">
        <v>8.0884793768399508</v>
      </c>
      <c r="G499">
        <v>149.4</v>
      </c>
      <c r="H499">
        <v>3.7508557653300398</v>
      </c>
    </row>
    <row r="500" spans="1:8" x14ac:dyDescent="0.25">
      <c r="A500">
        <v>149.5</v>
      </c>
      <c r="B500">
        <v>12.5102389105342</v>
      </c>
      <c r="D500">
        <v>149.5</v>
      </c>
      <c r="E500">
        <v>8.1022595486840796</v>
      </c>
      <c r="G500">
        <v>149.5</v>
      </c>
      <c r="H500">
        <v>3.7595268545059599</v>
      </c>
    </row>
    <row r="501" spans="1:8" x14ac:dyDescent="0.25">
      <c r="A501">
        <v>149.6</v>
      </c>
      <c r="B501">
        <v>12.5429881219154</v>
      </c>
      <c r="D501">
        <v>149.6</v>
      </c>
      <c r="E501">
        <v>8.1199174746881297</v>
      </c>
      <c r="G501">
        <v>149.6</v>
      </c>
      <c r="H501">
        <v>3.7861766607406002</v>
      </c>
    </row>
    <row r="502" spans="1:8" x14ac:dyDescent="0.25">
      <c r="A502">
        <v>149.69999999999999</v>
      </c>
      <c r="B502">
        <v>12.5536729041794</v>
      </c>
      <c r="D502">
        <v>149.69999999999999</v>
      </c>
      <c r="E502">
        <v>8.1221282500971199</v>
      </c>
      <c r="G502">
        <v>149.69999999999999</v>
      </c>
      <c r="H502">
        <v>3.7944948057186201</v>
      </c>
    </row>
    <row r="503" spans="1:8" x14ac:dyDescent="0.25">
      <c r="A503">
        <v>149.80000000000001</v>
      </c>
      <c r="B503">
        <v>12.5833033140869</v>
      </c>
      <c r="D503">
        <v>149.80000000000001</v>
      </c>
      <c r="E503">
        <v>8.1398864655326602</v>
      </c>
      <c r="G503">
        <v>149.80000000000001</v>
      </c>
      <c r="H503">
        <v>3.79660780953661</v>
      </c>
    </row>
    <row r="504" spans="1:8" x14ac:dyDescent="0.25">
      <c r="A504">
        <v>149.9</v>
      </c>
      <c r="B504">
        <v>12.599167559227</v>
      </c>
      <c r="D504">
        <v>149.9</v>
      </c>
      <c r="E504">
        <v>8.1585152964787095</v>
      </c>
      <c r="G504">
        <v>149.9</v>
      </c>
      <c r="H504">
        <v>3.7998945980099599</v>
      </c>
    </row>
    <row r="505" spans="1:8" x14ac:dyDescent="0.25">
      <c r="A505">
        <v>150</v>
      </c>
      <c r="B505">
        <v>12.6013359318104</v>
      </c>
      <c r="D505">
        <v>150</v>
      </c>
      <c r="E505">
        <v>8.1724946068495594</v>
      </c>
      <c r="G505">
        <v>150</v>
      </c>
      <c r="H505">
        <v>3.8013689017129102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Al-3Cu</vt:lpstr>
      <vt:lpstr>Al-6Cu</vt:lpstr>
      <vt:lpstr>Al-8.2Cu</vt:lpstr>
      <vt:lpstr>Sheet1</vt:lpstr>
      <vt:lpstr>Al-10.6Cu</vt:lpstr>
      <vt:lpstr>Al-3Cu-old</vt:lpstr>
      <vt:lpstr>diffusivity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missk</dc:creator>
  <cp:lastModifiedBy>sepideh</cp:lastModifiedBy>
  <dcterms:created xsi:type="dcterms:W3CDTF">2020-04-29T00:25:01Z</dcterms:created>
  <dcterms:modified xsi:type="dcterms:W3CDTF">2023-01-06T14:16:35Z</dcterms:modified>
</cp:coreProperties>
</file>