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Ambiente de Trabalho\SGD-TPCH\"/>
    </mc:Choice>
  </mc:AlternateContent>
  <xr:revisionPtr revIDLastSave="0" documentId="13_ncr:1_{44209FB3-65C3-49FF-964D-4F07534269FE}" xr6:coauthVersionLast="47" xr6:coauthVersionMax="47" xr10:uidLastSave="{00000000-0000-0000-0000-000000000000}"/>
  <bookViews>
    <workbookView xWindow="-120" yWindow="-120" windowWidth="29040" windowHeight="15720" activeTab="4" xr2:uid="{247B33D0-6AB8-40A3-8C41-44B27BA98C90}"/>
  </bookViews>
  <sheets>
    <sheet name="40GBPostgres" sheetId="1" r:id="rId1"/>
    <sheet name="25GBMySql" sheetId="2" r:id="rId2"/>
    <sheet name="25GBPostgres" sheetId="3" r:id="rId3"/>
    <sheet name="ImportTimes" sheetId="4" r:id="rId4"/>
    <sheet name="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5" l="1"/>
  <c r="P27" i="5"/>
  <c r="U27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5" i="5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J2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7" i="3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7" i="2"/>
  <c r="K28" i="3"/>
  <c r="J28" i="3"/>
  <c r="K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7" i="2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  <c r="M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1" i="1"/>
  <c r="L40" i="1"/>
  <c r="J62" i="1"/>
  <c r="I62" i="1"/>
  <c r="C62" i="1"/>
  <c r="D62" i="1"/>
  <c r="E62" i="1"/>
  <c r="F62" i="1"/>
  <c r="G62" i="1"/>
  <c r="H62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</calcChain>
</file>

<file path=xl/sharedStrings.xml><?xml version="1.0" encoding="utf-8"?>
<sst xmlns="http://schemas.openxmlformats.org/spreadsheetml/2006/main" count="499" uniqueCount="93">
  <si>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</si>
  <si>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</si>
  <si>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</si>
  <si>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</si>
  <si>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</si>
  <si>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</si>
  <si>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</si>
  <si>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</si>
  <si>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</si>
  <si>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</si>
  <si>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</si>
  <si>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</si>
  <si>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</si>
  <si>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</si>
  <si>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</si>
  <si>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</si>
  <si>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</si>
  <si>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</si>
  <si>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</si>
  <si>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</si>
  <si>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</si>
  <si>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</si>
  <si>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Queries/Runs</t>
  </si>
  <si>
    <t>1st</t>
  </si>
  <si>
    <t>2nd</t>
  </si>
  <si>
    <t>3rd</t>
  </si>
  <si>
    <t>4th</t>
  </si>
  <si>
    <t>5th</t>
  </si>
  <si>
    <t>ColdRun</t>
  </si>
  <si>
    <t>Average</t>
  </si>
  <si>
    <t>Standart Deviation</t>
  </si>
  <si>
    <t>TotalTime</t>
  </si>
  <si>
    <t>Faster with no threads?</t>
  </si>
  <si>
    <t>Queries/Times</t>
  </si>
  <si>
    <t>Tab1 - TPC-H queries on a 40GB Database running with 5 threads and PK&amp;FK</t>
  </si>
  <si>
    <t>Tab2 - TPC-H queries on a 40GB Database running with 1 thread and PK&amp;FK</t>
  </si>
  <si>
    <t>Average Tab1</t>
  </si>
  <si>
    <t>Average Tab2</t>
  </si>
  <si>
    <t>Tab3 - TPC-H queries on a 25GB MySql Database running with 1 thread and PK&amp;FK</t>
  </si>
  <si>
    <t>Tab4 - TPC-H queries on a 25GB MySql Database running with 5 threads and PK&amp;FK</t>
  </si>
  <si>
    <t>MySql 25GB</t>
  </si>
  <si>
    <t>Postgres 25GB</t>
  </si>
  <si>
    <t>region.tbl</t>
  </si>
  <si>
    <t>nation.tbl</t>
  </si>
  <si>
    <t>supplier.tbl</t>
  </si>
  <si>
    <t>part.tbl</t>
  </si>
  <si>
    <t>customer.tbl</t>
  </si>
  <si>
    <t>partsupp.tbl</t>
  </si>
  <si>
    <t>orders.tbl</t>
  </si>
  <si>
    <t>lineitem.tbl</t>
  </si>
  <si>
    <t>Size</t>
  </si>
  <si>
    <t>1KB</t>
  </si>
  <si>
    <t>3KB</t>
  </si>
  <si>
    <t>28 000KB</t>
  </si>
  <si>
    <t>481 682 KB</t>
  </si>
  <si>
    <t>482 234KB</t>
  </si>
  <si>
    <t>2 381 754 KB</t>
  </si>
  <si>
    <t>3 464 345 KB</t>
  </si>
  <si>
    <t>15 434 957 KB</t>
  </si>
  <si>
    <t>Import Time in seconds</t>
  </si>
  <si>
    <t>Primary key creation in seconds</t>
  </si>
  <si>
    <t>R_REGIONKEY into Table REGION</t>
  </si>
  <si>
    <t>N_NATIONKEY into Table NATION</t>
  </si>
  <si>
    <t>C_CUSTKEY into Table CUSTOMER</t>
  </si>
  <si>
    <t>S_SUPPKEY into Table SUPPLIER</t>
  </si>
  <si>
    <t>P_PARTKEY into Table PART</t>
  </si>
  <si>
    <t>PS_PARTKEY,PS_SUPPKEY into Table PARTSUPP</t>
  </si>
  <si>
    <t>O_ORDERKEY into Table ORDERS</t>
  </si>
  <si>
    <t xml:space="preserve">L_ORDERKEY, L_LINENUMBER into Table LINEITEM </t>
  </si>
  <si>
    <t>Foreing key creation in seconds</t>
  </si>
  <si>
    <t>SUPPLIER ADD FOREIGN KEY (S_NATIONKEY)</t>
  </si>
  <si>
    <t>NATION ADD FOREIGN KEY (N_REGIONKEY)</t>
  </si>
  <si>
    <t>CUSTOMER ADD FOREIGN KEY (C_NATIONKEY)</t>
  </si>
  <si>
    <t>PARTSUPP ADD FOREIGN KEY (PS_SUPPKEY)</t>
  </si>
  <si>
    <t>PARTSUPP ADD FOREIGN KEY (PS_PARTKEY)</t>
  </si>
  <si>
    <t>ORDERS ADD FOREIGN KEY (O_CUSTKEY)</t>
  </si>
  <si>
    <t>LINEITEM ADD FOREIGN KEY (L_ORDERKEY)</t>
  </si>
  <si>
    <t>LINEITEM ADD FOREIGN KEY (L_PARTKEY, L_SUPPKEY) REFERENCES PARTSUPP</t>
  </si>
  <si>
    <t>Average MySQL</t>
  </si>
  <si>
    <t>Average PostgreSQL</t>
  </si>
  <si>
    <t>MySQL vs PostgreSQL Query Execution With Keys and 1 Thread</t>
  </si>
  <si>
    <t>MySQL vs PostgreSQL Query Execution With Keys and 5 Threads</t>
  </si>
  <si>
    <t>Rows</t>
  </si>
  <si>
    <t>Times with old BD</t>
  </si>
  <si>
    <t>Tab6 - TPC-H queries on a 25GB MySql Database running with 5 threads and no PK&amp;FK</t>
  </si>
  <si>
    <t>Tab5 - TPC-H queries on a 25GB MySql Database running with 5 threads and no PK&amp;FK</t>
  </si>
  <si>
    <t>Tab7 - TPC-H queries on a 25GB Postgres Database running with 1 thread and PK&amp;FK</t>
  </si>
  <si>
    <t>Tab8 - TPC-H queries on a 25GB Postgres Database running with 5 threads and PK&amp;FK</t>
  </si>
  <si>
    <t>Tab9 - TPC-H queries on a 25GB Postgres Database running with 1 thread and No PK&amp;FK</t>
  </si>
  <si>
    <t>Tab10 - TPC-H queries on a 25GB Postgres Database running with 5 threads and No PK&amp;FK</t>
  </si>
  <si>
    <t>MySQL vs PostgreSQL Query Execution With NO Keys and 1 Thread</t>
  </si>
  <si>
    <t>MySQL vs PostgreSQL Query Execution With NO Keys and 5 Threads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</si>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</sst>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11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/>
    <xf numFmtId="0" fontId="0" fillId="17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'40GBPostgres'!$C$74</c:f>
              <c:strCache>
                <c:ptCount val="1"/>
                <c:pt idx="0">
                  <c:v>Average Tab1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'40GBPostgres'!$C$75:$C$96</c:f>
              <c:numCache>
                <c:formatCode>General</c:formatCode>
                <c:ptCount val="22"/>
                <c:pt idx="0">
                  <c:v>221.74095425605742</c:v>
                </c:pt>
                <c:pt idx="1">
                  <c:v>50.877707004547084</c:v>
                </c:pt>
                <c:pt idx="2">
                  <c:v>90.92294836044303</c:v>
                </c:pt>
                <c:pt idx="3">
                  <c:v>1509.9346794605199</c:v>
                </c:pt>
                <c:pt idx="4">
                  <c:v>123.61104931831312</c:v>
                </c:pt>
                <c:pt idx="5">
                  <c:v>73.916253328323322</c:v>
                </c:pt>
                <c:pt idx="6">
                  <c:v>99.675516033172272</c:v>
                </c:pt>
                <c:pt idx="7">
                  <c:v>132.2285013198846</c:v>
                </c:pt>
                <c:pt idx="8">
                  <c:v>226.68048586845362</c:v>
                </c:pt>
                <c:pt idx="9">
                  <c:v>112.95354809760981</c:v>
                </c:pt>
                <c:pt idx="10">
                  <c:v>29.746039247512762</c:v>
                </c:pt>
                <c:pt idx="11">
                  <c:v>87.027733707427956</c:v>
                </c:pt>
                <c:pt idx="12">
                  <c:v>141.10135507583558</c:v>
                </c:pt>
                <c:pt idx="13">
                  <c:v>58.686416196823075</c:v>
                </c:pt>
                <c:pt idx="14">
                  <c:v>114.12448916435201</c:v>
                </c:pt>
                <c:pt idx="15">
                  <c:v>60.656106567382778</c:v>
                </c:pt>
                <c:pt idx="16">
                  <c:v>0</c:v>
                </c:pt>
                <c:pt idx="17">
                  <c:v>358.54634690284701</c:v>
                </c:pt>
                <c:pt idx="18">
                  <c:v>168.13414211273141</c:v>
                </c:pt>
                <c:pt idx="19">
                  <c:v>0</c:v>
                </c:pt>
                <c:pt idx="20">
                  <c:v>382.08170680999717</c:v>
                </c:pt>
                <c:pt idx="21">
                  <c:v>74.656188678741259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735-89E7-270EB04AAC66}"/>
            </c:ext>
          </c:extLst>
        </c:ser>
        <c:ser>
          <c:idx val="1"/>
          <c:order val="1"/>
          <c:tx>
            <c:strRef>
              <c:f>'40GBPostgres'!$D$74</c:f>
              <c:strCache>
                <c:ptCount val="1"/>
                <c:pt idx="0">
                  <c:v>Average Tab2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'40GBPostgres'!$D$75:$D$96</c:f>
              <c:numCache>
                <c:formatCode>General</c:formatCode>
                <c:ptCount val="22"/>
                <c:pt idx="0">
                  <c:v>94.273933792114178</c:v>
                </c:pt>
                <c:pt idx="1">
                  <c:v>26.999880647659261</c:v>
                </c:pt>
                <c:pt idx="2">
                  <c:v>46.283413743972744</c:v>
                </c:pt>
                <c:pt idx="3">
                  <c:v>1002.2464949607811</c:v>
                </c:pt>
                <c:pt idx="4">
                  <c:v>45.061185503005902</c:v>
                </c:pt>
                <c:pt idx="5">
                  <c:v>31.72571287155148</c:v>
                </c:pt>
                <c:pt idx="6">
                  <c:v>45.688896799087459</c:v>
                </c:pt>
                <c:pt idx="7">
                  <c:v>59.743500185012785</c:v>
                </c:pt>
                <c:pt idx="8">
                  <c:v>73.831070137023886</c:v>
                </c:pt>
                <c:pt idx="9">
                  <c:v>48.244355678558279</c:v>
                </c:pt>
                <c:pt idx="10">
                  <c:v>11.14657230377192</c:v>
                </c:pt>
                <c:pt idx="11">
                  <c:v>48.882559871673536</c:v>
                </c:pt>
                <c:pt idx="12">
                  <c:v>82.512536001205405</c:v>
                </c:pt>
                <c:pt idx="13">
                  <c:v>33.559286975860559</c:v>
                </c:pt>
                <c:pt idx="14">
                  <c:v>66.797617197036672</c:v>
                </c:pt>
                <c:pt idx="15">
                  <c:v>29.214322423934881</c:v>
                </c:pt>
                <c:pt idx="16">
                  <c:v>0</c:v>
                </c:pt>
                <c:pt idx="17">
                  <c:v>226.31166768073962</c:v>
                </c:pt>
                <c:pt idx="18">
                  <c:v>51.596059942245418</c:v>
                </c:pt>
                <c:pt idx="19">
                  <c:v>0</c:v>
                </c:pt>
                <c:pt idx="20">
                  <c:v>149.97473897933918</c:v>
                </c:pt>
                <c:pt idx="21">
                  <c:v>19.581790828704779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735-89E7-270EB04A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883471"/>
        <c:axId val="1827885135"/>
      </c:barChart>
      <c:catAx>
        <c:axId val="1827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5135"/>
        <c:crosses val="autoZero"/>
        <c:auto val="1"/>
        <c:lblAlgn val="ctr"/>
        <c:lblOffset val="100"/>
        <c:noMultiLvlLbl val="0"/>
      </c:catAx>
      <c:valAx>
        <c:axId val="18278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NO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Graphs!$N$4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Graphs!$N$5:$N$26</c:f>
              <c:numCache>
                <c:formatCode>General</c:formatCode>
                <c:ptCount val="22"/>
                <c:pt idx="0">
                  <c:v>116.9675579679008</c:v>
                </c:pt>
                <c:pt idx="1">
                  <c:v>0</c:v>
                </c:pt>
                <c:pt idx="2">
                  <c:v>52.594332771510764</c:v>
                </c:pt>
                <c:pt idx="3">
                  <c:v>102.74508735107636</c:v>
                </c:pt>
                <c:pt idx="4">
                  <c:v>73.616771484412283</c:v>
                </c:pt>
                <c:pt idx="5">
                  <c:v>33.912947954404366</c:v>
                </c:pt>
                <c:pt idx="6">
                  <c:v>45.768268213773737</c:v>
                </c:pt>
                <c:pt idx="7">
                  <c:v>80.953879269106622</c:v>
                </c:pt>
                <c:pt idx="8">
                  <c:v>154.21090982325117</c:v>
                </c:pt>
                <c:pt idx="9">
                  <c:v>56.076129866845363</c:v>
                </c:pt>
                <c:pt idx="10">
                  <c:v>6.2979363248562938</c:v>
                </c:pt>
                <c:pt idx="11">
                  <c:v>47.52043738782654</c:v>
                </c:pt>
                <c:pt idx="12">
                  <c:v>24.053965400408423</c:v>
                </c:pt>
                <c:pt idx="13">
                  <c:v>37.062456151499617</c:v>
                </c:pt>
                <c:pt idx="14">
                  <c:v>72.169490972404446</c:v>
                </c:pt>
                <c:pt idx="15">
                  <c:v>11.74417039926348</c:v>
                </c:pt>
                <c:pt idx="16">
                  <c:v>0</c:v>
                </c:pt>
                <c:pt idx="17">
                  <c:v>515.23842489668948</c:v>
                </c:pt>
                <c:pt idx="18">
                  <c:v>36.932328873944826</c:v>
                </c:pt>
                <c:pt idx="19">
                  <c:v>0</c:v>
                </c:pt>
                <c:pt idx="20">
                  <c:v>0</c:v>
                </c:pt>
                <c:pt idx="21">
                  <c:v>12.9319043519417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40F3-9912-609E136F4AFB}"/>
            </c:ext>
          </c:extLst>
        </c:ser>
        <c:ser>
          <c:idx val="1"/>
          <c:order val="1"/>
          <c:tx>
            <c:strRef>
              <c:f>Graphs!$O$4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Graphs!$O$5:$O$26</c:f>
              <c:numCache>
                <c:formatCode>General</c:formatCode>
                <c:ptCount val="22"/>
                <c:pt idx="0">
                  <c:v>475.84391209972466</c:v>
                </c:pt>
                <c:pt idx="1">
                  <c:v>0</c:v>
                </c:pt>
                <c:pt idx="2">
                  <c:v>312.956559834568</c:v>
                </c:pt>
                <c:pt idx="3">
                  <c:v>392.31696983903601</c:v>
                </c:pt>
                <c:pt idx="4">
                  <c:v>931.34081055482238</c:v>
                </c:pt>
                <c:pt idx="5">
                  <c:v>186.05480867295162</c:v>
                </c:pt>
                <c:pt idx="6">
                  <c:v>1670.3729889615454</c:v>
                </c:pt>
                <c:pt idx="7">
                  <c:v>1514.7138579122741</c:v>
                </c:pt>
                <c:pt idx="8">
                  <c:v>774.86873173797937</c:v>
                </c:pt>
                <c:pt idx="9">
                  <c:v>1189.074894431408</c:v>
                </c:pt>
                <c:pt idx="10">
                  <c:v>64.549612987827373</c:v>
                </c:pt>
                <c:pt idx="11">
                  <c:v>257.27325550513859</c:v>
                </c:pt>
                <c:pt idx="12">
                  <c:v>629.07690983426869</c:v>
                </c:pt>
                <c:pt idx="13">
                  <c:v>180.92747136796459</c:v>
                </c:pt>
                <c:pt idx="14">
                  <c:v>2.0373339553760363</c:v>
                </c:pt>
                <c:pt idx="15">
                  <c:v>52.689325368155622</c:v>
                </c:pt>
                <c:pt idx="16">
                  <c:v>0</c:v>
                </c:pt>
                <c:pt idx="17">
                  <c:v>1777.9952695612719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146.2173435912018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5-40F3-9912-609E136F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865072"/>
        <c:axId val="2021867568"/>
      </c:barChart>
      <c:catAx>
        <c:axId val="20218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867568"/>
        <c:crosses val="autoZero"/>
        <c:auto val="1"/>
        <c:lblAlgn val="ctr"/>
        <c:lblOffset val="100"/>
        <c:noMultiLvlLbl val="0"/>
      </c:catAx>
      <c:valAx>
        <c:axId val="20218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8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NO Keys and 5 Threads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Graphs!$S$4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Graphs!$R$5:$R$26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Graphs!$S$5:$S$26</c:f>
              <c:numCache>
                <c:formatCode>General</c:formatCode>
                <c:ptCount val="22"/>
                <c:pt idx="0">
                  <c:v>258.5770183008392</c:v>
                </c:pt>
                <c:pt idx="1">
                  <c:v>0</c:v>
                </c:pt>
                <c:pt idx="2">
                  <c:v>179.81490915017321</c:v>
                </c:pt>
                <c:pt idx="3">
                  <c:v>243.05643877239564</c:v>
                </c:pt>
                <c:pt idx="4">
                  <c:v>355.89094934470438</c:v>
                </c:pt>
                <c:pt idx="5">
                  <c:v>109.18172677381899</c:v>
                </c:pt>
                <c:pt idx="6">
                  <c:v>151.86260132221719</c:v>
                </c:pt>
                <c:pt idx="7">
                  <c:v>176.3016311645986</c:v>
                </c:pt>
                <c:pt idx="8">
                  <c:v>285.87307698277539</c:v>
                </c:pt>
                <c:pt idx="9">
                  <c:v>146.67248694164562</c:v>
                </c:pt>
                <c:pt idx="10">
                  <c:v>38.898578356080634</c:v>
                </c:pt>
                <c:pt idx="11">
                  <c:v>138.28250785730819</c:v>
                </c:pt>
                <c:pt idx="12">
                  <c:v>63.3582258066413</c:v>
                </c:pt>
                <c:pt idx="13">
                  <c:v>86.302870670002321</c:v>
                </c:pt>
                <c:pt idx="14">
                  <c:v>174.21016514441419</c:v>
                </c:pt>
                <c:pt idx="15">
                  <c:v>30.829705897046335</c:v>
                </c:pt>
                <c:pt idx="16">
                  <c:v>0</c:v>
                </c:pt>
                <c:pt idx="17">
                  <c:v>605.00173808276611</c:v>
                </c:pt>
                <c:pt idx="18">
                  <c:v>91.186240467879827</c:v>
                </c:pt>
                <c:pt idx="19">
                  <c:v>0</c:v>
                </c:pt>
                <c:pt idx="20">
                  <c:v>0</c:v>
                </c:pt>
                <c:pt idx="21">
                  <c:v>44.201604327675142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A-4C73-9B78-8AB4E3E70E24}"/>
            </c:ext>
          </c:extLst>
        </c:ser>
        <c:ser>
          <c:idx val="1"/>
          <c:order val="1"/>
          <c:tx>
            <c:strRef>
              <c:f>Graphs!$T$4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Graphs!$R$5:$R$26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Graphs!$T$5:$T$26</c:f>
              <c:numCache>
                <c:formatCode>General</c:formatCode>
                <c:ptCount val="22"/>
                <c:pt idx="0">
                  <c:v>432.44595639221143</c:v>
                </c:pt>
                <c:pt idx="1">
                  <c:v>0</c:v>
                </c:pt>
                <c:pt idx="2">
                  <c:v>272.53465920976879</c:v>
                </c:pt>
                <c:pt idx="3">
                  <c:v>342.15849962205618</c:v>
                </c:pt>
                <c:pt idx="4">
                  <c:v>1835.4439761470239</c:v>
                </c:pt>
                <c:pt idx="5">
                  <c:v>157.42729716190564</c:v>
                </c:pt>
                <c:pt idx="6">
                  <c:v>2260.7636965906399</c:v>
                </c:pt>
                <c:pt idx="7">
                  <c:v>1944.9028407697479</c:v>
                </c:pt>
                <c:pt idx="8">
                  <c:v>1436.3860562580239</c:v>
                </c:pt>
                <c:pt idx="9">
                  <c:v>434.38044401757799</c:v>
                </c:pt>
                <c:pt idx="10">
                  <c:v>55.772452569608582</c:v>
                </c:pt>
                <c:pt idx="11">
                  <c:v>227.48778471978022</c:v>
                </c:pt>
                <c:pt idx="12">
                  <c:v>302.53092187613936</c:v>
                </c:pt>
                <c:pt idx="13">
                  <c:v>164.53681454989839</c:v>
                </c:pt>
                <c:pt idx="14">
                  <c:v>2.5058530379100152</c:v>
                </c:pt>
                <c:pt idx="15">
                  <c:v>36.414828965375094</c:v>
                </c:pt>
                <c:pt idx="16">
                  <c:v>0</c:v>
                </c:pt>
                <c:pt idx="17">
                  <c:v>1970.7947727259921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174.7671703070786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A-4C73-9B78-8AB4E3E7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93808"/>
        <c:axId val="2017794640"/>
      </c:barChart>
      <c:catAx>
        <c:axId val="201779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7794640"/>
        <c:crosses val="autoZero"/>
        <c:auto val="1"/>
        <c:lblAlgn val="ctr"/>
        <c:lblOffset val="100"/>
        <c:noMultiLvlLbl val="0"/>
      </c:catAx>
      <c:valAx>
        <c:axId val="2017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7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Query</a:t>
            </a:r>
            <a:r>
              <a:rPr lang="pt-PT" baseline="0"/>
              <a:t> Execution Time Postgres with keys 1 vs 5 Threads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D-406E-BE5C-307BD80EB9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D-406E-BE5C-307BD80E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527455"/>
        <c:axId val="2011527871"/>
      </c:barChart>
      <c:catAx>
        <c:axId val="20115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1527871"/>
        <c:crosses val="autoZero"/>
        <c:auto val="1"/>
        <c:lblAlgn val="ctr"/>
        <c:lblOffset val="100"/>
        <c:noMultiLvlLbl val="0"/>
      </c:catAx>
      <c:valAx>
        <c:axId val="20115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15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Query Execution Time Postgres with keys 1 vs 5 Threads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Graphs!$N$5:$N$26</c:f>
              <c:numCache>
                <c:formatCode>General</c:formatCode>
                <c:ptCount val="22"/>
                <c:pt idx="0">
                  <c:v>116.9675579679008</c:v>
                </c:pt>
                <c:pt idx="1">
                  <c:v>0</c:v>
                </c:pt>
                <c:pt idx="2">
                  <c:v>52.594332771510764</c:v>
                </c:pt>
                <c:pt idx="3">
                  <c:v>102.74508735107636</c:v>
                </c:pt>
                <c:pt idx="4">
                  <c:v>73.616771484412283</c:v>
                </c:pt>
                <c:pt idx="5">
                  <c:v>33.912947954404366</c:v>
                </c:pt>
                <c:pt idx="6">
                  <c:v>45.768268213773737</c:v>
                </c:pt>
                <c:pt idx="7">
                  <c:v>80.953879269106622</c:v>
                </c:pt>
                <c:pt idx="8">
                  <c:v>154.21090982325117</c:v>
                </c:pt>
                <c:pt idx="9">
                  <c:v>56.076129866845363</c:v>
                </c:pt>
                <c:pt idx="10">
                  <c:v>6.2979363248562938</c:v>
                </c:pt>
                <c:pt idx="11">
                  <c:v>47.52043738782654</c:v>
                </c:pt>
                <c:pt idx="12">
                  <c:v>24.053965400408423</c:v>
                </c:pt>
                <c:pt idx="13">
                  <c:v>37.062456151499617</c:v>
                </c:pt>
                <c:pt idx="14">
                  <c:v>72.169490972404446</c:v>
                </c:pt>
                <c:pt idx="15">
                  <c:v>11.74417039926348</c:v>
                </c:pt>
                <c:pt idx="16">
                  <c:v>0</c:v>
                </c:pt>
                <c:pt idx="17">
                  <c:v>515.23842489668948</c:v>
                </c:pt>
                <c:pt idx="18">
                  <c:v>36.932328873944826</c:v>
                </c:pt>
                <c:pt idx="19">
                  <c:v>0</c:v>
                </c:pt>
                <c:pt idx="20">
                  <c:v>0</c:v>
                </c:pt>
                <c:pt idx="21">
                  <c:v>12.9319043519417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F98-8B38-74E476C86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Graphs!$M$5:$M$26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Graphs!$S$5:$S$26</c:f>
              <c:numCache>
                <c:formatCode>General</c:formatCode>
                <c:ptCount val="22"/>
                <c:pt idx="0">
                  <c:v>258.5770183008392</c:v>
                </c:pt>
                <c:pt idx="1">
                  <c:v>0</c:v>
                </c:pt>
                <c:pt idx="2">
                  <c:v>179.81490915017321</c:v>
                </c:pt>
                <c:pt idx="3">
                  <c:v>243.05643877239564</c:v>
                </c:pt>
                <c:pt idx="4">
                  <c:v>355.89094934470438</c:v>
                </c:pt>
                <c:pt idx="5">
                  <c:v>109.18172677381899</c:v>
                </c:pt>
                <c:pt idx="6">
                  <c:v>151.86260132221719</c:v>
                </c:pt>
                <c:pt idx="7">
                  <c:v>176.3016311645986</c:v>
                </c:pt>
                <c:pt idx="8">
                  <c:v>285.87307698277539</c:v>
                </c:pt>
                <c:pt idx="9">
                  <c:v>146.67248694164562</c:v>
                </c:pt>
                <c:pt idx="10">
                  <c:v>38.898578356080634</c:v>
                </c:pt>
                <c:pt idx="11">
                  <c:v>138.28250785730819</c:v>
                </c:pt>
                <c:pt idx="12">
                  <c:v>63.3582258066413</c:v>
                </c:pt>
                <c:pt idx="13">
                  <c:v>86.302870670002321</c:v>
                </c:pt>
                <c:pt idx="14">
                  <c:v>174.21016514441419</c:v>
                </c:pt>
                <c:pt idx="15">
                  <c:v>30.829705897046335</c:v>
                </c:pt>
                <c:pt idx="16">
                  <c:v>0</c:v>
                </c:pt>
                <c:pt idx="17">
                  <c:v>605.00173808276611</c:v>
                </c:pt>
                <c:pt idx="18">
                  <c:v>91.186240467879827</c:v>
                </c:pt>
                <c:pt idx="19">
                  <c:v>0</c:v>
                </c:pt>
                <c:pt idx="20">
                  <c:v>0</c:v>
                </c:pt>
                <c:pt idx="21">
                  <c:v>44.201604327675142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F98-8B38-74E476C8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490079"/>
        <c:axId val="1969490495"/>
      </c:barChart>
      <c:catAx>
        <c:axId val="19694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490495"/>
        <c:crosses val="autoZero"/>
        <c:auto val="1"/>
        <c:lblAlgn val="ctr"/>
        <c:lblOffset val="100"/>
        <c:noMultiLvlLbl val="0"/>
      </c:catAx>
      <c:valAx>
        <c:axId val="19694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949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E0E-8FBC-C64B6753875D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E0E-8FBC-C64B6753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4D57-9D6C-E2FC037A811C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C-4D57-9D6C-E2FC037A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A85-9E28-FC5009D01730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A85-9E28-FC5009D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43B6-9C6F-963635DF3523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B6-9C6F-963635DF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B8-BEBC-DA9A99E37E21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B8-BEBC-DA9A99E3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A0A-920D-E01157635697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A0A-920D-E011576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MySQL vs PostgreSQL Query Execution With Keys and 5 Threads 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Graphs!$H$4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Graphs!$G$5:$G$26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8C6-991C-42D6773A80F8}"/>
            </c:ext>
          </c:extLst>
        </c:ser>
        <c:ser>
          <c:idx val="1"/>
          <c:order val="1"/>
          <c:tx>
            <c:strRef>
              <c:f>Graphs!$I$4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Graphs!$G$5:$G$26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Graphs!$I$5:$I$26</c:f>
              <c:numCache>
                <c:formatCode>General</c:formatCode>
                <c:ptCount val="22"/>
                <c:pt idx="0">
                  <c:v>354.75388593673637</c:v>
                </c:pt>
                <c:pt idx="1">
                  <c:v>13.082218980789099</c:v>
                </c:pt>
                <c:pt idx="2">
                  <c:v>1264.7146480560259</c:v>
                </c:pt>
                <c:pt idx="3">
                  <c:v>136.92517867088281</c:v>
                </c:pt>
                <c:pt idx="4">
                  <c:v>756.47693457603395</c:v>
                </c:pt>
                <c:pt idx="5">
                  <c:v>129.49137730598397</c:v>
                </c:pt>
                <c:pt idx="6">
                  <c:v>513.80241379737822</c:v>
                </c:pt>
                <c:pt idx="7">
                  <c:v>391.28609972000061</c:v>
                </c:pt>
                <c:pt idx="8">
                  <c:v>2373.3484481811456</c:v>
                </c:pt>
                <c:pt idx="9">
                  <c:v>340.07605986595098</c:v>
                </c:pt>
                <c:pt idx="10">
                  <c:v>160.04542603492678</c:v>
                </c:pt>
                <c:pt idx="11">
                  <c:v>153.68513107299742</c:v>
                </c:pt>
                <c:pt idx="12">
                  <c:v>1831.436336565014</c:v>
                </c:pt>
                <c:pt idx="13">
                  <c:v>137.20876836776702</c:v>
                </c:pt>
                <c:pt idx="14">
                  <c:v>1.138963699340814E-2</c:v>
                </c:pt>
                <c:pt idx="15">
                  <c:v>132.3307879447934</c:v>
                </c:pt>
                <c:pt idx="16">
                  <c:v>67.029065704345655</c:v>
                </c:pt>
                <c:pt idx="17">
                  <c:v>129.50369310378977</c:v>
                </c:pt>
                <c:pt idx="18">
                  <c:v>70.392898368835375</c:v>
                </c:pt>
                <c:pt idx="19">
                  <c:v>294.2160739898676</c:v>
                </c:pt>
                <c:pt idx="20">
                  <c:v>419.80496568679763</c:v>
                </c:pt>
                <c:pt idx="21">
                  <c:v>14.60571494102474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8C6-991C-42D6773A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720816"/>
        <c:axId val="1203722064"/>
      </c:barChart>
      <c:catAx>
        <c:axId val="12037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2064"/>
        <c:crosses val="autoZero"/>
        <c:auto val="1"/>
        <c:lblAlgn val="ctr"/>
        <c:lblOffset val="100"/>
        <c:noMultiLvlLbl val="0"/>
      </c:catAx>
      <c:valAx>
        <c:axId val="1203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83C-A727-ED0D5CC28647}"/>
            </c:ext>
          </c:extLst>
        </c:ser>
        <c:ser>
          <c:idx val="1"/>
          <c:order val="1"/>
          <c:tx>
            <c:strRef>
              <c:f>Graphs!$D$4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Graphs!$D$5:$D$26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83C-A727-ED0D5CC2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16592"/>
        <c:axId val="1305020336"/>
      </c:barChart>
      <c:catAx>
        <c:axId val="13050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20336"/>
        <c:crosses val="autoZero"/>
        <c:auto val="1"/>
        <c:lblAlgn val="ctr"/>
        <c:lblOffset val="100"/>
        <c:noMultiLvlLbl val="0"/>
      </c:catAx>
      <c:valAx>
        <c:axId val="13050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70</xdr:row>
      <xdr:rowOff>27383</xdr:rowOff>
    </xdr:from>
    <xdr:to>
      <xdr:col>11</xdr:col>
      <xdr:colOff>470296</xdr:colOff>
      <xdr:row>96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6EB7CD-935B-7477-C5C4-D9D28FC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D88F3-14C2-8060-512F-149E278A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19050</xdr:rowOff>
    </xdr:from>
    <xdr:to>
      <xdr:col>15</xdr:col>
      <xdr:colOff>219075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21D95-24DE-BE0B-D579-13A15DF4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30</xdr:row>
      <xdr:rowOff>161925</xdr:rowOff>
    </xdr:from>
    <xdr:to>
      <xdr:col>15</xdr:col>
      <xdr:colOff>190500</xdr:colOff>
      <xdr:row>45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72ECA-6A3F-C91D-6E77-1187DBA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29</xdr:row>
      <xdr:rowOff>190499</xdr:rowOff>
    </xdr:from>
    <xdr:to>
      <xdr:col>4</xdr:col>
      <xdr:colOff>1387930</xdr:colOff>
      <xdr:row>44</xdr:row>
      <xdr:rowOff>27214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CE457-7BBE-4D1D-B35D-7CB0B353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45</xdr:row>
      <xdr:rowOff>19050</xdr:rowOff>
    </xdr:from>
    <xdr:to>
      <xdr:col>4</xdr:col>
      <xdr:colOff>1415143</xdr:colOff>
      <xdr:row>59</xdr:row>
      <xdr:rowOff>81643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0C7269-4237-49FE-9E18-FEA14C7B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161925</xdr:rowOff>
    </xdr:from>
    <xdr:to>
      <xdr:col>4</xdr:col>
      <xdr:colOff>1537607</xdr:colOff>
      <xdr:row>77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049FF6-26F1-4E43-BB91-CECD1969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1102177</xdr:colOff>
      <xdr:row>55</xdr:row>
      <xdr:rowOff>59189</xdr:rowOff>
    </xdr:from>
    <xdr:to>
      <xdr:col>13</xdr:col>
      <xdr:colOff>217714</xdr:colOff>
      <xdr:row>77</xdr:row>
      <xdr:rowOff>16328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2BCE46-7B25-DFB9-2194-FB479AF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1102178</xdr:colOff>
      <xdr:row>30</xdr:row>
      <xdr:rowOff>0</xdr:rowOff>
    </xdr:from>
    <xdr:to>
      <xdr:col>12</xdr:col>
      <xdr:colOff>435429</xdr:colOff>
      <xdr:row>52</xdr:row>
      <xdr:rowOff>4082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141E88-2CCD-6EDB-4992-02C2D153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428624</xdr:colOff>
      <xdr:row>30</xdr:row>
      <xdr:rowOff>27213</xdr:rowOff>
    </xdr:from>
    <xdr:to>
      <xdr:col>17</xdr:col>
      <xdr:colOff>625929</xdr:colOff>
      <xdr:row>51</xdr:row>
      <xdr:rowOff>176892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2CC944-3813-FA16-58CA-88972830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483052</xdr:colOff>
      <xdr:row>55</xdr:row>
      <xdr:rowOff>54429</xdr:rowOff>
    </xdr:from>
    <xdr:to>
      <xdr:col>17</xdr:col>
      <xdr:colOff>680357</xdr:colOff>
      <xdr:row>77</xdr:row>
      <xdr:rowOff>13606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048E44-9801-5BC5-E532-074017D8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1476373</xdr:colOff>
      <xdr:row>30</xdr:row>
      <xdr:rowOff>16329</xdr:rowOff>
    </xdr:from>
    <xdr:to>
      <xdr:col>26</xdr:col>
      <xdr:colOff>544284</xdr:colOff>
      <xdr:row>51</xdr:row>
      <xdr:rowOff>149679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A41F5-75E2-5C36-E1CA-93E675E8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1626053</xdr:colOff>
      <xdr:row>55</xdr:row>
      <xdr:rowOff>84364</xdr:rowOff>
    </xdr:from>
    <xdr:to>
      <xdr:col>27</xdr:col>
      <xdr:colOff>122464</xdr:colOff>
      <xdr:row>76</xdr:row>
      <xdr:rowOff>122463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90D9BC-874A-E2B5-2CFE-4643BED4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338-F5F4-46D3-A61E-670C9DC8D3B7}">
  <dimension ref="B8:Q96"/>
  <sheetViews>
    <sheetView topLeftCell="A16" zoomScaleNormal="100" workbookViewId="0">
      <selection activeCell="H35" sqref="H35"/>
    </sheetView>
  </sheetViews>
  <sheetFormatPr defaultRowHeight="15" x14ac:dyDescent="0.25"/>
  <cols>
    <col min="2" max="2" width="16.42578125" customWidth="1"/>
    <col min="3" max="3" width="20.28515625" customWidth="1"/>
    <col min="4" max="4" width="18.85546875" customWidth="1"/>
    <col min="5" max="5" width="20.85546875" customWidth="1"/>
    <col min="6" max="6" width="21.7109375" customWidth="1"/>
    <col min="7" max="7" width="22.5703125" customWidth="1"/>
    <col min="8" max="8" width="22.140625" customWidth="1"/>
    <col min="9" max="9" width="15.42578125" customWidth="1"/>
    <col min="10" max="10" width="18" customWidth="1"/>
    <col min="12" max="12" width="25.28515625" customWidth="1"/>
    <col min="13" max="15" width="9.140625" customWidth="1"/>
  </cols>
  <sheetData>
    <row r="8" spans="2:17" x14ac:dyDescent="0.25">
      <c r="B8" s="26" t="s">
        <v>34</v>
      </c>
      <c r="C8" s="26"/>
      <c r="D8" s="26"/>
      <c r="E8" s="26"/>
      <c r="F8" s="26"/>
      <c r="G8" s="26"/>
      <c r="H8" s="26"/>
      <c r="I8" s="27"/>
      <c r="J8" s="27"/>
      <c r="K8" s="6"/>
      <c r="L8" s="6"/>
      <c r="M8" s="6"/>
      <c r="N8" s="6"/>
    </row>
    <row r="9" spans="2:17" x14ac:dyDescent="0.25">
      <c r="B9" s="7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3" t="s">
        <v>28</v>
      </c>
      <c r="I9" s="8" t="s">
        <v>29</v>
      </c>
      <c r="J9" s="8" t="s">
        <v>30</v>
      </c>
      <c r="K9" s="6"/>
      <c r="L9" s="6"/>
      <c r="M9" s="6"/>
      <c r="N9" s="6"/>
    </row>
    <row r="10" spans="2:17" x14ac:dyDescent="0.25">
      <c r="B10" s="7" t="s">
        <v>0</v>
      </c>
      <c r="C10" s="7">
        <v>203.865048885345</v>
      </c>
      <c r="D10" s="7">
        <v>296.553159713745</v>
      </c>
      <c r="E10" s="7">
        <v>188.83476686477599</v>
      </c>
      <c r="F10" s="7">
        <v>191.49534368515</v>
      </c>
      <c r="G10" s="7">
        <v>227.95645213127099</v>
      </c>
      <c r="H10" s="15">
        <v>259.51618289947498</v>
      </c>
      <c r="I10" s="9">
        <f>AVERAGE(C10:G10)</f>
        <v>221.74095425605742</v>
      </c>
      <c r="J10" s="9">
        <f>_xlfn.STDEV.P(C10:G10)</f>
        <v>39.8814759494676</v>
      </c>
      <c r="K10" s="6"/>
      <c r="L10" s="6"/>
      <c r="M10" s="6"/>
      <c r="N10" s="6"/>
    </row>
    <row r="11" spans="2:17" x14ac:dyDescent="0.25">
      <c r="B11" s="7" t="s">
        <v>1</v>
      </c>
      <c r="C11" s="7">
        <v>54.078118801116901</v>
      </c>
      <c r="D11" s="7">
        <v>51.104053497314403</v>
      </c>
      <c r="E11" s="7">
        <v>47.2592129707336</v>
      </c>
      <c r="F11" s="7">
        <v>44.061810731887803</v>
      </c>
      <c r="G11" s="7">
        <v>57.885339021682697</v>
      </c>
      <c r="H11" s="15">
        <v>57.026895761489797</v>
      </c>
      <c r="I11" s="9">
        <f t="shared" ref="I11:I31" si="0">AVERAGE(C11:G11)</f>
        <v>50.877707004547084</v>
      </c>
      <c r="J11" s="9">
        <f t="shared" ref="J11:J31" si="1">_xlfn.STDEV.P(C11:G11)</f>
        <v>4.8775140381630866</v>
      </c>
      <c r="K11" s="6"/>
      <c r="L11" s="16"/>
      <c r="M11" s="6"/>
      <c r="N11" s="6"/>
    </row>
    <row r="12" spans="2:17" x14ac:dyDescent="0.25">
      <c r="B12" s="7" t="s">
        <v>2</v>
      </c>
      <c r="C12" s="7">
        <v>96.442133903503404</v>
      </c>
      <c r="D12" s="7">
        <v>83.831770420074406</v>
      </c>
      <c r="E12" s="7">
        <v>106.72006058692899</v>
      </c>
      <c r="F12" s="7">
        <v>72.827758550643907</v>
      </c>
      <c r="G12" s="7">
        <v>94.793018341064396</v>
      </c>
      <c r="H12" s="15">
        <v>103.42940187454199</v>
      </c>
      <c r="I12" s="9">
        <f t="shared" si="0"/>
        <v>90.92294836044303</v>
      </c>
      <c r="J12" s="9">
        <f t="shared" si="1"/>
        <v>11.599209492413253</v>
      </c>
      <c r="K12" s="6"/>
      <c r="L12" s="6"/>
      <c r="M12" s="6"/>
      <c r="N12" s="6"/>
    </row>
    <row r="13" spans="2:17" x14ac:dyDescent="0.25">
      <c r="B13" s="7" t="s">
        <v>3</v>
      </c>
      <c r="C13" s="7">
        <v>1499.2541081905299</v>
      </c>
      <c r="D13" s="7">
        <v>1599.09035563468</v>
      </c>
      <c r="E13" s="7">
        <v>1383.5566070079799</v>
      </c>
      <c r="F13" s="7">
        <v>1346.3238775730099</v>
      </c>
      <c r="G13" s="7">
        <v>1721.4484488963999</v>
      </c>
      <c r="H13" s="15">
        <v>1920.3285543918601</v>
      </c>
      <c r="I13" s="9">
        <f t="shared" si="0"/>
        <v>1509.9346794605199</v>
      </c>
      <c r="J13" s="9">
        <f t="shared" si="1"/>
        <v>138.23226508221092</v>
      </c>
      <c r="K13" s="6"/>
      <c r="L13" s="6"/>
      <c r="M13" s="6"/>
      <c r="N13" s="6"/>
    </row>
    <row r="14" spans="2:17" x14ac:dyDescent="0.25">
      <c r="B14" s="7" t="s">
        <v>4</v>
      </c>
      <c r="C14" s="7">
        <v>144.62756228446901</v>
      </c>
      <c r="D14" s="7">
        <v>94.919054269790607</v>
      </c>
      <c r="E14" s="7">
        <v>115.641771078109</v>
      </c>
      <c r="F14" s="7">
        <v>119.780860185623</v>
      </c>
      <c r="G14" s="7">
        <v>143.085998773574</v>
      </c>
      <c r="H14" s="15">
        <v>172.222346305847</v>
      </c>
      <c r="I14" s="9">
        <f t="shared" si="0"/>
        <v>123.61104931831312</v>
      </c>
      <c r="J14" s="9">
        <f t="shared" si="1"/>
        <v>18.560052790161919</v>
      </c>
      <c r="K14" s="6"/>
      <c r="L14" s="6"/>
      <c r="M14" s="6"/>
      <c r="N14" s="6"/>
      <c r="Q14" s="1"/>
    </row>
    <row r="15" spans="2:17" x14ac:dyDescent="0.25">
      <c r="B15" s="7" t="s">
        <v>5</v>
      </c>
      <c r="C15" s="7">
        <v>72.826612710952702</v>
      </c>
      <c r="D15" s="7">
        <v>76.499016046524005</v>
      </c>
      <c r="E15" s="7">
        <v>77.142709016799898</v>
      </c>
      <c r="F15" s="7">
        <v>65.315748691558795</v>
      </c>
      <c r="G15" s="7">
        <v>77.797180175781193</v>
      </c>
      <c r="H15" s="15">
        <v>88.057926416397095</v>
      </c>
      <c r="I15" s="9">
        <f t="shared" si="0"/>
        <v>73.916253328323322</v>
      </c>
      <c r="J15" s="9">
        <f t="shared" si="1"/>
        <v>4.6324565717463875</v>
      </c>
      <c r="K15" s="6"/>
      <c r="L15" s="6"/>
      <c r="M15" s="6"/>
      <c r="N15" s="6"/>
    </row>
    <row r="16" spans="2:17" x14ac:dyDescent="0.25">
      <c r="B16" s="7" t="s">
        <v>6</v>
      </c>
      <c r="C16" s="7">
        <v>96.357703924179006</v>
      </c>
      <c r="D16" s="7">
        <v>106.084012269973</v>
      </c>
      <c r="E16" s="7">
        <v>99.268794059753404</v>
      </c>
      <c r="F16" s="7">
        <v>91.062255859375</v>
      </c>
      <c r="G16" s="7">
        <v>105.60481405258101</v>
      </c>
      <c r="H16" s="15">
        <v>123.213799715042</v>
      </c>
      <c r="I16" s="9">
        <f t="shared" si="0"/>
        <v>99.675516033172272</v>
      </c>
      <c r="J16" s="9">
        <f t="shared" si="1"/>
        <v>5.6848386044956412</v>
      </c>
      <c r="K16" s="6"/>
      <c r="L16" s="6"/>
      <c r="M16" s="6"/>
      <c r="N16" s="6"/>
    </row>
    <row r="17" spans="2:14" x14ac:dyDescent="0.25">
      <c r="B17" s="7" t="s">
        <v>7</v>
      </c>
      <c r="C17" s="7">
        <v>138.438843250274</v>
      </c>
      <c r="D17" s="7">
        <v>136.48915338516201</v>
      </c>
      <c r="E17" s="7">
        <v>128.619651079177</v>
      </c>
      <c r="F17" s="7">
        <v>124.66745400428699</v>
      </c>
      <c r="G17" s="7">
        <v>132.927404880523</v>
      </c>
      <c r="H17" s="15">
        <v>173.18788909912101</v>
      </c>
      <c r="I17" s="9">
        <f t="shared" si="0"/>
        <v>132.2285013198846</v>
      </c>
      <c r="J17" s="9">
        <f t="shared" si="1"/>
        <v>5.0478352918719436</v>
      </c>
      <c r="K17" s="6"/>
      <c r="L17" s="6"/>
      <c r="M17" s="6"/>
      <c r="N17" s="6"/>
    </row>
    <row r="18" spans="2:14" x14ac:dyDescent="0.25">
      <c r="B18" s="7" t="s">
        <v>8</v>
      </c>
      <c r="C18" s="7">
        <v>257.38086318969698</v>
      </c>
      <c r="D18" s="7">
        <v>185.68007206916801</v>
      </c>
      <c r="E18" s="7">
        <v>203.07786345481799</v>
      </c>
      <c r="F18" s="7">
        <v>220.62672734260499</v>
      </c>
      <c r="G18" s="7">
        <v>266.63690328598</v>
      </c>
      <c r="H18" s="15">
        <v>420.00627994537302</v>
      </c>
      <c r="I18" s="9">
        <f t="shared" si="0"/>
        <v>226.68048586845362</v>
      </c>
      <c r="J18" s="9">
        <f t="shared" si="1"/>
        <v>31.028355319974047</v>
      </c>
      <c r="K18" s="6"/>
      <c r="L18" s="6"/>
      <c r="M18" s="6"/>
      <c r="N18" s="6"/>
    </row>
    <row r="19" spans="2:14" x14ac:dyDescent="0.25">
      <c r="B19" s="7" t="s">
        <v>9</v>
      </c>
      <c r="C19" s="7">
        <v>122.176941633224</v>
      </c>
      <c r="D19" s="7">
        <v>116.068991661071</v>
      </c>
      <c r="E19" s="7">
        <v>109.364090919494</v>
      </c>
      <c r="F19" s="7">
        <v>103.74320673942501</v>
      </c>
      <c r="G19" s="7">
        <v>113.41450953483501</v>
      </c>
      <c r="H19" s="15">
        <v>156.151863336563</v>
      </c>
      <c r="I19" s="9">
        <f t="shared" si="0"/>
        <v>112.95354809760981</v>
      </c>
      <c r="J19" s="9">
        <f t="shared" si="1"/>
        <v>6.2081245658305981</v>
      </c>
      <c r="K19" s="6"/>
      <c r="L19" s="6"/>
      <c r="M19" s="6"/>
      <c r="N19" s="6"/>
    </row>
    <row r="20" spans="2:14" x14ac:dyDescent="0.25">
      <c r="B20" s="7" t="s">
        <v>10</v>
      </c>
      <c r="C20" s="7">
        <v>30.739781618118201</v>
      </c>
      <c r="D20" s="7">
        <v>28.774486541748001</v>
      </c>
      <c r="E20" s="7">
        <v>29.196541309356601</v>
      </c>
      <c r="F20" s="7">
        <v>29.180058956146201</v>
      </c>
      <c r="G20" s="7">
        <v>30.839327812194799</v>
      </c>
      <c r="H20" s="15">
        <v>37.745547294616699</v>
      </c>
      <c r="I20" s="9">
        <f t="shared" si="0"/>
        <v>29.746039247512762</v>
      </c>
      <c r="J20" s="9">
        <f t="shared" si="1"/>
        <v>0.86590993978971109</v>
      </c>
      <c r="K20" s="6"/>
      <c r="L20" s="6"/>
      <c r="M20" s="6"/>
      <c r="N20" s="6"/>
    </row>
    <row r="21" spans="2:14" x14ac:dyDescent="0.25">
      <c r="B21" s="7" t="s">
        <v>11</v>
      </c>
      <c r="C21" s="7">
        <v>87.552550792694007</v>
      </c>
      <c r="D21" s="7">
        <v>87.528415679931598</v>
      </c>
      <c r="E21" s="7">
        <v>84.401710271835299</v>
      </c>
      <c r="F21" s="7">
        <v>78.823042392730699</v>
      </c>
      <c r="G21" s="7">
        <v>96.832949399948106</v>
      </c>
      <c r="H21" s="15">
        <v>124.724991321563</v>
      </c>
      <c r="I21" s="9">
        <f t="shared" si="0"/>
        <v>87.027733707427956</v>
      </c>
      <c r="J21" s="9">
        <f t="shared" si="1"/>
        <v>5.8460470206999053</v>
      </c>
      <c r="K21" s="6"/>
      <c r="L21" s="6"/>
      <c r="M21" s="6"/>
      <c r="N21" s="6"/>
    </row>
    <row r="22" spans="2:14" x14ac:dyDescent="0.25">
      <c r="B22" s="7" t="s">
        <v>12</v>
      </c>
      <c r="C22" s="7">
        <v>125.499888420104</v>
      </c>
      <c r="D22" s="7">
        <v>136.841874837875</v>
      </c>
      <c r="E22" s="7">
        <v>141.91488480567901</v>
      </c>
      <c r="F22" s="7">
        <v>123.519082784652</v>
      </c>
      <c r="G22" s="7">
        <v>177.73104453086799</v>
      </c>
      <c r="H22" s="15">
        <v>165.629126548767</v>
      </c>
      <c r="I22" s="9">
        <f t="shared" si="0"/>
        <v>141.10135507583558</v>
      </c>
      <c r="J22" s="9">
        <f t="shared" si="1"/>
        <v>19.560578789096535</v>
      </c>
      <c r="K22" s="6"/>
      <c r="L22" s="6"/>
      <c r="M22" s="6"/>
      <c r="N22" s="6"/>
    </row>
    <row r="23" spans="2:14" x14ac:dyDescent="0.25">
      <c r="B23" s="7" t="s">
        <v>13</v>
      </c>
      <c r="C23" s="7">
        <v>54.988578796386697</v>
      </c>
      <c r="D23" s="7">
        <v>55.691291809082003</v>
      </c>
      <c r="E23" s="7">
        <v>59.2952108383178</v>
      </c>
      <c r="F23" s="7">
        <v>53.501288890838602</v>
      </c>
      <c r="G23" s="7">
        <v>69.9557106494903</v>
      </c>
      <c r="H23" s="15">
        <v>76.624555349349905</v>
      </c>
      <c r="I23" s="9">
        <f t="shared" si="0"/>
        <v>58.686416196823075</v>
      </c>
      <c r="J23" s="9">
        <f t="shared" si="1"/>
        <v>5.948074395866378</v>
      </c>
      <c r="K23" s="6"/>
      <c r="L23" s="6"/>
      <c r="M23" s="6"/>
      <c r="N23" s="6"/>
    </row>
    <row r="24" spans="2:14" x14ac:dyDescent="0.25">
      <c r="B24" s="7" t="s">
        <v>14</v>
      </c>
      <c r="C24" s="7">
        <v>111.716138601303</v>
      </c>
      <c r="D24" s="7">
        <v>108.400971412658</v>
      </c>
      <c r="E24" s="7">
        <v>110.020407676696</v>
      </c>
      <c r="F24" s="7">
        <v>106.422779560089</v>
      </c>
      <c r="G24" s="7">
        <v>134.06214857101401</v>
      </c>
      <c r="H24" s="15">
        <v>156.881887435913</v>
      </c>
      <c r="I24" s="9">
        <f t="shared" si="0"/>
        <v>114.12448916435201</v>
      </c>
      <c r="J24" s="9">
        <f t="shared" si="1"/>
        <v>10.12155014007509</v>
      </c>
      <c r="K24" s="6"/>
      <c r="L24" s="6"/>
      <c r="M24" s="6"/>
      <c r="N24" s="6"/>
    </row>
    <row r="25" spans="2:14" x14ac:dyDescent="0.25">
      <c r="B25" s="7" t="s">
        <v>15</v>
      </c>
      <c r="C25" s="7">
        <v>74.947303295135498</v>
      </c>
      <c r="D25" s="7">
        <v>50.362030744552598</v>
      </c>
      <c r="E25" s="7">
        <v>54.829613208770702</v>
      </c>
      <c r="F25" s="7">
        <v>51.245906114578197</v>
      </c>
      <c r="G25" s="7">
        <v>71.895679473876896</v>
      </c>
      <c r="H25" s="15">
        <v>92.361194610595703</v>
      </c>
      <c r="I25" s="9">
        <f t="shared" si="0"/>
        <v>60.656106567382778</v>
      </c>
      <c r="J25" s="9">
        <f t="shared" si="1"/>
        <v>10.573875330244999</v>
      </c>
      <c r="K25" s="6"/>
      <c r="L25" s="6"/>
      <c r="M25" s="6"/>
      <c r="N25" s="6"/>
    </row>
    <row r="26" spans="2:14" x14ac:dyDescent="0.25">
      <c r="B26" s="7" t="s">
        <v>16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5">
        <v>0</v>
      </c>
      <c r="I26" s="9">
        <f t="shared" si="0"/>
        <v>0</v>
      </c>
      <c r="J26" s="9">
        <f t="shared" si="1"/>
        <v>0</v>
      </c>
      <c r="K26" s="6"/>
      <c r="L26" s="6"/>
      <c r="M26" s="6"/>
      <c r="N26" s="6"/>
    </row>
    <row r="27" spans="2:14" x14ac:dyDescent="0.25">
      <c r="B27" s="7" t="s">
        <v>17</v>
      </c>
      <c r="C27" s="7">
        <v>383.92552781105002</v>
      </c>
      <c r="D27" s="7">
        <v>371.33197855949402</v>
      </c>
      <c r="E27" s="7">
        <v>317.44283914566</v>
      </c>
      <c r="F27" s="7">
        <v>314.09338688850403</v>
      </c>
      <c r="G27" s="7">
        <v>405.93800210952702</v>
      </c>
      <c r="H27" s="15">
        <v>473.49113082885702</v>
      </c>
      <c r="I27" s="9">
        <f t="shared" si="0"/>
        <v>358.54634690284701</v>
      </c>
      <c r="J27" s="9">
        <f t="shared" si="1"/>
        <v>36.65817286129132</v>
      </c>
      <c r="K27" s="6"/>
      <c r="L27" s="6"/>
      <c r="M27" s="6"/>
      <c r="N27" s="6"/>
    </row>
    <row r="28" spans="2:14" x14ac:dyDescent="0.25">
      <c r="B28" s="7" t="s">
        <v>18</v>
      </c>
      <c r="C28" s="7">
        <v>194.64114141464199</v>
      </c>
      <c r="D28" s="7">
        <v>199.724724531173</v>
      </c>
      <c r="E28" s="7">
        <v>132.583733081817</v>
      </c>
      <c r="F28" s="7">
        <v>137.43588542938201</v>
      </c>
      <c r="G28" s="7">
        <v>176.28522610664299</v>
      </c>
      <c r="H28" s="15">
        <v>370.533980607986</v>
      </c>
      <c r="I28" s="9">
        <f t="shared" si="0"/>
        <v>168.13414211273141</v>
      </c>
      <c r="J28" s="9">
        <f t="shared" si="1"/>
        <v>28.189503810694426</v>
      </c>
      <c r="K28" s="6"/>
      <c r="L28" s="6"/>
      <c r="M28" s="6"/>
      <c r="N28" s="6"/>
    </row>
    <row r="29" spans="2:14" x14ac:dyDescent="0.25">
      <c r="B29" s="7" t="s">
        <v>19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5">
        <v>0</v>
      </c>
      <c r="I29" s="9">
        <f t="shared" si="0"/>
        <v>0</v>
      </c>
      <c r="J29" s="9">
        <f t="shared" si="1"/>
        <v>0</v>
      </c>
      <c r="K29" s="6"/>
      <c r="L29" s="6"/>
      <c r="M29" s="6"/>
      <c r="N29" s="6"/>
    </row>
    <row r="30" spans="2:14" x14ac:dyDescent="0.25">
      <c r="B30" s="7" t="s">
        <v>20</v>
      </c>
      <c r="C30" s="7">
        <v>280.67477226257301</v>
      </c>
      <c r="D30" s="7">
        <v>271.84497547149601</v>
      </c>
      <c r="E30" s="7">
        <v>423.28761315345702</v>
      </c>
      <c r="F30" s="7">
        <v>405.166129350662</v>
      </c>
      <c r="G30" s="7">
        <v>529.43504381179798</v>
      </c>
      <c r="H30" s="15">
        <v>301.465958833694</v>
      </c>
      <c r="I30" s="9">
        <f t="shared" si="0"/>
        <v>382.08170680999717</v>
      </c>
      <c r="J30" s="9">
        <f t="shared" si="1"/>
        <v>96.31129374864696</v>
      </c>
      <c r="K30" s="6"/>
      <c r="L30" s="6"/>
      <c r="M30" s="6"/>
      <c r="N30" s="6"/>
    </row>
    <row r="31" spans="2:14" x14ac:dyDescent="0.25">
      <c r="B31" s="7" t="s">
        <v>21</v>
      </c>
      <c r="C31" s="7">
        <v>109.05984044074999</v>
      </c>
      <c r="D31" s="7">
        <v>168.496089935302</v>
      </c>
      <c r="E31" s="7">
        <v>29.2471649646759</v>
      </c>
      <c r="F31" s="7">
        <v>27.350685596466001</v>
      </c>
      <c r="G31" s="7">
        <v>39.127162456512401</v>
      </c>
      <c r="H31" s="15">
        <v>72.113088130950899</v>
      </c>
      <c r="I31" s="9">
        <f t="shared" si="0"/>
        <v>74.656188678741259</v>
      </c>
      <c r="J31" s="9">
        <f t="shared" si="1"/>
        <v>55.770314833671449</v>
      </c>
      <c r="K31" s="6"/>
      <c r="L31" s="6"/>
      <c r="M31" s="6"/>
      <c r="N31" s="6"/>
    </row>
    <row r="32" spans="2:14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 x14ac:dyDescent="0.25">
      <c r="B38" s="26" t="s">
        <v>35</v>
      </c>
      <c r="C38" s="26"/>
      <c r="D38" s="26"/>
      <c r="E38" s="26"/>
      <c r="F38" s="26"/>
      <c r="G38" s="26"/>
      <c r="H38" s="26"/>
      <c r="I38" s="27"/>
      <c r="J38" s="27"/>
      <c r="K38" s="6"/>
      <c r="L38" s="6"/>
      <c r="M38" s="6"/>
      <c r="N38" s="6"/>
    </row>
    <row r="39" spans="2:14" x14ac:dyDescent="0.25">
      <c r="B39" s="7" t="s">
        <v>22</v>
      </c>
      <c r="C39" s="12" t="s">
        <v>23</v>
      </c>
      <c r="D39" s="12" t="s">
        <v>24</v>
      </c>
      <c r="E39" s="12" t="s">
        <v>25</v>
      </c>
      <c r="F39" s="12" t="s">
        <v>26</v>
      </c>
      <c r="G39" s="12" t="s">
        <v>27</v>
      </c>
      <c r="H39" s="13" t="s">
        <v>28</v>
      </c>
      <c r="I39" s="8" t="s">
        <v>29</v>
      </c>
      <c r="J39" s="8" t="s">
        <v>30</v>
      </c>
      <c r="K39" s="6"/>
      <c r="L39" s="6" t="s">
        <v>32</v>
      </c>
      <c r="M39" s="6"/>
      <c r="N39" s="6"/>
    </row>
    <row r="40" spans="2:14" x14ac:dyDescent="0.25">
      <c r="B40" s="7" t="s">
        <v>0</v>
      </c>
      <c r="C40" s="7">
        <v>93.533846855163503</v>
      </c>
      <c r="D40" s="7">
        <v>94.2680277824401</v>
      </c>
      <c r="E40" s="7">
        <v>94.522548913955603</v>
      </c>
      <c r="F40" s="7">
        <v>94.444285869598303</v>
      </c>
      <c r="G40" s="7">
        <v>94.600959539413395</v>
      </c>
      <c r="H40" s="7">
        <v>96.155483245849595</v>
      </c>
      <c r="I40" s="9">
        <f>AVERAGE(C40:G40)</f>
        <v>94.273933792114178</v>
      </c>
      <c r="J40" s="9">
        <f>_xlfn.STDEV.P(C40:G40)</f>
        <v>0.3861447147646328</v>
      </c>
      <c r="K40" s="6"/>
      <c r="L40" s="6" t="b">
        <f>I10&gt;I40</f>
        <v>1</v>
      </c>
      <c r="M40" s="6">
        <f>I10-I40</f>
        <v>127.46702046394324</v>
      </c>
      <c r="N40" s="6"/>
    </row>
    <row r="41" spans="2:14" x14ac:dyDescent="0.25">
      <c r="B41" s="7" t="s">
        <v>1</v>
      </c>
      <c r="C41" s="7">
        <v>21.592160463333101</v>
      </c>
      <c r="D41" s="7">
        <v>27.3107106685638</v>
      </c>
      <c r="E41" s="7">
        <v>28.396772861480699</v>
      </c>
      <c r="F41" s="7">
        <v>29.068203926086401</v>
      </c>
      <c r="G41" s="7">
        <v>28.631555318832302</v>
      </c>
      <c r="H41" s="7">
        <v>22.011912584304799</v>
      </c>
      <c r="I41" s="9">
        <f t="shared" ref="I41:I62" si="2">AVERAGE(C41:G41)</f>
        <v>26.999880647659261</v>
      </c>
      <c r="J41" s="9">
        <f t="shared" ref="J41:J62" si="3">_xlfn.STDEV.P(C41:G41)</f>
        <v>2.7652010475742843</v>
      </c>
      <c r="K41" s="6"/>
      <c r="L41" s="6" t="b">
        <f>I11&gt;I41</f>
        <v>1</v>
      </c>
      <c r="M41" s="6">
        <f>I11-I41</f>
        <v>23.877826356887823</v>
      </c>
      <c r="N41" s="6"/>
    </row>
    <row r="42" spans="2:14" x14ac:dyDescent="0.25">
      <c r="B42" s="7" t="s">
        <v>2</v>
      </c>
      <c r="C42" s="7">
        <v>44.0160040855407</v>
      </c>
      <c r="D42" s="7">
        <v>45.569580793380702</v>
      </c>
      <c r="E42" s="7">
        <v>49.989445924758897</v>
      </c>
      <c r="F42" s="7">
        <v>47.182800769805901</v>
      </c>
      <c r="G42" s="7">
        <v>44.6592371463775</v>
      </c>
      <c r="H42" s="7">
        <v>41.520846605300903</v>
      </c>
      <c r="I42" s="9">
        <f t="shared" si="2"/>
        <v>46.283413743972744</v>
      </c>
      <c r="J42" s="9">
        <f t="shared" si="3"/>
        <v>2.1369242011797005</v>
      </c>
      <c r="K42" s="6"/>
      <c r="L42" s="6" t="b">
        <f t="shared" ref="L42:L61" si="4">I12&gt;I42</f>
        <v>1</v>
      </c>
      <c r="M42" s="6">
        <f t="shared" ref="M42:M61" si="5">I12-I42</f>
        <v>44.639534616470286</v>
      </c>
      <c r="N42" s="6"/>
    </row>
    <row r="43" spans="2:14" x14ac:dyDescent="0.25">
      <c r="B43" s="7" t="s">
        <v>3</v>
      </c>
      <c r="C43" s="7">
        <v>993.55135560035706</v>
      </c>
      <c r="D43" s="7">
        <v>1003.41458272933</v>
      </c>
      <c r="E43" s="7">
        <v>1010.7891523838</v>
      </c>
      <c r="F43" s="7">
        <v>999.62185406684796</v>
      </c>
      <c r="G43" s="7">
        <v>1003.8555300235701</v>
      </c>
      <c r="H43" s="7">
        <v>1033.68361830711</v>
      </c>
      <c r="I43" s="9">
        <f t="shared" si="2"/>
        <v>1002.2464949607811</v>
      </c>
      <c r="J43" s="9">
        <f t="shared" si="3"/>
        <v>5.6466734815230728</v>
      </c>
      <c r="K43" s="6"/>
      <c r="L43" s="6" t="b">
        <f t="shared" si="4"/>
        <v>1</v>
      </c>
      <c r="M43" s="6">
        <f t="shared" si="5"/>
        <v>507.68818449973878</v>
      </c>
      <c r="N43" s="6"/>
    </row>
    <row r="44" spans="2:14" x14ac:dyDescent="0.25">
      <c r="B44" s="7" t="s">
        <v>4</v>
      </c>
      <c r="C44" s="7">
        <v>44.6056323051452</v>
      </c>
      <c r="D44" s="7">
        <v>44.500070810317901</v>
      </c>
      <c r="E44" s="7">
        <v>46.010515451431203</v>
      </c>
      <c r="F44" s="7">
        <v>45.153355836868201</v>
      </c>
      <c r="G44" s="7">
        <v>45.036353111266997</v>
      </c>
      <c r="H44" s="7">
        <v>47.628603935241699</v>
      </c>
      <c r="I44" s="9">
        <f t="shared" si="2"/>
        <v>45.061185503005902</v>
      </c>
      <c r="J44" s="9">
        <f t="shared" si="3"/>
        <v>0.53529763375759654</v>
      </c>
      <c r="K44" s="6"/>
      <c r="L44" s="6" t="b">
        <f t="shared" si="4"/>
        <v>1</v>
      </c>
      <c r="M44" s="6">
        <f t="shared" si="5"/>
        <v>78.549863815307219</v>
      </c>
      <c r="N44" s="6"/>
    </row>
    <row r="45" spans="2:14" x14ac:dyDescent="0.25">
      <c r="B45" s="7" t="s">
        <v>5</v>
      </c>
      <c r="C45" s="7">
        <v>31.662259817123399</v>
      </c>
      <c r="D45" s="7">
        <v>31.638046264648398</v>
      </c>
      <c r="E45" s="7">
        <v>31.648791074752801</v>
      </c>
      <c r="F45" s="7">
        <v>33.137614488601599</v>
      </c>
      <c r="G45" s="7">
        <v>30.541852712631201</v>
      </c>
      <c r="H45" s="7">
        <v>33.433117866516099</v>
      </c>
      <c r="I45" s="9">
        <f t="shared" si="2"/>
        <v>31.72571287155148</v>
      </c>
      <c r="J45" s="9">
        <f t="shared" si="3"/>
        <v>0.82615007583518141</v>
      </c>
      <c r="K45" s="6"/>
      <c r="L45" s="6" t="b">
        <f t="shared" si="4"/>
        <v>1</v>
      </c>
      <c r="M45" s="6">
        <f t="shared" si="5"/>
        <v>42.190540456771842</v>
      </c>
      <c r="N45" s="6"/>
    </row>
    <row r="46" spans="2:14" x14ac:dyDescent="0.25">
      <c r="B46" s="7" t="s">
        <v>6</v>
      </c>
      <c r="C46" s="7">
        <v>45.645968198776202</v>
      </c>
      <c r="D46" s="7">
        <v>45.606738567352203</v>
      </c>
      <c r="E46" s="7">
        <v>44.6826944351196</v>
      </c>
      <c r="F46" s="7">
        <v>45.778023004531804</v>
      </c>
      <c r="G46" s="7">
        <v>46.7310597896575</v>
      </c>
      <c r="H46" s="7">
        <v>49.419691801071103</v>
      </c>
      <c r="I46" s="9">
        <f t="shared" si="2"/>
        <v>45.688896799087459</v>
      </c>
      <c r="J46" s="9">
        <f t="shared" si="3"/>
        <v>0.65039729649374378</v>
      </c>
      <c r="K46" s="6"/>
      <c r="L46" s="6" t="b">
        <f t="shared" si="4"/>
        <v>1</v>
      </c>
      <c r="M46" s="6">
        <f t="shared" si="5"/>
        <v>53.986619234084813</v>
      </c>
      <c r="N46" s="6"/>
    </row>
    <row r="47" spans="2:14" x14ac:dyDescent="0.25">
      <c r="B47" s="7" t="s">
        <v>7</v>
      </c>
      <c r="C47" s="7">
        <v>59.657056808471602</v>
      </c>
      <c r="D47" s="7">
        <v>59.865413665771399</v>
      </c>
      <c r="E47" s="7">
        <v>59.877325057983398</v>
      </c>
      <c r="F47" s="7">
        <v>60.186175346374498</v>
      </c>
      <c r="G47" s="7">
        <v>59.131530046462998</v>
      </c>
      <c r="H47" s="7">
        <v>63.604339838027897</v>
      </c>
      <c r="I47" s="9">
        <f t="shared" si="2"/>
        <v>59.743500185012785</v>
      </c>
      <c r="J47" s="9">
        <f t="shared" si="3"/>
        <v>0.34948911277102346</v>
      </c>
      <c r="K47" s="6"/>
      <c r="L47" s="6" t="b">
        <f t="shared" si="4"/>
        <v>1</v>
      </c>
      <c r="M47" s="6">
        <f t="shared" si="5"/>
        <v>72.485001134871823</v>
      </c>
      <c r="N47" s="6"/>
    </row>
    <row r="48" spans="2:14" x14ac:dyDescent="0.25">
      <c r="B48" s="7" t="s">
        <v>8</v>
      </c>
      <c r="C48" s="7">
        <v>73.833053827285696</v>
      </c>
      <c r="D48" s="7">
        <v>73.036952495574894</v>
      </c>
      <c r="E48" s="7">
        <v>73.142467498779297</v>
      </c>
      <c r="F48" s="7">
        <v>73.253946542739797</v>
      </c>
      <c r="G48" s="7">
        <v>75.888930320739703</v>
      </c>
      <c r="H48" s="7">
        <v>80.774732351303101</v>
      </c>
      <c r="I48" s="9">
        <f t="shared" si="2"/>
        <v>73.831070137023886</v>
      </c>
      <c r="J48" s="9">
        <f t="shared" si="3"/>
        <v>1.0651441719961909</v>
      </c>
      <c r="K48" s="6"/>
      <c r="L48" s="6" t="b">
        <f t="shared" si="4"/>
        <v>1</v>
      </c>
      <c r="M48" s="6">
        <f t="shared" si="5"/>
        <v>152.84941573142973</v>
      </c>
      <c r="N48" s="6"/>
    </row>
    <row r="49" spans="2:14" x14ac:dyDescent="0.25">
      <c r="B49" s="7" t="s">
        <v>9</v>
      </c>
      <c r="C49" s="7">
        <v>46.966949224472003</v>
      </c>
      <c r="D49" s="7">
        <v>49.378798007965003</v>
      </c>
      <c r="E49" s="7">
        <v>47.568830966949399</v>
      </c>
      <c r="F49" s="7">
        <v>49.252440690994199</v>
      </c>
      <c r="G49" s="7">
        <v>48.054759502410803</v>
      </c>
      <c r="H49" s="7">
        <v>52.1429924964904</v>
      </c>
      <c r="I49" s="9">
        <f t="shared" si="2"/>
        <v>48.244355678558279</v>
      </c>
      <c r="J49" s="9">
        <f t="shared" si="3"/>
        <v>0.94098271886288742</v>
      </c>
      <c r="K49" s="6"/>
      <c r="L49" s="6" t="b">
        <f t="shared" si="4"/>
        <v>1</v>
      </c>
      <c r="M49" s="6">
        <f t="shared" si="5"/>
        <v>64.709192419051533</v>
      </c>
      <c r="N49" s="6"/>
    </row>
    <row r="50" spans="2:14" x14ac:dyDescent="0.25">
      <c r="B50" s="7" t="s">
        <v>10</v>
      </c>
      <c r="C50" s="7">
        <v>11.171148538589399</v>
      </c>
      <c r="D50" s="7">
        <v>11.0087139606475</v>
      </c>
      <c r="E50" s="7">
        <v>11.0763943195343</v>
      </c>
      <c r="F50" s="7">
        <v>11.110865831375101</v>
      </c>
      <c r="G50" s="7">
        <v>11.365738868713301</v>
      </c>
      <c r="H50" s="7">
        <v>12.030905723571699</v>
      </c>
      <c r="I50" s="9">
        <f t="shared" si="2"/>
        <v>11.14657230377192</v>
      </c>
      <c r="J50" s="9">
        <f t="shared" si="3"/>
        <v>0.12152596341333753</v>
      </c>
      <c r="K50" s="6"/>
      <c r="L50" s="6" t="b">
        <f t="shared" si="4"/>
        <v>1</v>
      </c>
      <c r="M50" s="6">
        <f t="shared" si="5"/>
        <v>18.599466943740843</v>
      </c>
      <c r="N50" s="6"/>
    </row>
    <row r="51" spans="2:14" x14ac:dyDescent="0.25">
      <c r="B51" s="7" t="s">
        <v>11</v>
      </c>
      <c r="C51" s="7">
        <v>49.142165899276698</v>
      </c>
      <c r="D51" s="7">
        <v>48.272246122360201</v>
      </c>
      <c r="E51" s="7">
        <v>48.739560604095402</v>
      </c>
      <c r="F51" s="7">
        <v>48.817670822143498</v>
      </c>
      <c r="G51" s="7">
        <v>49.441155910491901</v>
      </c>
      <c r="H51" s="7">
        <v>51.491327047348001</v>
      </c>
      <c r="I51" s="9">
        <f t="shared" si="2"/>
        <v>48.882559871673536</v>
      </c>
      <c r="J51" s="9">
        <f t="shared" si="3"/>
        <v>0.39409823040180131</v>
      </c>
      <c r="K51" s="6"/>
      <c r="L51" s="6" t="b">
        <f t="shared" si="4"/>
        <v>1</v>
      </c>
      <c r="M51" s="6">
        <f t="shared" si="5"/>
        <v>38.14517383575442</v>
      </c>
      <c r="N51" s="6"/>
    </row>
    <row r="52" spans="2:14" x14ac:dyDescent="0.25">
      <c r="B52" s="7" t="s">
        <v>12</v>
      </c>
      <c r="C52" s="7">
        <v>82.463639736175494</v>
      </c>
      <c r="D52" s="7">
        <v>82.524069547653198</v>
      </c>
      <c r="E52" s="7">
        <v>83.167052268981905</v>
      </c>
      <c r="F52" s="7">
        <v>81.971665143966604</v>
      </c>
      <c r="G52" s="7">
        <v>82.436253309249807</v>
      </c>
      <c r="H52" s="7">
        <v>92.6185302734375</v>
      </c>
      <c r="I52" s="9">
        <f t="shared" si="2"/>
        <v>82.512536001205405</v>
      </c>
      <c r="J52" s="9">
        <f t="shared" si="3"/>
        <v>0.38190987039191493</v>
      </c>
      <c r="K52" s="6"/>
      <c r="L52" s="6" t="b">
        <f t="shared" si="4"/>
        <v>1</v>
      </c>
      <c r="M52" s="6">
        <f t="shared" si="5"/>
        <v>58.58881907463018</v>
      </c>
      <c r="N52" s="6"/>
    </row>
    <row r="53" spans="2:14" x14ac:dyDescent="0.25">
      <c r="B53" s="7" t="s">
        <v>13</v>
      </c>
      <c r="C53" s="7">
        <v>35.382487297058098</v>
      </c>
      <c r="D53" s="7">
        <v>31.707632303237901</v>
      </c>
      <c r="E53" s="7">
        <v>34.0382945537567</v>
      </c>
      <c r="F53" s="7">
        <v>31.944542646407999</v>
      </c>
      <c r="G53" s="7">
        <v>34.723478078842099</v>
      </c>
      <c r="H53" s="7">
        <v>33.9266774654388</v>
      </c>
      <c r="I53" s="9">
        <f t="shared" si="2"/>
        <v>33.559286975860559</v>
      </c>
      <c r="J53" s="9">
        <f t="shared" si="3"/>
        <v>1.4795183588791747</v>
      </c>
      <c r="K53" s="6"/>
      <c r="L53" s="6" t="b">
        <f t="shared" si="4"/>
        <v>1</v>
      </c>
      <c r="M53" s="6">
        <f t="shared" si="5"/>
        <v>25.127129220962516</v>
      </c>
      <c r="N53" s="6"/>
    </row>
    <row r="54" spans="2:14" x14ac:dyDescent="0.25">
      <c r="B54" s="7" t="s">
        <v>14</v>
      </c>
      <c r="C54" s="7">
        <v>67.160298585891695</v>
      </c>
      <c r="D54" s="7">
        <v>66.714174509048405</v>
      </c>
      <c r="E54" s="7">
        <v>66.958794116973806</v>
      </c>
      <c r="F54" s="7">
        <v>64.177691459655705</v>
      </c>
      <c r="G54" s="7">
        <v>68.977127313613806</v>
      </c>
      <c r="H54" s="7">
        <v>68.288371086120605</v>
      </c>
      <c r="I54" s="9">
        <f t="shared" si="2"/>
        <v>66.797617197036672</v>
      </c>
      <c r="J54" s="9">
        <f t="shared" si="3"/>
        <v>1.5348455094356706</v>
      </c>
      <c r="K54" s="6"/>
      <c r="L54" s="6" t="b">
        <f t="shared" si="4"/>
        <v>1</v>
      </c>
      <c r="M54" s="6">
        <f t="shared" si="5"/>
        <v>47.326871967315341</v>
      </c>
      <c r="N54" s="6"/>
    </row>
    <row r="55" spans="2:14" x14ac:dyDescent="0.25">
      <c r="B55" s="7" t="s">
        <v>15</v>
      </c>
      <c r="C55" s="7">
        <v>28.959849596023499</v>
      </c>
      <c r="D55" s="7">
        <v>29.9516553878784</v>
      </c>
      <c r="E55" s="7">
        <v>29.0859627723693</v>
      </c>
      <c r="F55" s="7">
        <v>29.360550165176299</v>
      </c>
      <c r="G55" s="7">
        <v>28.7135941982269</v>
      </c>
      <c r="H55" s="7">
        <v>31.298332214355401</v>
      </c>
      <c r="I55" s="9">
        <f t="shared" si="2"/>
        <v>29.214322423934881</v>
      </c>
      <c r="J55" s="9">
        <f t="shared" si="3"/>
        <v>0.42355727554658246</v>
      </c>
      <c r="K55" s="6"/>
      <c r="L55" s="6" t="b">
        <f t="shared" si="4"/>
        <v>1</v>
      </c>
      <c r="M55" s="6">
        <f t="shared" si="5"/>
        <v>31.441784143447897</v>
      </c>
      <c r="N55" s="6"/>
    </row>
    <row r="56" spans="2:14" x14ac:dyDescent="0.25">
      <c r="B56" s="7" t="s">
        <v>16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9">
        <f t="shared" si="2"/>
        <v>0</v>
      </c>
      <c r="J56" s="9">
        <f t="shared" si="3"/>
        <v>0</v>
      </c>
      <c r="K56" s="6"/>
      <c r="L56" s="6" t="b">
        <f t="shared" si="4"/>
        <v>0</v>
      </c>
      <c r="M56" s="6">
        <f t="shared" si="5"/>
        <v>0</v>
      </c>
      <c r="N56" s="6"/>
    </row>
    <row r="57" spans="2:14" x14ac:dyDescent="0.25">
      <c r="B57" s="7" t="s">
        <v>17</v>
      </c>
      <c r="C57" s="7">
        <v>215.393270492553</v>
      </c>
      <c r="D57" s="7">
        <v>217.01029133796601</v>
      </c>
      <c r="E57" s="7">
        <v>216.12888002395599</v>
      </c>
      <c r="F57" s="7">
        <v>246.579255104064</v>
      </c>
      <c r="G57" s="7">
        <v>236.446641445159</v>
      </c>
      <c r="H57" s="7">
        <v>252.775295495986</v>
      </c>
      <c r="I57" s="9">
        <f t="shared" si="2"/>
        <v>226.31166768073962</v>
      </c>
      <c r="J57" s="9">
        <f t="shared" si="3"/>
        <v>12.828943500223399</v>
      </c>
      <c r="K57" s="6"/>
      <c r="L57" s="6" t="b">
        <f t="shared" si="4"/>
        <v>1</v>
      </c>
      <c r="M57" s="6">
        <f t="shared" si="5"/>
        <v>132.23467922210739</v>
      </c>
      <c r="N57" s="6"/>
    </row>
    <row r="58" spans="2:14" x14ac:dyDescent="0.25">
      <c r="B58" s="7" t="s">
        <v>18</v>
      </c>
      <c r="C58" s="7">
        <v>50.1844546794891</v>
      </c>
      <c r="D58" s="7">
        <v>51.9383995532989</v>
      </c>
      <c r="E58" s="7">
        <v>50.342459917068403</v>
      </c>
      <c r="F58" s="7">
        <v>51.885638475417998</v>
      </c>
      <c r="G58" s="7">
        <v>53.629347085952702</v>
      </c>
      <c r="H58" s="7">
        <v>55.3039999008178</v>
      </c>
      <c r="I58" s="9">
        <f t="shared" si="2"/>
        <v>51.596059942245418</v>
      </c>
      <c r="J58" s="9">
        <f t="shared" si="3"/>
        <v>1.2569368469339344</v>
      </c>
      <c r="K58" s="6"/>
      <c r="L58" s="6" t="b">
        <f t="shared" si="4"/>
        <v>1</v>
      </c>
      <c r="M58" s="6">
        <f t="shared" si="5"/>
        <v>116.53808217048599</v>
      </c>
      <c r="N58" s="6"/>
    </row>
    <row r="59" spans="2:14" x14ac:dyDescent="0.25">
      <c r="B59" s="7" t="s">
        <v>19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9">
        <f t="shared" si="2"/>
        <v>0</v>
      </c>
      <c r="J59" s="9">
        <f t="shared" si="3"/>
        <v>0</v>
      </c>
      <c r="K59" s="6"/>
      <c r="L59" s="6" t="b">
        <f t="shared" si="4"/>
        <v>0</v>
      </c>
      <c r="M59" s="6">
        <f t="shared" si="5"/>
        <v>0</v>
      </c>
      <c r="N59" s="6"/>
    </row>
    <row r="60" spans="2:14" x14ac:dyDescent="0.25">
      <c r="B60" s="7" t="s">
        <v>20</v>
      </c>
      <c r="C60" s="7">
        <v>144.267601251602</v>
      </c>
      <c r="D60" s="7">
        <v>153.68370652198701</v>
      </c>
      <c r="E60" s="7">
        <v>149.476114988327</v>
      </c>
      <c r="F60" s="7">
        <v>152.89898371696401</v>
      </c>
      <c r="G60" s="7">
        <v>149.54728841781599</v>
      </c>
      <c r="H60" s="7">
        <v>154.219302892684</v>
      </c>
      <c r="I60" s="9">
        <f t="shared" si="2"/>
        <v>149.97473897933918</v>
      </c>
      <c r="J60" s="9">
        <f t="shared" si="3"/>
        <v>3.3259707884544643</v>
      </c>
      <c r="K60" s="6"/>
      <c r="L60" s="6" t="b">
        <f t="shared" si="4"/>
        <v>1</v>
      </c>
      <c r="M60" s="6">
        <f t="shared" si="5"/>
        <v>232.10696783065799</v>
      </c>
      <c r="N60" s="6"/>
    </row>
    <row r="61" spans="2:14" x14ac:dyDescent="0.25">
      <c r="B61" s="7" t="s">
        <v>21</v>
      </c>
      <c r="C61" s="7">
        <v>19.633210897445601</v>
      </c>
      <c r="D61" s="7">
        <v>18.954849243163999</v>
      </c>
      <c r="E61" s="7">
        <v>20.7035858631134</v>
      </c>
      <c r="F61" s="7">
        <v>20.539297819137499</v>
      </c>
      <c r="G61" s="7">
        <v>18.078010320663399</v>
      </c>
      <c r="H61" s="7">
        <v>20.357555866241398</v>
      </c>
      <c r="I61" s="9">
        <f t="shared" si="2"/>
        <v>19.581790828704779</v>
      </c>
      <c r="J61" s="9">
        <f t="shared" si="3"/>
        <v>0.98308690637870388</v>
      </c>
      <c r="K61" s="6"/>
      <c r="L61" s="6" t="b">
        <f t="shared" si="4"/>
        <v>1</v>
      </c>
      <c r="M61" s="6">
        <f t="shared" si="5"/>
        <v>55.074397850036476</v>
      </c>
      <c r="N61" s="6"/>
    </row>
    <row r="62" spans="2:14" x14ac:dyDescent="0.25">
      <c r="B62" s="14" t="s">
        <v>31</v>
      </c>
      <c r="C62" s="14">
        <f t="shared" ref="C62:H62" si="6">SUM(C40:C61)</f>
        <v>2158.8224141597739</v>
      </c>
      <c r="D62" s="14">
        <f t="shared" si="6"/>
        <v>2186.3546602725864</v>
      </c>
      <c r="E62" s="14">
        <f t="shared" si="6"/>
        <v>2196.3456439971874</v>
      </c>
      <c r="F62" s="14">
        <f t="shared" si="6"/>
        <v>2216.3648617267581</v>
      </c>
      <c r="G62" s="14">
        <f t="shared" si="6"/>
        <v>2210.4904024600924</v>
      </c>
      <c r="H62" s="14">
        <f t="shared" si="6"/>
        <v>2292.6856369972174</v>
      </c>
      <c r="I62" s="14">
        <f t="shared" si="2"/>
        <v>2193.6755965232796</v>
      </c>
      <c r="J62" s="14">
        <f t="shared" si="3"/>
        <v>20.361778095882865</v>
      </c>
      <c r="K62" s="6"/>
      <c r="L62" s="6"/>
      <c r="M62" s="6"/>
      <c r="N62" s="6"/>
    </row>
    <row r="74" spans="2:4" x14ac:dyDescent="0.25">
      <c r="B74" s="7" t="s">
        <v>33</v>
      </c>
      <c r="C74" s="3" t="s">
        <v>36</v>
      </c>
      <c r="D74" s="3" t="s">
        <v>37</v>
      </c>
    </row>
    <row r="75" spans="2:4" x14ac:dyDescent="0.25">
      <c r="B75" s="17" t="s">
        <v>0</v>
      </c>
      <c r="C75" s="7">
        <v>221.74095425605742</v>
      </c>
      <c r="D75" s="7">
        <v>94.273933792114178</v>
      </c>
    </row>
    <row r="76" spans="2:4" x14ac:dyDescent="0.25">
      <c r="B76" s="17" t="s">
        <v>1</v>
      </c>
      <c r="C76" s="7">
        <v>50.877707004547084</v>
      </c>
      <c r="D76" s="7">
        <v>26.999880647659261</v>
      </c>
    </row>
    <row r="77" spans="2:4" x14ac:dyDescent="0.25">
      <c r="B77" s="17" t="s">
        <v>2</v>
      </c>
      <c r="C77" s="7">
        <v>90.92294836044303</v>
      </c>
      <c r="D77" s="7">
        <v>46.283413743972744</v>
      </c>
    </row>
    <row r="78" spans="2:4" x14ac:dyDescent="0.25">
      <c r="B78" s="17" t="s">
        <v>3</v>
      </c>
      <c r="C78" s="7">
        <v>1509.9346794605199</v>
      </c>
      <c r="D78" s="7">
        <v>1002.2464949607811</v>
      </c>
    </row>
    <row r="79" spans="2:4" x14ac:dyDescent="0.25">
      <c r="B79" s="17" t="s">
        <v>4</v>
      </c>
      <c r="C79" s="7">
        <v>123.61104931831312</v>
      </c>
      <c r="D79" s="7">
        <v>45.061185503005902</v>
      </c>
    </row>
    <row r="80" spans="2:4" x14ac:dyDescent="0.25">
      <c r="B80" s="17" t="s">
        <v>5</v>
      </c>
      <c r="C80" s="7">
        <v>73.916253328323322</v>
      </c>
      <c r="D80" s="7">
        <v>31.72571287155148</v>
      </c>
    </row>
    <row r="81" spans="2:4" x14ac:dyDescent="0.25">
      <c r="B81" s="17" t="s">
        <v>6</v>
      </c>
      <c r="C81" s="7">
        <v>99.675516033172272</v>
      </c>
      <c r="D81" s="7">
        <v>45.688896799087459</v>
      </c>
    </row>
    <row r="82" spans="2:4" x14ac:dyDescent="0.25">
      <c r="B82" s="17" t="s">
        <v>7</v>
      </c>
      <c r="C82" s="7">
        <v>132.2285013198846</v>
      </c>
      <c r="D82" s="7">
        <v>59.743500185012785</v>
      </c>
    </row>
    <row r="83" spans="2:4" x14ac:dyDescent="0.25">
      <c r="B83" s="17" t="s">
        <v>8</v>
      </c>
      <c r="C83" s="7">
        <v>226.68048586845362</v>
      </c>
      <c r="D83" s="7">
        <v>73.831070137023886</v>
      </c>
    </row>
    <row r="84" spans="2:4" x14ac:dyDescent="0.25">
      <c r="B84" s="17" t="s">
        <v>9</v>
      </c>
      <c r="C84" s="7">
        <v>112.95354809760981</v>
      </c>
      <c r="D84" s="7">
        <v>48.244355678558279</v>
      </c>
    </row>
    <row r="85" spans="2:4" x14ac:dyDescent="0.25">
      <c r="B85" s="17" t="s">
        <v>10</v>
      </c>
      <c r="C85" s="7">
        <v>29.746039247512762</v>
      </c>
      <c r="D85" s="7">
        <v>11.14657230377192</v>
      </c>
    </row>
    <row r="86" spans="2:4" x14ac:dyDescent="0.25">
      <c r="B86" s="17" t="s">
        <v>11</v>
      </c>
      <c r="C86" s="7">
        <v>87.027733707427956</v>
      </c>
      <c r="D86" s="7">
        <v>48.882559871673536</v>
      </c>
    </row>
    <row r="87" spans="2:4" x14ac:dyDescent="0.25">
      <c r="B87" s="17" t="s">
        <v>12</v>
      </c>
      <c r="C87" s="7">
        <v>141.10135507583558</v>
      </c>
      <c r="D87" s="7">
        <v>82.512536001205405</v>
      </c>
    </row>
    <row r="88" spans="2:4" x14ac:dyDescent="0.25">
      <c r="B88" s="17" t="s">
        <v>13</v>
      </c>
      <c r="C88" s="7">
        <v>58.686416196823075</v>
      </c>
      <c r="D88" s="7">
        <v>33.559286975860559</v>
      </c>
    </row>
    <row r="89" spans="2:4" x14ac:dyDescent="0.25">
      <c r="B89" s="17" t="s">
        <v>14</v>
      </c>
      <c r="C89" s="7">
        <v>114.12448916435201</v>
      </c>
      <c r="D89" s="7">
        <v>66.797617197036672</v>
      </c>
    </row>
    <row r="90" spans="2:4" x14ac:dyDescent="0.25">
      <c r="B90" s="17" t="s">
        <v>15</v>
      </c>
      <c r="C90" s="7">
        <v>60.656106567382778</v>
      </c>
      <c r="D90" s="7">
        <v>29.214322423934881</v>
      </c>
    </row>
    <row r="91" spans="2:4" x14ac:dyDescent="0.25">
      <c r="B91" s="17" t="s">
        <v>16</v>
      </c>
      <c r="C91" s="7">
        <v>0</v>
      </c>
      <c r="D91" s="7">
        <v>0</v>
      </c>
    </row>
    <row r="92" spans="2:4" x14ac:dyDescent="0.25">
      <c r="B92" s="17" t="s">
        <v>17</v>
      </c>
      <c r="C92" s="7">
        <v>358.54634690284701</v>
      </c>
      <c r="D92" s="7">
        <v>226.31166768073962</v>
      </c>
    </row>
    <row r="93" spans="2:4" x14ac:dyDescent="0.25">
      <c r="B93" s="17" t="s">
        <v>18</v>
      </c>
      <c r="C93" s="7">
        <v>168.13414211273141</v>
      </c>
      <c r="D93" s="7">
        <v>51.596059942245418</v>
      </c>
    </row>
    <row r="94" spans="2:4" x14ac:dyDescent="0.25">
      <c r="B94" s="17" t="s">
        <v>19</v>
      </c>
      <c r="C94" s="7">
        <v>0</v>
      </c>
      <c r="D94" s="7">
        <v>0</v>
      </c>
    </row>
    <row r="95" spans="2:4" x14ac:dyDescent="0.25">
      <c r="B95" s="17" t="s">
        <v>20</v>
      </c>
      <c r="C95" s="7">
        <v>382.08170680999717</v>
      </c>
      <c r="D95" s="7">
        <v>149.97473897933918</v>
      </c>
    </row>
    <row r="96" spans="2:4" x14ac:dyDescent="0.25">
      <c r="B96" s="17" t="s">
        <v>21</v>
      </c>
      <c r="C96" s="7">
        <v>74.656188678741259</v>
      </c>
      <c r="D96" s="7">
        <v>19.581790828704779</v>
      </c>
    </row>
  </sheetData>
  <mergeCells count="2">
    <mergeCell ref="B8:J8"/>
    <mergeCell ref="B38:J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174-EA87-44DE-A404-B76B78C6C87E}">
  <dimension ref="C5:K122"/>
  <sheetViews>
    <sheetView topLeftCell="A58" workbookViewId="0">
      <selection activeCell="J67" sqref="J67:J88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  <col min="15" max="15" width="13.42578125" customWidth="1"/>
    <col min="16" max="16" width="33.42578125" customWidth="1"/>
  </cols>
  <sheetData>
    <row r="5" spans="3:11" x14ac:dyDescent="0.25">
      <c r="C5" s="26" t="s">
        <v>38</v>
      </c>
      <c r="D5" s="26"/>
      <c r="E5" s="26"/>
      <c r="F5" s="26"/>
      <c r="G5" s="26"/>
      <c r="H5" s="26"/>
      <c r="I5" s="26"/>
      <c r="J5" s="27"/>
      <c r="K5" s="27"/>
    </row>
    <row r="6" spans="3:11" x14ac:dyDescent="0.25">
      <c r="C6" s="7" t="s">
        <v>22</v>
      </c>
      <c r="D6" s="12" t="s">
        <v>23</v>
      </c>
      <c r="E6" s="12" t="s">
        <v>24</v>
      </c>
      <c r="F6" s="12" t="s">
        <v>25</v>
      </c>
      <c r="G6" s="12" t="s">
        <v>26</v>
      </c>
      <c r="H6" s="12" t="s">
        <v>27</v>
      </c>
      <c r="I6" s="13" t="s">
        <v>28</v>
      </c>
      <c r="J6" s="8" t="s">
        <v>29</v>
      </c>
      <c r="K6" s="8" t="s">
        <v>30</v>
      </c>
    </row>
    <row r="7" spans="3:11" x14ac:dyDescent="0.25">
      <c r="C7" s="7" t="s">
        <v>0</v>
      </c>
      <c r="D7" s="7">
        <v>317.77925348281798</v>
      </c>
      <c r="E7" s="7">
        <v>324.87859225273098</v>
      </c>
      <c r="F7" s="7">
        <v>324.87859225273098</v>
      </c>
      <c r="G7" s="7">
        <v>309.51676940917901</v>
      </c>
      <c r="H7" s="7">
        <v>298.82536506652798</v>
      </c>
      <c r="I7" s="7">
        <v>448.67975163459698</v>
      </c>
      <c r="J7" s="9">
        <f>AVERAGE(D7:H7)</f>
        <v>315.1757144927974</v>
      </c>
      <c r="K7" s="9">
        <f>_xlfn.STDEV.P(D7:H7)</f>
        <v>9.9441206221717007</v>
      </c>
    </row>
    <row r="8" spans="3:11" x14ac:dyDescent="0.25">
      <c r="C8" s="7" t="s">
        <v>1</v>
      </c>
      <c r="D8" s="7">
        <v>6.8870389461517298</v>
      </c>
      <c r="E8" s="7">
        <v>10.1470735073089</v>
      </c>
      <c r="F8" s="7">
        <v>10.1470735073089</v>
      </c>
      <c r="G8" s="7">
        <v>10.206122398376399</v>
      </c>
      <c r="H8" s="7">
        <v>10.6477468013763</v>
      </c>
      <c r="I8" s="7">
        <v>16.374490737915</v>
      </c>
      <c r="J8" s="9">
        <f t="shared" ref="J8:J28" si="0">AVERAGE(D8:H8)</f>
        <v>9.6070110321044453</v>
      </c>
      <c r="K8" s="9">
        <f t="shared" ref="K8:K28" si="1">_xlfn.STDEV.P(D8:H8)</f>
        <v>1.3728545788427964</v>
      </c>
    </row>
    <row r="9" spans="3:11" x14ac:dyDescent="0.25">
      <c r="C9" s="7" t="s">
        <v>2</v>
      </c>
      <c r="D9" s="7">
        <v>1073.5360019207001</v>
      </c>
      <c r="E9" s="7">
        <v>1072.08101129531</v>
      </c>
      <c r="F9" s="7">
        <v>1072.08101129531</v>
      </c>
      <c r="G9" s="7">
        <v>1067.64551353454</v>
      </c>
      <c r="H9" s="7">
        <v>1027.1743602752599</v>
      </c>
      <c r="I9" s="7">
        <v>1403.4542942047101</v>
      </c>
      <c r="J9" s="9">
        <f t="shared" si="0"/>
        <v>1062.5035796642237</v>
      </c>
      <c r="K9" s="9">
        <f t="shared" si="1"/>
        <v>17.775049708519518</v>
      </c>
    </row>
    <row r="10" spans="3:11" x14ac:dyDescent="0.25">
      <c r="C10" s="7" t="s">
        <v>3</v>
      </c>
      <c r="D10" s="7">
        <v>124.738797426223</v>
      </c>
      <c r="E10" s="7">
        <v>166.507600307464</v>
      </c>
      <c r="F10" s="7">
        <v>166.507600307464</v>
      </c>
      <c r="G10" s="7">
        <v>169.19762873649501</v>
      </c>
      <c r="H10" s="7">
        <v>164.41639661788901</v>
      </c>
      <c r="I10" s="7">
        <v>153.98789262771601</v>
      </c>
      <c r="J10" s="9">
        <f t="shared" si="0"/>
        <v>158.273604679107</v>
      </c>
      <c r="K10" s="9">
        <f t="shared" si="1"/>
        <v>16.83596661860123</v>
      </c>
    </row>
    <row r="11" spans="3:11" x14ac:dyDescent="0.25">
      <c r="C11" s="7" t="s">
        <v>4</v>
      </c>
      <c r="D11" s="7">
        <v>597.56392383575405</v>
      </c>
      <c r="E11" s="7">
        <v>649.23796677589405</v>
      </c>
      <c r="F11" s="7">
        <v>649.23796677589405</v>
      </c>
      <c r="G11" s="7">
        <v>596.39454197883595</v>
      </c>
      <c r="H11" s="7">
        <v>573.19496846199002</v>
      </c>
      <c r="I11" s="7">
        <v>683.44233393669106</v>
      </c>
      <c r="J11" s="9">
        <f t="shared" si="0"/>
        <v>613.1258735656736</v>
      </c>
      <c r="K11" s="9">
        <f t="shared" si="1"/>
        <v>30.740056833102759</v>
      </c>
    </row>
    <row r="12" spans="3:11" x14ac:dyDescent="0.25">
      <c r="C12" s="7" t="s">
        <v>5</v>
      </c>
      <c r="D12" s="7">
        <v>92.2065877914428</v>
      </c>
      <c r="E12" s="7">
        <v>91.435559988021794</v>
      </c>
      <c r="F12" s="7">
        <v>91.435559988021794</v>
      </c>
      <c r="G12" s="7">
        <v>91.626957654953003</v>
      </c>
      <c r="H12" s="7">
        <v>90.571762323379502</v>
      </c>
      <c r="I12" s="7">
        <v>92.172054529190007</v>
      </c>
      <c r="J12" s="9">
        <f t="shared" si="0"/>
        <v>91.45528554916379</v>
      </c>
      <c r="K12" s="9">
        <f t="shared" si="1"/>
        <v>0.52446503356936536</v>
      </c>
    </row>
    <row r="13" spans="3:11" x14ac:dyDescent="0.25">
      <c r="C13" s="7" t="s">
        <v>6</v>
      </c>
      <c r="D13" s="7">
        <v>456.90515160560602</v>
      </c>
      <c r="E13" s="7">
        <v>457.53624963760302</v>
      </c>
      <c r="F13" s="7">
        <v>457.53624963760302</v>
      </c>
      <c r="G13" s="7">
        <v>460.97959804534901</v>
      </c>
      <c r="H13" s="7">
        <v>454.781590938568</v>
      </c>
      <c r="I13" s="7">
        <v>465.24715733528097</v>
      </c>
      <c r="J13" s="9">
        <f t="shared" si="0"/>
        <v>457.54776797294579</v>
      </c>
      <c r="K13" s="9">
        <f t="shared" si="1"/>
        <v>1.9921051262943561</v>
      </c>
    </row>
    <row r="14" spans="3:11" x14ac:dyDescent="0.25">
      <c r="C14" s="7" t="s">
        <v>7</v>
      </c>
      <c r="D14" s="7">
        <v>263.695377349853</v>
      </c>
      <c r="E14" s="7">
        <v>260.90851950645401</v>
      </c>
      <c r="F14" s="7">
        <v>260.90851950645401</v>
      </c>
      <c r="G14" s="7">
        <v>220.35834455490101</v>
      </c>
      <c r="H14" s="7">
        <v>227.29253911972</v>
      </c>
      <c r="I14" s="7">
        <v>220.105821847915</v>
      </c>
      <c r="J14" s="9">
        <f t="shared" si="0"/>
        <v>246.63266000747643</v>
      </c>
      <c r="K14" s="9">
        <f t="shared" si="1"/>
        <v>18.778267121486003</v>
      </c>
    </row>
    <row r="15" spans="3:11" x14ac:dyDescent="0.25">
      <c r="C15" s="7" t="s">
        <v>8</v>
      </c>
      <c r="D15" s="7">
        <v>2239.5378506183602</v>
      </c>
      <c r="E15" s="7">
        <v>2243.97294974327</v>
      </c>
      <c r="F15" s="7">
        <v>2243.97294974327</v>
      </c>
      <c r="G15" s="7">
        <v>2255.2811336517302</v>
      </c>
      <c r="H15" s="7">
        <v>2516.4244163036301</v>
      </c>
      <c r="I15" s="7">
        <v>2263.0660362243598</v>
      </c>
      <c r="J15" s="9">
        <f t="shared" si="0"/>
        <v>2299.8378600120523</v>
      </c>
      <c r="K15" s="9">
        <f t="shared" si="1"/>
        <v>108.41854616416047</v>
      </c>
    </row>
    <row r="16" spans="3:11" x14ac:dyDescent="0.25">
      <c r="C16" s="7" t="s">
        <v>9</v>
      </c>
      <c r="D16" s="7">
        <v>182.566150426864</v>
      </c>
      <c r="E16" s="7">
        <v>182.82714772224401</v>
      </c>
      <c r="F16" s="7">
        <v>182.82714772224401</v>
      </c>
      <c r="G16" s="7">
        <v>182.43145966529801</v>
      </c>
      <c r="H16" s="7">
        <v>215.07190895080501</v>
      </c>
      <c r="I16" s="7">
        <v>235.6376953125</v>
      </c>
      <c r="J16" s="9">
        <f t="shared" si="0"/>
        <v>189.14476289749101</v>
      </c>
      <c r="K16" s="9">
        <f t="shared" si="1"/>
        <v>12.964474596380375</v>
      </c>
    </row>
    <row r="17" spans="3:11" x14ac:dyDescent="0.25">
      <c r="C17" s="7" t="s">
        <v>10</v>
      </c>
      <c r="D17" s="7">
        <v>62.640394449234002</v>
      </c>
      <c r="E17" s="7">
        <v>62.779431104659999</v>
      </c>
      <c r="F17" s="7">
        <v>62.779431104659999</v>
      </c>
      <c r="G17" s="7">
        <v>63.117166757583597</v>
      </c>
      <c r="H17" s="7">
        <v>72.907744407653794</v>
      </c>
      <c r="I17" s="7">
        <v>63.870758295059197</v>
      </c>
      <c r="J17" s="9">
        <f t="shared" si="0"/>
        <v>64.844833564758275</v>
      </c>
      <c r="K17" s="9">
        <f t="shared" si="1"/>
        <v>4.0345183185978648</v>
      </c>
    </row>
    <row r="18" spans="3:11" x14ac:dyDescent="0.25">
      <c r="C18" s="7" t="s">
        <v>11</v>
      </c>
      <c r="D18" s="7">
        <v>128.04138779640101</v>
      </c>
      <c r="E18" s="7">
        <v>126.568337678909</v>
      </c>
      <c r="F18" s="7">
        <v>126.568337678909</v>
      </c>
      <c r="G18" s="7">
        <v>127.441229581832</v>
      </c>
      <c r="H18" s="7">
        <v>155.51422071456901</v>
      </c>
      <c r="I18" s="7">
        <v>129.040896654129</v>
      </c>
      <c r="J18" s="9">
        <f t="shared" si="0"/>
        <v>132.82670269012402</v>
      </c>
      <c r="K18" s="9">
        <f t="shared" si="1"/>
        <v>11.357467134611841</v>
      </c>
    </row>
    <row r="19" spans="3:11" x14ac:dyDescent="0.25">
      <c r="C19" s="7" t="s">
        <v>12</v>
      </c>
      <c r="D19" s="7">
        <v>1499.84471797943</v>
      </c>
      <c r="E19" s="7">
        <v>1498.66637992858</v>
      </c>
      <c r="F19" s="7">
        <v>1498.66637992858</v>
      </c>
      <c r="G19" s="7">
        <v>1462.1343116760199</v>
      </c>
      <c r="H19" s="7">
        <v>1722.7658045291901</v>
      </c>
      <c r="I19" s="7">
        <v>1592.8648846149399</v>
      </c>
      <c r="J19" s="9">
        <f t="shared" si="0"/>
        <v>1536.41551880836</v>
      </c>
      <c r="K19" s="9">
        <f t="shared" si="1"/>
        <v>94.267221415369733</v>
      </c>
    </row>
    <row r="20" spans="3:11" x14ac:dyDescent="0.25">
      <c r="C20" s="7" t="s">
        <v>13</v>
      </c>
      <c r="D20" s="7">
        <v>121.70774865150401</v>
      </c>
      <c r="E20" s="7">
        <v>121.88486456871</v>
      </c>
      <c r="F20" s="7">
        <v>121.88486456871</v>
      </c>
      <c r="G20" s="7">
        <v>117.578361988067</v>
      </c>
      <c r="H20" s="7">
        <v>131.02270221710199</v>
      </c>
      <c r="I20" s="7">
        <v>122.497817754745</v>
      </c>
      <c r="J20" s="9">
        <f t="shared" si="0"/>
        <v>122.8157083988186</v>
      </c>
      <c r="K20" s="9">
        <f t="shared" si="1"/>
        <v>4.4214264719279548</v>
      </c>
    </row>
    <row r="21" spans="3:11" x14ac:dyDescent="0.25">
      <c r="C21" s="7" t="s">
        <v>14</v>
      </c>
      <c r="D21" s="7">
        <v>1.10306739807128E-2</v>
      </c>
      <c r="E21" s="7">
        <v>1.5002489089965799E-2</v>
      </c>
      <c r="F21" s="7">
        <v>1.5002489089965799E-2</v>
      </c>
      <c r="G21" s="7">
        <v>9.9873542785644497E-3</v>
      </c>
      <c r="H21" s="7">
        <v>3.5361528396606397E-2</v>
      </c>
      <c r="I21" s="7">
        <v>3.8039445877075098E-2</v>
      </c>
      <c r="J21" s="9">
        <f t="shared" si="0"/>
        <v>1.7276906967163046E-2</v>
      </c>
      <c r="K21" s="9">
        <f t="shared" si="1"/>
        <v>9.2687916205661351E-3</v>
      </c>
    </row>
    <row r="22" spans="3:11" x14ac:dyDescent="0.25">
      <c r="C22" s="7" t="s">
        <v>15</v>
      </c>
      <c r="D22" s="7">
        <v>103.394658803939</v>
      </c>
      <c r="E22" s="7">
        <v>104.007704257965</v>
      </c>
      <c r="F22" s="7">
        <v>104.007704257965</v>
      </c>
      <c r="G22" s="7">
        <v>102.601104021072</v>
      </c>
      <c r="H22" s="7">
        <v>102.567992925643</v>
      </c>
      <c r="I22" s="7">
        <v>104.27465057373</v>
      </c>
      <c r="J22" s="9">
        <f t="shared" si="0"/>
        <v>103.31583285331678</v>
      </c>
      <c r="K22" s="9">
        <f t="shared" si="1"/>
        <v>0.63775974672229274</v>
      </c>
    </row>
    <row r="23" spans="3:11" x14ac:dyDescent="0.25">
      <c r="C23" s="7" t="s">
        <v>16</v>
      </c>
      <c r="D23" s="7">
        <v>77.682620048522907</v>
      </c>
      <c r="E23" s="7">
        <v>96.2630357742309</v>
      </c>
      <c r="F23" s="7">
        <v>86.845790147781301</v>
      </c>
      <c r="G23" s="7">
        <v>133.80871748924201</v>
      </c>
      <c r="H23" s="7">
        <v>87.510845661163302</v>
      </c>
      <c r="I23" s="7">
        <v>83.204048156738196</v>
      </c>
      <c r="J23" s="9">
        <f t="shared" si="0"/>
        <v>96.422201824188093</v>
      </c>
      <c r="K23" s="9">
        <f t="shared" si="1"/>
        <v>19.596268735613503</v>
      </c>
    </row>
    <row r="24" spans="3:11" x14ac:dyDescent="0.25">
      <c r="C24" s="7" t="s">
        <v>17</v>
      </c>
      <c r="D24" s="7">
        <v>96.684908866882296</v>
      </c>
      <c r="E24" s="7">
        <v>96.998353719711304</v>
      </c>
      <c r="F24" s="7">
        <v>96.998353719711304</v>
      </c>
      <c r="G24" s="7">
        <v>94.649289131164494</v>
      </c>
      <c r="H24" s="7">
        <v>104.837131023406</v>
      </c>
      <c r="I24" s="7">
        <v>101.946423053741</v>
      </c>
      <c r="J24" s="9">
        <f t="shared" si="0"/>
        <v>98.033607292175091</v>
      </c>
      <c r="K24" s="9">
        <f t="shared" si="1"/>
        <v>3.5129483895256319</v>
      </c>
    </row>
    <row r="25" spans="3:11" x14ac:dyDescent="0.25">
      <c r="C25" s="7" t="s">
        <v>18</v>
      </c>
      <c r="D25" s="7">
        <v>60.044370412826503</v>
      </c>
      <c r="E25" s="7">
        <v>56.031605958938599</v>
      </c>
      <c r="F25" s="7">
        <v>56.031605958938599</v>
      </c>
      <c r="G25" s="7">
        <v>58.613894462585399</v>
      </c>
      <c r="H25" s="7">
        <v>63.255686998367302</v>
      </c>
      <c r="I25" s="7">
        <v>57.053384780883697</v>
      </c>
      <c r="J25" s="9">
        <f t="shared" si="0"/>
        <v>58.795432758331273</v>
      </c>
      <c r="K25" s="9">
        <f t="shared" si="1"/>
        <v>2.7116100920847765</v>
      </c>
    </row>
    <row r="26" spans="3:11" x14ac:dyDescent="0.25">
      <c r="C26" s="7" t="s">
        <v>19</v>
      </c>
      <c r="D26" s="7">
        <v>276.71084380149802</v>
      </c>
      <c r="E26" s="7">
        <v>315.154413938522</v>
      </c>
      <c r="F26" s="7">
        <v>439.921252489089</v>
      </c>
      <c r="G26" s="7">
        <v>407.93024706840498</v>
      </c>
      <c r="H26" s="7">
        <v>324.48314833641001</v>
      </c>
      <c r="I26" s="7">
        <v>285.00502967834399</v>
      </c>
      <c r="J26" s="9">
        <f t="shared" si="0"/>
        <v>352.83998112678483</v>
      </c>
      <c r="K26" s="9">
        <f t="shared" si="1"/>
        <v>61.054144353497108</v>
      </c>
    </row>
    <row r="27" spans="3:11" x14ac:dyDescent="0.25">
      <c r="C27" s="7" t="s">
        <v>20</v>
      </c>
      <c r="D27" s="7">
        <v>430.93380665779102</v>
      </c>
      <c r="E27" s="7">
        <v>440.86216664314202</v>
      </c>
      <c r="F27" s="7">
        <v>440.86216664314202</v>
      </c>
      <c r="G27" s="7">
        <v>402.61667609214697</v>
      </c>
      <c r="H27" s="7">
        <v>491.714446783065</v>
      </c>
      <c r="I27" s="7">
        <v>449.36907339096001</v>
      </c>
      <c r="J27" s="9">
        <f t="shared" si="0"/>
        <v>441.39785256385738</v>
      </c>
      <c r="K27" s="9">
        <f t="shared" si="1"/>
        <v>28.795171393433005</v>
      </c>
    </row>
    <row r="28" spans="3:11" x14ac:dyDescent="0.25">
      <c r="C28" s="7" t="s">
        <v>21</v>
      </c>
      <c r="D28" s="7">
        <v>12.244082212448101</v>
      </c>
      <c r="E28" s="7">
        <v>12.0426278114318</v>
      </c>
      <c r="F28" s="7">
        <v>12.0426278114318</v>
      </c>
      <c r="G28" s="7">
        <v>11.6347494125366</v>
      </c>
      <c r="H28" s="7">
        <v>13.7020936012268</v>
      </c>
      <c r="I28" s="7">
        <v>12.2931129932403</v>
      </c>
      <c r="J28" s="9">
        <f t="shared" si="0"/>
        <v>12.33323616981502</v>
      </c>
      <c r="K28" s="9">
        <f t="shared" si="1"/>
        <v>0.71253200372518577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6" t="s">
        <v>39</v>
      </c>
      <c r="D35" s="26"/>
      <c r="E35" s="26"/>
      <c r="F35" s="26"/>
      <c r="G35" s="26"/>
      <c r="H35" s="26"/>
      <c r="I35" s="26"/>
      <c r="J35" s="27"/>
      <c r="K35" s="27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7">
        <v>349.94860744476301</v>
      </c>
      <c r="E37" s="7">
        <v>381.46879720687798</v>
      </c>
      <c r="F37" s="7">
        <v>372.05372571945099</v>
      </c>
      <c r="G37" s="7">
        <v>327.30536508560101</v>
      </c>
      <c r="H37" s="7">
        <v>342.99293422698901</v>
      </c>
      <c r="I37" s="7">
        <v>401.39609766006402</v>
      </c>
      <c r="J37" s="9">
        <f>AVERAGE(D37:H37)</f>
        <v>354.75388593673637</v>
      </c>
      <c r="K37" s="9">
        <f>_xlfn.STDEV.P(D37:H37)</f>
        <v>19.635696698099501</v>
      </c>
    </row>
    <row r="38" spans="3:11" x14ac:dyDescent="0.25">
      <c r="C38" s="7" t="s">
        <v>1</v>
      </c>
      <c r="D38" s="7">
        <v>12.042006015777501</v>
      </c>
      <c r="E38" s="7">
        <v>13.3426983356475</v>
      </c>
      <c r="F38" s="7">
        <v>14.1320495605468</v>
      </c>
      <c r="G38" s="7">
        <v>12.1932580471038</v>
      </c>
      <c r="H38" s="7">
        <v>13.701082944869899</v>
      </c>
      <c r="I38" s="7">
        <v>20.3215041160583</v>
      </c>
      <c r="J38" s="9">
        <f t="shared" ref="J38:J58" si="2">AVERAGE(D38:H38)</f>
        <v>13.082218980789099</v>
      </c>
      <c r="K38" s="9">
        <f t="shared" ref="K38:K58" si="3">_xlfn.STDEV.P(D38:H38)</f>
        <v>0.82768120683467261</v>
      </c>
    </row>
    <row r="39" spans="3:11" x14ac:dyDescent="0.25">
      <c r="C39" s="7" t="s">
        <v>2</v>
      </c>
      <c r="D39" s="7">
        <v>1273.07166194915</v>
      </c>
      <c r="E39" s="7">
        <v>1280.9251735210401</v>
      </c>
      <c r="F39" s="7">
        <v>1271.6867096424101</v>
      </c>
      <c r="G39" s="7">
        <v>1234.55503487586</v>
      </c>
      <c r="H39" s="7">
        <v>1263.3346602916699</v>
      </c>
      <c r="I39" s="7">
        <v>1291.9447004794999</v>
      </c>
      <c r="J39" s="9">
        <f t="shared" si="2"/>
        <v>1264.7146480560259</v>
      </c>
      <c r="K39" s="9">
        <f t="shared" si="3"/>
        <v>16.079409772955504</v>
      </c>
    </row>
    <row r="40" spans="3:11" x14ac:dyDescent="0.25">
      <c r="C40" s="7" t="s">
        <v>3</v>
      </c>
      <c r="D40" s="7">
        <v>131.59199309349</v>
      </c>
      <c r="E40" s="7">
        <v>146.68342256546001</v>
      </c>
      <c r="F40" s="7">
        <v>146.42866325378401</v>
      </c>
      <c r="G40" s="7">
        <v>118.03455376625</v>
      </c>
      <c r="H40" s="7">
        <v>141.88726067543001</v>
      </c>
      <c r="I40" s="7">
        <v>178.41139316558801</v>
      </c>
      <c r="J40" s="9">
        <f t="shared" si="2"/>
        <v>136.92517867088281</v>
      </c>
      <c r="K40" s="9">
        <f t="shared" si="3"/>
        <v>10.912931582611421</v>
      </c>
    </row>
    <row r="41" spans="3:11" x14ac:dyDescent="0.25">
      <c r="C41" s="7" t="s">
        <v>4</v>
      </c>
      <c r="D41" s="7">
        <v>914.38429021835304</v>
      </c>
      <c r="E41" s="7">
        <v>909.44068694114605</v>
      </c>
      <c r="F41" s="7">
        <v>913.62292289733796</v>
      </c>
      <c r="G41" s="7">
        <v>146.28363585472101</v>
      </c>
      <c r="H41" s="7">
        <v>898.65313696861199</v>
      </c>
      <c r="I41" s="7">
        <v>911.743916749954</v>
      </c>
      <c r="J41" s="9">
        <f t="shared" si="2"/>
        <v>756.47693457603395</v>
      </c>
      <c r="K41" s="9">
        <f t="shared" si="3"/>
        <v>305.14830442924546</v>
      </c>
    </row>
    <row r="42" spans="3:11" x14ac:dyDescent="0.25">
      <c r="C42" s="7" t="s">
        <v>5</v>
      </c>
      <c r="D42" s="7">
        <v>119.551984548568</v>
      </c>
      <c r="E42" s="7">
        <v>133.33370161056499</v>
      </c>
      <c r="F42" s="7">
        <v>132.30861377715999</v>
      </c>
      <c r="G42" s="7">
        <v>134.07937550544699</v>
      </c>
      <c r="H42" s="7">
        <v>128.18321108818</v>
      </c>
      <c r="I42" s="7">
        <v>158.07287216186501</v>
      </c>
      <c r="J42" s="9">
        <f t="shared" si="2"/>
        <v>129.49137730598397</v>
      </c>
      <c r="K42" s="9">
        <f t="shared" si="3"/>
        <v>5.3712723281165102</v>
      </c>
    </row>
    <row r="43" spans="3:11" x14ac:dyDescent="0.25">
      <c r="C43" s="7" t="s">
        <v>6</v>
      </c>
      <c r="D43" s="7">
        <v>521.67252564430203</v>
      </c>
      <c r="E43" s="7">
        <v>528.00259518623295</v>
      </c>
      <c r="F43" s="7">
        <v>524.55590701103199</v>
      </c>
      <c r="G43" s="7">
        <v>478.23920559883101</v>
      </c>
      <c r="H43" s="7">
        <v>516.54183554649296</v>
      </c>
      <c r="I43" s="7">
        <v>534.19530963897705</v>
      </c>
      <c r="J43" s="9">
        <f t="shared" si="2"/>
        <v>513.80241379737822</v>
      </c>
      <c r="K43" s="9">
        <f t="shared" si="3"/>
        <v>18.173979405448346</v>
      </c>
    </row>
    <row r="44" spans="3:11" x14ac:dyDescent="0.25">
      <c r="C44" s="7" t="s">
        <v>7</v>
      </c>
      <c r="D44" s="7">
        <v>419.865397691726</v>
      </c>
      <c r="E44" s="7">
        <v>420.99137639999299</v>
      </c>
      <c r="F44" s="7">
        <v>422.27025961875898</v>
      </c>
      <c r="G44" s="7">
        <v>295.63169741630497</v>
      </c>
      <c r="H44" s="7">
        <v>397.67176747321997</v>
      </c>
      <c r="I44" s="7">
        <v>479.76571083068802</v>
      </c>
      <c r="J44" s="9">
        <f t="shared" si="2"/>
        <v>391.28609972000061</v>
      </c>
      <c r="K44" s="9">
        <f t="shared" si="3"/>
        <v>48.68211033337635</v>
      </c>
    </row>
    <row r="45" spans="3:11" x14ac:dyDescent="0.25">
      <c r="C45" s="7" t="s">
        <v>8</v>
      </c>
      <c r="D45" s="7">
        <v>2455.5869598388599</v>
      </c>
      <c r="E45" s="7">
        <v>2457.7349698543499</v>
      </c>
      <c r="F45" s="7">
        <v>2412.7717053890201</v>
      </c>
      <c r="G45" s="7">
        <v>2203.9711227416901</v>
      </c>
      <c r="H45" s="7">
        <v>2336.6774830818099</v>
      </c>
      <c r="I45" s="7">
        <v>2431.22199773788</v>
      </c>
      <c r="J45" s="9">
        <f t="shared" si="2"/>
        <v>2373.3484481811456</v>
      </c>
      <c r="K45" s="9">
        <f t="shared" si="3"/>
        <v>95.36444736168329</v>
      </c>
    </row>
    <row r="46" spans="3:11" x14ac:dyDescent="0.25">
      <c r="C46" s="7" t="s">
        <v>9</v>
      </c>
      <c r="D46" s="7">
        <v>364.95991158485401</v>
      </c>
      <c r="E46" s="7">
        <v>371.44333624839697</v>
      </c>
      <c r="F46" s="7">
        <v>404.16058301925602</v>
      </c>
      <c r="G46" s="7">
        <v>218.309728145599</v>
      </c>
      <c r="H46" s="7">
        <v>341.50674033164898</v>
      </c>
      <c r="I46" s="7">
        <v>404.151794195175</v>
      </c>
      <c r="J46" s="9">
        <f t="shared" si="2"/>
        <v>340.07605986595098</v>
      </c>
      <c r="K46" s="9">
        <f t="shared" si="3"/>
        <v>64.09215958139221</v>
      </c>
    </row>
    <row r="47" spans="3:11" x14ac:dyDescent="0.25">
      <c r="C47" s="7" t="s">
        <v>10</v>
      </c>
      <c r="D47" s="7">
        <v>161.97483754158</v>
      </c>
      <c r="E47" s="7">
        <v>163.303772211074</v>
      </c>
      <c r="F47" s="7">
        <v>162.22484564781101</v>
      </c>
      <c r="G47" s="7">
        <v>151.75609874725299</v>
      </c>
      <c r="H47" s="7">
        <v>160.96757602691599</v>
      </c>
      <c r="I47" s="7">
        <v>164.37918424606301</v>
      </c>
      <c r="J47" s="9">
        <f t="shared" si="2"/>
        <v>160.04542603492678</v>
      </c>
      <c r="K47" s="9">
        <f t="shared" si="3"/>
        <v>4.2107630164743908</v>
      </c>
    </row>
    <row r="48" spans="3:11" x14ac:dyDescent="0.25">
      <c r="C48" s="7" t="s">
        <v>11</v>
      </c>
      <c r="D48" s="7">
        <v>156.28128933906501</v>
      </c>
      <c r="E48" s="7">
        <v>157.43844127655001</v>
      </c>
      <c r="F48" s="7">
        <v>159.97678232192899</v>
      </c>
      <c r="G48" s="7">
        <v>145.69076395034699</v>
      </c>
      <c r="H48" s="7">
        <v>149.03837847709599</v>
      </c>
      <c r="I48" s="7">
        <v>166.14175891876201</v>
      </c>
      <c r="J48" s="9">
        <f t="shared" si="2"/>
        <v>153.68513107299742</v>
      </c>
      <c r="K48" s="9">
        <f t="shared" si="3"/>
        <v>5.4021193256716584</v>
      </c>
    </row>
    <row r="49" spans="3:11" x14ac:dyDescent="0.25">
      <c r="C49" s="7" t="s">
        <v>12</v>
      </c>
      <c r="D49" s="7">
        <v>1881.5500509738899</v>
      </c>
      <c r="E49" s="7">
        <v>1932.9640114307399</v>
      </c>
      <c r="F49" s="7">
        <v>1899.03184509277</v>
      </c>
      <c r="G49" s="7">
        <v>1661.07880544662</v>
      </c>
      <c r="H49" s="7">
        <v>1782.55696988105</v>
      </c>
      <c r="I49" s="7">
        <v>1929.96369600296</v>
      </c>
      <c r="J49" s="9">
        <f t="shared" si="2"/>
        <v>1831.436336565014</v>
      </c>
      <c r="K49" s="9">
        <f t="shared" si="3"/>
        <v>98.79199036845128</v>
      </c>
    </row>
    <row r="50" spans="3:11" x14ac:dyDescent="0.25">
      <c r="C50" s="7" t="s">
        <v>13</v>
      </c>
      <c r="D50" s="7">
        <v>146.180961370468</v>
      </c>
      <c r="E50" s="7">
        <v>148.170586824417</v>
      </c>
      <c r="F50" s="7">
        <v>115.229753971099</v>
      </c>
      <c r="G50" s="7">
        <v>131.21941208839399</v>
      </c>
      <c r="H50" s="7">
        <v>145.243127584457</v>
      </c>
      <c r="I50" s="7">
        <v>121.10653758049</v>
      </c>
      <c r="J50" s="9">
        <f t="shared" si="2"/>
        <v>137.20876836776702</v>
      </c>
      <c r="K50" s="9">
        <f t="shared" si="3"/>
        <v>12.523275144045066</v>
      </c>
    </row>
    <row r="51" spans="3:11" x14ac:dyDescent="0.25">
      <c r="C51" s="7" t="s">
        <v>14</v>
      </c>
      <c r="D51" s="7">
        <v>1.1000633239746E-2</v>
      </c>
      <c r="E51" s="7">
        <v>1.40016078948974E-2</v>
      </c>
      <c r="F51" s="7">
        <v>1.05504989624023E-2</v>
      </c>
      <c r="G51" s="7">
        <v>1.09989643096923E-2</v>
      </c>
      <c r="H51" s="7">
        <v>1.03964805603027E-2</v>
      </c>
      <c r="I51" s="7">
        <v>1.0999441146850499E-2</v>
      </c>
      <c r="J51" s="9">
        <f t="shared" si="2"/>
        <v>1.138963699340814E-2</v>
      </c>
      <c r="K51" s="9">
        <f t="shared" si="3"/>
        <v>1.3279196807104462E-3</v>
      </c>
    </row>
    <row r="52" spans="3:11" x14ac:dyDescent="0.25">
      <c r="C52" s="7" t="s">
        <v>15</v>
      </c>
      <c r="D52" s="7">
        <v>132.92995762825001</v>
      </c>
      <c r="E52" s="7">
        <v>134.260816574096</v>
      </c>
      <c r="F52" s="7">
        <v>128.92791676521301</v>
      </c>
      <c r="G52" s="7">
        <v>129.89533329010001</v>
      </c>
      <c r="H52" s="7">
        <v>135.639915466308</v>
      </c>
      <c r="I52" s="7">
        <v>132.46963429450901</v>
      </c>
      <c r="J52" s="9">
        <f t="shared" si="2"/>
        <v>132.3307879447934</v>
      </c>
      <c r="K52" s="9">
        <f t="shared" si="3"/>
        <v>2.551286397605451</v>
      </c>
    </row>
    <row r="53" spans="3:11" x14ac:dyDescent="0.25">
      <c r="C53" s="7" t="s">
        <v>16</v>
      </c>
      <c r="D53" s="7">
        <v>49.818661928176802</v>
      </c>
      <c r="E53" s="7">
        <v>62.9259095191955</v>
      </c>
      <c r="F53" s="7">
        <v>70.313880205154405</v>
      </c>
      <c r="G53" s="7">
        <v>74.537881135940495</v>
      </c>
      <c r="H53" s="7">
        <v>77.548995733261094</v>
      </c>
      <c r="I53" s="7">
        <v>52.253018617629998</v>
      </c>
      <c r="J53" s="9">
        <f t="shared" si="2"/>
        <v>67.029065704345655</v>
      </c>
      <c r="K53" s="9">
        <f t="shared" si="3"/>
        <v>9.9083311624335657</v>
      </c>
    </row>
    <row r="54" spans="3:11" x14ac:dyDescent="0.25">
      <c r="C54" s="7" t="s">
        <v>17</v>
      </c>
      <c r="D54" s="7">
        <v>134.289522409439</v>
      </c>
      <c r="E54" s="7">
        <v>136.14109873771599</v>
      </c>
      <c r="F54" s="7">
        <v>117.207831859588</v>
      </c>
      <c r="G54" s="7">
        <v>128.10077643394399</v>
      </c>
      <c r="H54" s="7">
        <v>131.77923607826199</v>
      </c>
      <c r="I54" s="7">
        <v>130.25610423088</v>
      </c>
      <c r="J54" s="9">
        <f t="shared" si="2"/>
        <v>129.50369310378977</v>
      </c>
      <c r="K54" s="9">
        <f t="shared" si="3"/>
        <v>6.7125820730915571</v>
      </c>
    </row>
    <row r="55" spans="3:11" x14ac:dyDescent="0.25">
      <c r="C55" s="7" t="s">
        <v>18</v>
      </c>
      <c r="D55" s="7">
        <v>70.391420364379798</v>
      </c>
      <c r="E55" s="7">
        <v>71.148766279220496</v>
      </c>
      <c r="F55" s="7">
        <v>68.746504068374605</v>
      </c>
      <c r="G55" s="7">
        <v>68.939546823501502</v>
      </c>
      <c r="H55" s="7">
        <v>72.738254308700505</v>
      </c>
      <c r="I55" s="7">
        <v>71.883137702941895</v>
      </c>
      <c r="J55" s="9">
        <f t="shared" si="2"/>
        <v>70.392898368835375</v>
      </c>
      <c r="K55" s="9">
        <f t="shared" si="3"/>
        <v>1.4761353511126174</v>
      </c>
    </row>
    <row r="56" spans="3:11" x14ac:dyDescent="0.25">
      <c r="C56" s="7" t="s">
        <v>19</v>
      </c>
      <c r="D56" s="7">
        <v>280.69766330718898</v>
      </c>
      <c r="E56" s="7">
        <v>330.88620901107703</v>
      </c>
      <c r="F56" s="7">
        <v>297.52895116806002</v>
      </c>
      <c r="G56" s="7">
        <v>280.78869771957397</v>
      </c>
      <c r="H56" s="7">
        <v>281.17884874343798</v>
      </c>
      <c r="I56" s="7">
        <v>288.566899776458</v>
      </c>
      <c r="J56" s="9">
        <f t="shared" si="2"/>
        <v>294.2160739898676</v>
      </c>
      <c r="K56" s="9">
        <f t="shared" si="3"/>
        <v>19.435457600413034</v>
      </c>
    </row>
    <row r="57" spans="3:11" x14ac:dyDescent="0.25">
      <c r="C57" s="7" t="s">
        <v>20</v>
      </c>
      <c r="D57" s="7">
        <v>431.87659382820101</v>
      </c>
      <c r="E57" s="7">
        <v>436.70270347595198</v>
      </c>
      <c r="F57" s="7">
        <v>432.73420691490099</v>
      </c>
      <c r="G57" s="7">
        <v>386.12677764892499</v>
      </c>
      <c r="H57" s="7">
        <v>411.58454656600901</v>
      </c>
      <c r="I57" s="7">
        <v>461.82336592674199</v>
      </c>
      <c r="J57" s="9">
        <f t="shared" si="2"/>
        <v>419.80496568679763</v>
      </c>
      <c r="K57" s="9">
        <f t="shared" si="3"/>
        <v>18.974818403060198</v>
      </c>
    </row>
    <row r="58" spans="3:11" x14ac:dyDescent="0.25">
      <c r="C58" s="7" t="s">
        <v>21</v>
      </c>
      <c r="D58" s="7">
        <v>14.5804641246795</v>
      </c>
      <c r="E58" s="7">
        <v>14.914389610290501</v>
      </c>
      <c r="F58" s="7">
        <v>14.1912767887115</v>
      </c>
      <c r="G58" s="7">
        <v>14.618363618850699</v>
      </c>
      <c r="H58" s="7">
        <v>14.724080562591499</v>
      </c>
      <c r="I58" s="7">
        <v>16.491379976272501</v>
      </c>
      <c r="J58" s="9">
        <f t="shared" si="2"/>
        <v>14.60571494102474</v>
      </c>
      <c r="K58" s="9">
        <f t="shared" si="3"/>
        <v>0.23742242804119013</v>
      </c>
    </row>
    <row r="65" spans="3:11" x14ac:dyDescent="0.25">
      <c r="C65" s="26" t="s">
        <v>85</v>
      </c>
      <c r="D65" s="26"/>
      <c r="E65" s="26"/>
      <c r="F65" s="26"/>
      <c r="G65" s="26"/>
      <c r="H65" s="26"/>
      <c r="I65" s="26"/>
      <c r="J65" s="27"/>
      <c r="K65" s="27"/>
    </row>
    <row r="66" spans="3:11" x14ac:dyDescent="0.25">
      <c r="C66" s="7" t="s">
        <v>22</v>
      </c>
      <c r="D66" s="12" t="s">
        <v>23</v>
      </c>
      <c r="E66" s="12" t="s">
        <v>24</v>
      </c>
      <c r="F66" s="12" t="s">
        <v>25</v>
      </c>
      <c r="G66" s="12" t="s">
        <v>26</v>
      </c>
      <c r="H66" s="12" t="s">
        <v>27</v>
      </c>
      <c r="I66" s="13" t="s">
        <v>28</v>
      </c>
      <c r="J66" s="8" t="s">
        <v>29</v>
      </c>
      <c r="K66" s="8" t="s">
        <v>30</v>
      </c>
    </row>
    <row r="67" spans="3:11" x14ac:dyDescent="0.25">
      <c r="C67" s="7" t="s">
        <v>0</v>
      </c>
      <c r="D67" s="7">
        <v>508.92304491996703</v>
      </c>
      <c r="E67" s="7">
        <v>508.92304491996703</v>
      </c>
      <c r="F67" s="7">
        <v>453.88947224616999</v>
      </c>
      <c r="G67" s="7">
        <v>456.56802654266301</v>
      </c>
      <c r="H67" s="7">
        <v>450.91597186985598</v>
      </c>
      <c r="I67" s="7">
        <v>840.16404223441998</v>
      </c>
      <c r="J67" s="9">
        <f>AVERAGE(D67:H67)</f>
        <v>475.84391209972466</v>
      </c>
      <c r="K67" s="9">
        <f>_xlfn.STDEV.P(D67:H67)</f>
        <v>27.068126842006134</v>
      </c>
    </row>
    <row r="68" spans="3:11" x14ac:dyDescent="0.25">
      <c r="C68" s="7" t="s">
        <v>1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9">
        <f t="shared" ref="J68:J88" si="4">AVERAGE(D68:H68)</f>
        <v>0</v>
      </c>
      <c r="K68" s="9">
        <f t="shared" ref="K68:K88" si="5">_xlfn.STDEV.P(D68:H68)</f>
        <v>0</v>
      </c>
    </row>
    <row r="69" spans="3:11" x14ac:dyDescent="0.25">
      <c r="C69" s="7" t="s">
        <v>2</v>
      </c>
      <c r="D69" s="7">
        <v>346.389854014251</v>
      </c>
      <c r="E69" s="7">
        <v>336.09846782684298</v>
      </c>
      <c r="F69" s="7">
        <v>284.52379441261201</v>
      </c>
      <c r="G69" s="7">
        <v>302.76043772697398</v>
      </c>
      <c r="H69" s="7">
        <v>295.01024519216003</v>
      </c>
      <c r="I69" s="7">
        <v>499.81980609893799</v>
      </c>
      <c r="J69" s="9">
        <f t="shared" si="4"/>
        <v>312.956559834568</v>
      </c>
      <c r="K69" s="9">
        <f t="shared" si="5"/>
        <v>24.032421143303047</v>
      </c>
    </row>
    <row r="70" spans="3:11" x14ac:dyDescent="0.25">
      <c r="C70" s="7" t="s">
        <v>3</v>
      </c>
      <c r="D70" s="7">
        <v>417.87540934244402</v>
      </c>
      <c r="E70" s="7">
        <v>424.325868844985</v>
      </c>
      <c r="F70" s="7">
        <v>366.58966326713499</v>
      </c>
      <c r="G70" s="7">
        <v>380.96764874458302</v>
      </c>
      <c r="H70" s="7">
        <v>371.826258996033</v>
      </c>
      <c r="I70" s="7">
        <v>671.03227686881996</v>
      </c>
      <c r="J70" s="9">
        <f t="shared" si="4"/>
        <v>392.31696983903601</v>
      </c>
      <c r="K70" s="9">
        <f t="shared" si="5"/>
        <v>24.03486662756233</v>
      </c>
    </row>
    <row r="71" spans="3:11" x14ac:dyDescent="0.25">
      <c r="C71" s="7" t="s">
        <v>4</v>
      </c>
      <c r="D71" s="7">
        <v>844.62869644165005</v>
      </c>
      <c r="E71" s="7">
        <v>844.62869644165005</v>
      </c>
      <c r="F71" s="7">
        <v>787.42247200012196</v>
      </c>
      <c r="G71" s="7">
        <v>1358.9010591506899</v>
      </c>
      <c r="H71" s="7">
        <v>821.12312873999997</v>
      </c>
      <c r="I71" s="7">
        <v>1326.64780521392</v>
      </c>
      <c r="J71" s="9">
        <f t="shared" si="4"/>
        <v>931.34081055482238</v>
      </c>
      <c r="K71" s="9">
        <f t="shared" si="5"/>
        <v>214.80510850735877</v>
      </c>
    </row>
    <row r="72" spans="3:11" x14ac:dyDescent="0.25">
      <c r="C72" s="7" t="s">
        <v>5</v>
      </c>
      <c r="D72" s="7">
        <v>201.215191602706</v>
      </c>
      <c r="E72" s="7">
        <v>201.215191602706</v>
      </c>
      <c r="F72" s="7">
        <v>175.524937868118</v>
      </c>
      <c r="G72" s="7">
        <v>179.47298622131299</v>
      </c>
      <c r="H72" s="7">
        <v>172.84573606991501</v>
      </c>
      <c r="I72" s="7">
        <v>285.99209547042801</v>
      </c>
      <c r="J72" s="9">
        <f t="shared" si="4"/>
        <v>186.05480867295162</v>
      </c>
      <c r="K72" s="9">
        <f t="shared" si="5"/>
        <v>12.556692129197483</v>
      </c>
    </row>
    <row r="73" spans="3:11" x14ac:dyDescent="0.25">
      <c r="C73" s="7" t="s">
        <v>6</v>
      </c>
      <c r="D73" s="7">
        <v>2758.0152873420102</v>
      </c>
      <c r="E73" s="7">
        <v>2768.31882095336</v>
      </c>
      <c r="F73" s="7">
        <v>1109.2882776260301</v>
      </c>
      <c r="G73" s="7">
        <v>859.48601269721905</v>
      </c>
      <c r="H73" s="7">
        <v>856.75654618910801</v>
      </c>
      <c r="I73" s="7">
        <v>3522.3778505325299</v>
      </c>
      <c r="J73" s="9">
        <f t="shared" si="4"/>
        <v>1670.3729889615454</v>
      </c>
      <c r="K73" s="9">
        <f t="shared" si="5"/>
        <v>896.97004149902091</v>
      </c>
    </row>
    <row r="74" spans="3:11" x14ac:dyDescent="0.25">
      <c r="C74" s="7" t="s">
        <v>7</v>
      </c>
      <c r="D74" s="7">
        <v>1440.2217933132299</v>
      </c>
      <c r="E74" s="7">
        <v>1446.92443370819</v>
      </c>
      <c r="F74" s="7">
        <v>2579.9018664360001</v>
      </c>
      <c r="G74" s="7">
        <v>1055.85815620422</v>
      </c>
      <c r="H74" s="7">
        <v>1050.6630398997299</v>
      </c>
      <c r="I74" s="7">
        <v>826.55779552459705</v>
      </c>
      <c r="J74" s="9">
        <f t="shared" si="4"/>
        <v>1514.7138579122741</v>
      </c>
      <c r="K74" s="9">
        <f t="shared" si="5"/>
        <v>560.47509916373497</v>
      </c>
    </row>
    <row r="75" spans="3:11" x14ac:dyDescent="0.25">
      <c r="C75" s="7" t="s">
        <v>8</v>
      </c>
      <c r="D75" s="7">
        <v>878.43907022476196</v>
      </c>
      <c r="E75" s="7">
        <v>878.43907022476196</v>
      </c>
      <c r="F75" s="7">
        <v>1333.1498138904501</v>
      </c>
      <c r="G75" s="7">
        <v>388.79024434089598</v>
      </c>
      <c r="H75" s="7">
        <v>395.52546000902697</v>
      </c>
      <c r="I75" s="7">
        <v>655.59544372558503</v>
      </c>
      <c r="J75" s="9">
        <f t="shared" si="4"/>
        <v>774.86873173797937</v>
      </c>
      <c r="K75" s="9">
        <f t="shared" si="5"/>
        <v>353.86136069221027</v>
      </c>
    </row>
    <row r="76" spans="3:11" x14ac:dyDescent="0.25">
      <c r="C76" s="7" t="s">
        <v>9</v>
      </c>
      <c r="D76" s="7">
        <v>1183.28719628368</v>
      </c>
      <c r="E76" s="7">
        <v>1172.82614636421</v>
      </c>
      <c r="F76" s="7">
        <v>1358.69080638885</v>
      </c>
      <c r="G76" s="7">
        <v>1111.42585325241</v>
      </c>
      <c r="H76" s="7">
        <v>1119.1444698678899</v>
      </c>
      <c r="I76" s="7">
        <v>884.07970309257496</v>
      </c>
      <c r="J76" s="9">
        <f t="shared" si="4"/>
        <v>1189.074894431408</v>
      </c>
      <c r="K76" s="9">
        <f t="shared" si="5"/>
        <v>89.427864481275435</v>
      </c>
    </row>
    <row r="77" spans="3:11" x14ac:dyDescent="0.25">
      <c r="C77" s="7" t="s">
        <v>10</v>
      </c>
      <c r="D77" s="7">
        <v>72.065041847663196</v>
      </c>
      <c r="E77" s="7">
        <v>62.517236948013299</v>
      </c>
      <c r="F77" s="7">
        <v>64.375853538513098</v>
      </c>
      <c r="G77" s="7">
        <v>65.400436639785696</v>
      </c>
      <c r="H77" s="7">
        <v>58.389495965161501</v>
      </c>
      <c r="I77" s="7">
        <v>92.098354578018103</v>
      </c>
      <c r="J77" s="9">
        <f t="shared" si="4"/>
        <v>64.549612987827373</v>
      </c>
      <c r="K77" s="9">
        <f t="shared" si="5"/>
        <v>4.456755732152236</v>
      </c>
    </row>
    <row r="78" spans="3:11" x14ac:dyDescent="0.25">
      <c r="C78" s="7" t="s">
        <v>11</v>
      </c>
      <c r="D78" s="7">
        <v>272.03322845997297</v>
      </c>
      <c r="E78" s="7">
        <v>262.89595603942797</v>
      </c>
      <c r="F78" s="7">
        <v>242.72655510902399</v>
      </c>
      <c r="G78" s="7">
        <v>250.54999923706001</v>
      </c>
      <c r="H78" s="7">
        <v>258.16053868020799</v>
      </c>
      <c r="I78" s="7">
        <v>343.58711957931502</v>
      </c>
      <c r="J78" s="9">
        <f t="shared" si="4"/>
        <v>257.27325550513859</v>
      </c>
      <c r="K78" s="9">
        <f t="shared" si="5"/>
        <v>10.070427017947951</v>
      </c>
    </row>
    <row r="79" spans="3:11" x14ac:dyDescent="0.25">
      <c r="C79" s="7" t="s">
        <v>12</v>
      </c>
      <c r="D79" s="7">
        <v>710.40446739479103</v>
      </c>
      <c r="E79" s="7">
        <v>702.474330425262</v>
      </c>
      <c r="F79" s="7">
        <v>772.932237148284</v>
      </c>
      <c r="G79" s="7">
        <v>477.607212305068</v>
      </c>
      <c r="H79" s="7">
        <v>481.96630189793802</v>
      </c>
      <c r="I79" s="7">
        <v>479.81042528152398</v>
      </c>
      <c r="J79" s="9">
        <f t="shared" si="4"/>
        <v>629.07690983426869</v>
      </c>
      <c r="K79" s="9">
        <f t="shared" si="5"/>
        <v>124.32241020972684</v>
      </c>
    </row>
    <row r="80" spans="3:11" x14ac:dyDescent="0.25">
      <c r="C80" s="7" t="s">
        <v>13</v>
      </c>
      <c r="D80" s="7">
        <v>188.51369452527899</v>
      </c>
      <c r="E80" s="7">
        <v>180.824531078338</v>
      </c>
      <c r="F80" s="7">
        <v>182.95208644866901</v>
      </c>
      <c r="G80" s="7">
        <v>180.47274017333899</v>
      </c>
      <c r="H80" s="7">
        <v>171.874304614198</v>
      </c>
      <c r="I80" s="7">
        <v>247.88090634346</v>
      </c>
      <c r="J80" s="9">
        <f t="shared" si="4"/>
        <v>180.92747136796459</v>
      </c>
      <c r="K80" s="9">
        <f t="shared" si="5"/>
        <v>5.3633395091433069</v>
      </c>
    </row>
    <row r="81" spans="3:11" x14ac:dyDescent="0.25">
      <c r="C81" s="7" t="s">
        <v>14</v>
      </c>
      <c r="D81" s="7">
        <v>9.7689252167968696</v>
      </c>
      <c r="E81" s="7">
        <v>0.128311157226562</v>
      </c>
      <c r="F81" s="7">
        <v>0.27304863929748502</v>
      </c>
      <c r="G81" s="7">
        <v>1.21159553527832E-2</v>
      </c>
      <c r="H81" s="25">
        <v>4.2688082064809996E-3</v>
      </c>
      <c r="I81" s="7">
        <v>4.7004938125610303E-2</v>
      </c>
      <c r="J81" s="9">
        <f t="shared" si="4"/>
        <v>2.0373339553760363</v>
      </c>
      <c r="K81" s="9">
        <f t="shared" si="5"/>
        <v>3.8670256268692498</v>
      </c>
    </row>
    <row r="82" spans="3:11" x14ac:dyDescent="0.25">
      <c r="C82" s="7" t="s">
        <v>15</v>
      </c>
      <c r="D82" s="7">
        <v>45.553575622558498</v>
      </c>
      <c r="E82" s="7">
        <v>45.862018585205</v>
      </c>
      <c r="F82" s="7">
        <v>64.523562669754</v>
      </c>
      <c r="G82" s="7">
        <v>57.373973131179802</v>
      </c>
      <c r="H82" s="7">
        <v>50.133496832080802</v>
      </c>
      <c r="I82" s="7">
        <v>63.137111663818303</v>
      </c>
      <c r="J82" s="9">
        <f t="shared" si="4"/>
        <v>52.689325368155622</v>
      </c>
      <c r="K82" s="9">
        <f t="shared" si="5"/>
        <v>7.2946336305571648</v>
      </c>
    </row>
    <row r="83" spans="3:11" x14ac:dyDescent="0.25">
      <c r="C83" s="7" t="s">
        <v>16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9">
        <f t="shared" si="4"/>
        <v>0</v>
      </c>
      <c r="K83" s="9">
        <f t="shared" si="5"/>
        <v>0</v>
      </c>
    </row>
    <row r="84" spans="3:11" x14ac:dyDescent="0.25">
      <c r="C84" s="7" t="s">
        <v>17</v>
      </c>
      <c r="D84" s="7">
        <v>1779.23289513587</v>
      </c>
      <c r="E84" s="7">
        <v>1779.23289513587</v>
      </c>
      <c r="F84" s="7">
        <v>1764.8789210319501</v>
      </c>
      <c r="G84" s="7">
        <v>1787.2708716392499</v>
      </c>
      <c r="H84" s="7">
        <v>1779.3607648634199</v>
      </c>
      <c r="I84" s="7">
        <v>2113.1060261726302</v>
      </c>
      <c r="J84" s="9">
        <f t="shared" si="4"/>
        <v>1777.9952695612719</v>
      </c>
      <c r="K84" s="9">
        <f t="shared" si="5"/>
        <v>7.2526326833449781</v>
      </c>
    </row>
    <row r="85" spans="3:11" x14ac:dyDescent="0.25">
      <c r="C85" s="7" t="s">
        <v>18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9">
        <f t="shared" si="4"/>
        <v>0</v>
      </c>
      <c r="K85" s="9">
        <f t="shared" si="5"/>
        <v>0</v>
      </c>
    </row>
    <row r="86" spans="3:11" x14ac:dyDescent="0.25">
      <c r="C86" s="7" t="s">
        <v>19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9">
        <f t="shared" si="4"/>
        <v>0</v>
      </c>
      <c r="K86" s="9">
        <f t="shared" si="5"/>
        <v>0</v>
      </c>
    </row>
    <row r="87" spans="3:11" x14ac:dyDescent="0.25">
      <c r="C87" s="7" t="s">
        <v>20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9">
        <f t="shared" si="4"/>
        <v>0</v>
      </c>
      <c r="K87" s="9">
        <f t="shared" si="5"/>
        <v>0</v>
      </c>
    </row>
    <row r="88" spans="3:11" x14ac:dyDescent="0.25">
      <c r="C88" s="7" t="s">
        <v>21</v>
      </c>
      <c r="D88" s="7">
        <v>143.374972469753</v>
      </c>
      <c r="E88" s="7">
        <v>153.298210859298</v>
      </c>
      <c r="F88" s="7">
        <v>150.33355116844101</v>
      </c>
      <c r="G88" s="7">
        <v>145.67846727371199</v>
      </c>
      <c r="H88" s="7">
        <v>138.40151618480499</v>
      </c>
      <c r="I88" s="7">
        <v>202.48319029807999</v>
      </c>
      <c r="J88" s="9">
        <f t="shared" si="4"/>
        <v>146.2173435912018</v>
      </c>
      <c r="K88" s="9">
        <f t="shared" si="5"/>
        <v>5.2256763277397598</v>
      </c>
    </row>
    <row r="99" spans="3:11" x14ac:dyDescent="0.25">
      <c r="C99" s="26" t="s">
        <v>84</v>
      </c>
      <c r="D99" s="26"/>
      <c r="E99" s="26"/>
      <c r="F99" s="26"/>
      <c r="G99" s="26"/>
      <c r="H99" s="26"/>
      <c r="I99" s="26"/>
      <c r="J99" s="27"/>
      <c r="K99" s="27"/>
    </row>
    <row r="100" spans="3:11" x14ac:dyDescent="0.25">
      <c r="C100" s="7" t="s">
        <v>22</v>
      </c>
      <c r="D100" s="12" t="s">
        <v>23</v>
      </c>
      <c r="E100" s="12" t="s">
        <v>24</v>
      </c>
      <c r="F100" s="12" t="s">
        <v>25</v>
      </c>
      <c r="G100" s="12" t="s">
        <v>26</v>
      </c>
      <c r="H100" s="12" t="s">
        <v>27</v>
      </c>
      <c r="I100" s="13" t="s">
        <v>28</v>
      </c>
      <c r="J100" s="8" t="s">
        <v>29</v>
      </c>
      <c r="K100" s="8" t="s">
        <v>30</v>
      </c>
    </row>
    <row r="101" spans="3:11" x14ac:dyDescent="0.25">
      <c r="C101" s="7" t="s">
        <v>0</v>
      </c>
      <c r="D101" s="19">
        <v>432.32716512680003</v>
      </c>
      <c r="E101" s="19">
        <v>431.85976362228303</v>
      </c>
      <c r="F101" s="19">
        <v>431.829649004396</v>
      </c>
      <c r="G101" s="19">
        <v>436.11613123028098</v>
      </c>
      <c r="H101" s="19">
        <v>430.09707297729699</v>
      </c>
      <c r="I101" s="19">
        <v>508.83069038391102</v>
      </c>
      <c r="J101" s="9">
        <f>AVERAGE(D101:H101)</f>
        <v>432.44595639221143</v>
      </c>
      <c r="K101" s="9">
        <f>_xlfn.STDEV.P(D101:H101)</f>
        <v>1.9862026464280658</v>
      </c>
    </row>
    <row r="102" spans="3:11" x14ac:dyDescent="0.25">
      <c r="C102" s="7" t="s">
        <v>1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9">
        <f t="shared" ref="J102:J122" si="6">AVERAGE(D102:H102)</f>
        <v>0</v>
      </c>
      <c r="K102" s="9">
        <f t="shared" ref="K102:K122" si="7">_xlfn.STDEV.P(D102:H102)</f>
        <v>0</v>
      </c>
    </row>
    <row r="103" spans="3:11" x14ac:dyDescent="0.25">
      <c r="C103" s="7" t="s">
        <v>2</v>
      </c>
      <c r="D103" s="19">
        <v>263.31871056556702</v>
      </c>
      <c r="E103" s="19">
        <v>297.86512398719702</v>
      </c>
      <c r="F103" s="19">
        <v>274.99161544864</v>
      </c>
      <c r="G103" s="19">
        <v>260.98705127279101</v>
      </c>
      <c r="H103" s="19">
        <v>265.51079477464901</v>
      </c>
      <c r="I103" s="19">
        <v>313.72868418693503</v>
      </c>
      <c r="J103" s="9">
        <f t="shared" si="6"/>
        <v>272.53465920976879</v>
      </c>
      <c r="K103" s="9">
        <f t="shared" si="7"/>
        <v>13.529853730783035</v>
      </c>
    </row>
    <row r="104" spans="3:11" x14ac:dyDescent="0.25">
      <c r="C104" s="7" t="s">
        <v>3</v>
      </c>
      <c r="D104" s="19">
        <v>332.42586040496798</v>
      </c>
      <c r="E104" s="19">
        <v>391.17518138885498</v>
      </c>
      <c r="F104" s="19">
        <v>330.59957041451798</v>
      </c>
      <c r="G104" s="19">
        <v>322.71593809816397</v>
      </c>
      <c r="H104" s="19">
        <v>333.875947803776</v>
      </c>
      <c r="I104" s="19">
        <v>375.81531429290698</v>
      </c>
      <c r="J104" s="9">
        <f t="shared" si="6"/>
        <v>342.15849962205618</v>
      </c>
      <c r="K104" s="9">
        <f t="shared" si="7"/>
        <v>24.809603242354921</v>
      </c>
    </row>
    <row r="105" spans="3:11" x14ac:dyDescent="0.25">
      <c r="C105" s="7" t="s">
        <v>4</v>
      </c>
      <c r="D105" s="19">
        <v>1778.6833720207201</v>
      </c>
      <c r="E105" s="19">
        <v>2042.87998032569</v>
      </c>
      <c r="F105" s="19">
        <v>1789.0416882694001</v>
      </c>
      <c r="G105" s="19">
        <v>1782.2167140036399</v>
      </c>
      <c r="H105" s="19">
        <v>1784.39812611567</v>
      </c>
      <c r="I105" s="19">
        <v>1964.1741814613299</v>
      </c>
      <c r="J105" s="9">
        <f t="shared" si="6"/>
        <v>1835.4439761470239</v>
      </c>
      <c r="K105" s="9">
        <f t="shared" si="7"/>
        <v>103.77230321369611</v>
      </c>
    </row>
    <row r="106" spans="3:11" x14ac:dyDescent="0.25">
      <c r="C106" s="7" t="s">
        <v>5</v>
      </c>
      <c r="D106" s="19">
        <v>152.568726062774</v>
      </c>
      <c r="E106" s="19">
        <v>182.74906253814601</v>
      </c>
      <c r="F106" s="19">
        <v>146.761847107389</v>
      </c>
      <c r="G106" s="19">
        <v>160.876902444731</v>
      </c>
      <c r="H106" s="19">
        <v>144.179947656488</v>
      </c>
      <c r="I106" s="19">
        <v>174.58044767379701</v>
      </c>
      <c r="J106" s="9">
        <f t="shared" si="6"/>
        <v>157.42729716190564</v>
      </c>
      <c r="K106" s="9">
        <f t="shared" si="7"/>
        <v>13.899218577215464</v>
      </c>
    </row>
    <row r="107" spans="3:11" x14ac:dyDescent="0.25">
      <c r="C107" s="7" t="s">
        <v>6</v>
      </c>
      <c r="D107" s="19">
        <v>2211.5922148227601</v>
      </c>
      <c r="E107" s="19">
        <v>2469.0194284915901</v>
      </c>
      <c r="F107" s="19">
        <v>2214.30312684208</v>
      </c>
      <c r="G107" s="19">
        <v>2203.1696174971498</v>
      </c>
      <c r="H107" s="19">
        <v>2205.7340952996201</v>
      </c>
      <c r="I107" s="19">
        <v>2604.2548162937101</v>
      </c>
      <c r="J107" s="9">
        <f t="shared" si="6"/>
        <v>2260.7636965906399</v>
      </c>
      <c r="K107" s="9">
        <f t="shared" si="7"/>
        <v>104.20384253479907</v>
      </c>
    </row>
    <row r="108" spans="3:11" x14ac:dyDescent="0.25">
      <c r="C108" s="7" t="s">
        <v>7</v>
      </c>
      <c r="D108" s="19">
        <v>1854.8616378307299</v>
      </c>
      <c r="E108" s="19">
        <v>2307.9108774662</v>
      </c>
      <c r="F108" s="19">
        <v>1859.4252413504701</v>
      </c>
      <c r="G108" s="19">
        <v>1853.4585121452701</v>
      </c>
      <c r="H108" s="19">
        <v>1848.8579350560699</v>
      </c>
      <c r="I108" s="19">
        <v>2200.5148265361699</v>
      </c>
      <c r="J108" s="9">
        <f t="shared" si="6"/>
        <v>1944.9028407697479</v>
      </c>
      <c r="K108" s="9">
        <f t="shared" si="7"/>
        <v>181.53532002700268</v>
      </c>
    </row>
    <row r="109" spans="3:11" x14ac:dyDescent="0.25">
      <c r="C109" s="7" t="s">
        <v>8</v>
      </c>
      <c r="D109" s="19">
        <v>1340.7168457508001</v>
      </c>
      <c r="E109" s="19">
        <v>1820.64506697654</v>
      </c>
      <c r="F109" s="19">
        <v>1338.0696195271</v>
      </c>
      <c r="G109" s="19">
        <v>1344.1367489356101</v>
      </c>
      <c r="H109" s="19">
        <v>1338.36200010007</v>
      </c>
      <c r="I109" s="19">
        <v>1621.75798749923</v>
      </c>
      <c r="J109" s="9">
        <f t="shared" si="6"/>
        <v>1436.3860562580239</v>
      </c>
      <c r="K109" s="9">
        <f t="shared" si="7"/>
        <v>192.14180033300258</v>
      </c>
    </row>
    <row r="110" spans="3:11" x14ac:dyDescent="0.25">
      <c r="C110" s="7" t="s">
        <v>9</v>
      </c>
      <c r="D110" s="19">
        <v>434.85484194755497</v>
      </c>
      <c r="E110" s="19">
        <v>431.08020067214898</v>
      </c>
      <c r="F110" s="19">
        <v>443.43703151472198</v>
      </c>
      <c r="G110" s="19">
        <v>432.44404195020502</v>
      </c>
      <c r="H110" s="19">
        <v>430.08610400325898</v>
      </c>
      <c r="I110" s="19">
        <v>405.86471891403198</v>
      </c>
      <c r="J110" s="9">
        <f t="shared" si="6"/>
        <v>434.38044401757799</v>
      </c>
      <c r="K110" s="9">
        <f t="shared" si="7"/>
        <v>4.8026960293890655</v>
      </c>
    </row>
    <row r="111" spans="3:11" x14ac:dyDescent="0.25">
      <c r="C111" s="7" t="s">
        <v>10</v>
      </c>
      <c r="D111" s="19">
        <v>52.531518697738598</v>
      </c>
      <c r="E111" s="19">
        <v>55.273355484008697</v>
      </c>
      <c r="F111" s="19">
        <v>60.287590838445198</v>
      </c>
      <c r="G111" s="19">
        <v>58.895432213833601</v>
      </c>
      <c r="H111" s="19">
        <v>51.874365614016803</v>
      </c>
      <c r="I111" s="19">
        <v>48.127749204635599</v>
      </c>
      <c r="J111" s="9">
        <f t="shared" si="6"/>
        <v>55.772452569608582</v>
      </c>
      <c r="K111" s="9">
        <f t="shared" si="7"/>
        <v>3.349247904261492</v>
      </c>
    </row>
    <row r="112" spans="3:11" x14ac:dyDescent="0.25">
      <c r="C112" s="7" t="s">
        <v>11</v>
      </c>
      <c r="D112" s="19">
        <v>222.217710256576</v>
      </c>
      <c r="E112" s="19">
        <v>267.77589058875998</v>
      </c>
      <c r="F112" s="19">
        <v>213.88839806294001</v>
      </c>
      <c r="G112" s="19">
        <v>211.01398930564599</v>
      </c>
      <c r="H112" s="19">
        <v>222.54293538497899</v>
      </c>
      <c r="I112" s="19">
        <v>204.221794128417</v>
      </c>
      <c r="J112" s="9">
        <f t="shared" si="6"/>
        <v>227.48778471978022</v>
      </c>
      <c r="K112" s="9">
        <f t="shared" si="7"/>
        <v>20.647934265154547</v>
      </c>
    </row>
    <row r="113" spans="3:11" x14ac:dyDescent="0.25">
      <c r="C113" s="7" t="s">
        <v>12</v>
      </c>
      <c r="D113" s="19">
        <v>275.97212815284701</v>
      </c>
      <c r="E113" s="19">
        <v>409.34239530563298</v>
      </c>
      <c r="F113" s="19">
        <v>275.822865047341</v>
      </c>
      <c r="G113" s="19">
        <v>272.31866027465799</v>
      </c>
      <c r="H113" s="19">
        <v>279.198560600218</v>
      </c>
      <c r="I113" s="19">
        <v>258.031348466873</v>
      </c>
      <c r="J113" s="9">
        <f t="shared" si="6"/>
        <v>302.53092187613936</v>
      </c>
      <c r="K113" s="9">
        <f t="shared" si="7"/>
        <v>53.450089828872457</v>
      </c>
    </row>
    <row r="114" spans="3:11" x14ac:dyDescent="0.25">
      <c r="C114" s="7" t="s">
        <v>13</v>
      </c>
      <c r="D114" s="19">
        <v>158.37116050720201</v>
      </c>
      <c r="E114" s="19">
        <v>180.511408090591</v>
      </c>
      <c r="F114" s="19">
        <v>158.19407073696101</v>
      </c>
      <c r="G114" s="19">
        <v>161.279093237767</v>
      </c>
      <c r="H114" s="19">
        <v>164.32834017697101</v>
      </c>
      <c r="I114" s="19">
        <v>161.46751713752701</v>
      </c>
      <c r="J114" s="9">
        <f t="shared" si="6"/>
        <v>164.53681454989839</v>
      </c>
      <c r="K114" s="9">
        <f t="shared" si="7"/>
        <v>8.2956559397409251</v>
      </c>
    </row>
    <row r="115" spans="3:11" x14ac:dyDescent="0.25">
      <c r="C115" s="7" t="s">
        <v>14</v>
      </c>
      <c r="D115" s="19">
        <v>1.4033794403076101E-2</v>
      </c>
      <c r="E115" s="19">
        <v>3.8739204406738198E-2</v>
      </c>
      <c r="F115" s="19">
        <v>8.6568883157545304</v>
      </c>
      <c r="G115" s="19">
        <v>2.57268948621472</v>
      </c>
      <c r="H115" s="19">
        <v>1.2469143887710099</v>
      </c>
      <c r="I115" s="19">
        <v>5.5614233016967697E-2</v>
      </c>
      <c r="J115" s="9">
        <f t="shared" si="6"/>
        <v>2.5058530379100152</v>
      </c>
      <c r="K115" s="9">
        <f t="shared" si="7"/>
        <v>3.2162227047323824</v>
      </c>
    </row>
    <row r="116" spans="3:11" x14ac:dyDescent="0.25">
      <c r="C116" s="7" t="s">
        <v>15</v>
      </c>
      <c r="D116" s="19">
        <v>39.7727401256561</v>
      </c>
      <c r="E116" s="19">
        <v>42.259039402008</v>
      </c>
      <c r="F116" s="19">
        <v>31.930499520786601</v>
      </c>
      <c r="G116" s="19">
        <v>33.597175210165197</v>
      </c>
      <c r="H116" s="19">
        <v>34.514690568259603</v>
      </c>
      <c r="I116" s="19">
        <v>36.185141086578298</v>
      </c>
      <c r="J116" s="9">
        <f t="shared" si="6"/>
        <v>36.414828965375094</v>
      </c>
      <c r="K116" s="9">
        <f t="shared" si="7"/>
        <v>3.9265575805795647</v>
      </c>
    </row>
    <row r="117" spans="3:11" x14ac:dyDescent="0.25">
      <c r="C117" s="7" t="s">
        <v>16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9">
        <f t="shared" si="6"/>
        <v>0</v>
      </c>
      <c r="K117" s="9">
        <f t="shared" si="7"/>
        <v>0</v>
      </c>
    </row>
    <row r="118" spans="3:11" x14ac:dyDescent="0.25">
      <c r="C118" s="7" t="s">
        <v>17</v>
      </c>
      <c r="D118" s="19">
        <v>1997.8295779228199</v>
      </c>
      <c r="E118" s="19">
        <v>1852.8383839130399</v>
      </c>
      <c r="F118" s="19">
        <v>2007.3504376235901</v>
      </c>
      <c r="G118" s="19">
        <v>1994.42044691816</v>
      </c>
      <c r="H118" s="19">
        <v>2001.5350172523499</v>
      </c>
      <c r="I118" s="19">
        <v>1689.7225167751301</v>
      </c>
      <c r="J118" s="9">
        <f t="shared" si="6"/>
        <v>1970.7947727259921</v>
      </c>
      <c r="K118" s="9">
        <f t="shared" si="7"/>
        <v>59.133817912431454</v>
      </c>
    </row>
    <row r="119" spans="3:11" x14ac:dyDescent="0.25">
      <c r="C119" s="7" t="s">
        <v>18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9">
        <f t="shared" si="6"/>
        <v>0</v>
      </c>
      <c r="K119" s="9">
        <f t="shared" si="7"/>
        <v>0</v>
      </c>
    </row>
    <row r="120" spans="3:11" x14ac:dyDescent="0.25">
      <c r="C120" s="7" t="s">
        <v>19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9">
        <f t="shared" si="6"/>
        <v>0</v>
      </c>
      <c r="K120" s="9">
        <f t="shared" si="7"/>
        <v>0</v>
      </c>
    </row>
    <row r="121" spans="3:11" x14ac:dyDescent="0.25">
      <c r="C121" s="7" t="s">
        <v>20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9">
        <f t="shared" si="6"/>
        <v>0</v>
      </c>
      <c r="K121" s="9">
        <f t="shared" si="7"/>
        <v>0</v>
      </c>
    </row>
    <row r="122" spans="3:11" x14ac:dyDescent="0.25">
      <c r="C122" s="7" t="s">
        <v>21</v>
      </c>
      <c r="D122" s="19">
        <v>187.28061938285799</v>
      </c>
      <c r="E122" s="19">
        <v>138.788492441177</v>
      </c>
      <c r="F122" s="19">
        <v>179.40088416634001</v>
      </c>
      <c r="G122" s="19">
        <v>180.20049633061001</v>
      </c>
      <c r="H122" s="19">
        <v>188.165359214408</v>
      </c>
      <c r="I122" s="19">
        <v>138.46750187873801</v>
      </c>
      <c r="J122" s="9">
        <f t="shared" si="6"/>
        <v>174.7671703070786</v>
      </c>
      <c r="K122" s="9">
        <f t="shared" si="7"/>
        <v>18.33878660410463</v>
      </c>
    </row>
  </sheetData>
  <mergeCells count="4">
    <mergeCell ref="C5:K5"/>
    <mergeCell ref="C35:K35"/>
    <mergeCell ref="C65:K65"/>
    <mergeCell ref="C99:K9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539-F476-4269-9596-D1A2C0F3D96F}">
  <dimension ref="C5:N118"/>
  <sheetViews>
    <sheetView topLeftCell="A56" workbookViewId="0">
      <selection activeCell="J97" sqref="J97:J118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  <col min="14" max="14" width="15.85546875" customWidth="1"/>
  </cols>
  <sheetData>
    <row r="5" spans="3:11" x14ac:dyDescent="0.25">
      <c r="C5" s="28" t="s">
        <v>86</v>
      </c>
      <c r="D5" s="28"/>
      <c r="E5" s="28"/>
      <c r="F5" s="28"/>
      <c r="G5" s="28"/>
      <c r="H5" s="28"/>
      <c r="I5" s="28"/>
      <c r="J5" s="29"/>
      <c r="K5" s="29"/>
    </row>
    <row r="6" spans="3:11" x14ac:dyDescent="0.25">
      <c r="C6" s="19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1" t="s">
        <v>28</v>
      </c>
      <c r="J6" s="22" t="s">
        <v>29</v>
      </c>
      <c r="K6" s="22" t="s">
        <v>30</v>
      </c>
    </row>
    <row r="7" spans="3:11" x14ac:dyDescent="0.25">
      <c r="C7" s="19" t="s">
        <v>0</v>
      </c>
      <c r="D7" s="19">
        <v>64.0001540184021</v>
      </c>
      <c r="E7" s="19">
        <v>57.860941886901799</v>
      </c>
      <c r="F7" s="19">
        <v>66.376424551010103</v>
      </c>
      <c r="G7" s="19">
        <v>66.112741708755493</v>
      </c>
      <c r="H7" s="19">
        <v>62.3278038501739</v>
      </c>
      <c r="I7" s="19">
        <v>69.581334352493201</v>
      </c>
      <c r="J7" s="23">
        <f>AVERAGE(D7:H7)</f>
        <v>63.33561320304868</v>
      </c>
      <c r="K7" s="23">
        <f>_xlfn.STDEV.P(D7:H7)</f>
        <v>3.1108936528899287</v>
      </c>
    </row>
    <row r="8" spans="3:11" x14ac:dyDescent="0.25">
      <c r="C8" s="19" t="s">
        <v>1</v>
      </c>
      <c r="D8" s="19">
        <v>11.2891526222229</v>
      </c>
      <c r="E8" s="19">
        <v>10.1152460575103</v>
      </c>
      <c r="F8" s="19">
        <v>11.800162315368601</v>
      </c>
      <c r="G8" s="19">
        <v>11.8232951164245</v>
      </c>
      <c r="H8" s="19">
        <v>15.1887099742889</v>
      </c>
      <c r="I8" s="19">
        <v>12.4443078041076</v>
      </c>
      <c r="J8" s="23">
        <f t="shared" ref="J8:J28" si="0">AVERAGE(D8:H8)</f>
        <v>12.043313217163041</v>
      </c>
      <c r="K8" s="23">
        <f t="shared" ref="K8:K28" si="1">_xlfn.STDEV.P(D8:H8)</f>
        <v>1.6903994948251526</v>
      </c>
    </row>
    <row r="9" spans="3:11" x14ac:dyDescent="0.25">
      <c r="C9" s="19" t="s">
        <v>2</v>
      </c>
      <c r="D9" s="19">
        <v>30.116919994354198</v>
      </c>
      <c r="E9" s="19">
        <v>28.070521354675201</v>
      </c>
      <c r="F9" s="19">
        <v>31.2290291786193</v>
      </c>
      <c r="G9" s="19">
        <v>30.851280927657999</v>
      </c>
      <c r="H9" s="19">
        <v>31.0562324523925</v>
      </c>
      <c r="I9" s="19">
        <v>30.2217309474945</v>
      </c>
      <c r="J9" s="23">
        <f t="shared" si="0"/>
        <v>30.264796781539836</v>
      </c>
      <c r="K9" s="23">
        <f t="shared" si="1"/>
        <v>1.1607575443178382</v>
      </c>
    </row>
    <row r="10" spans="3:11" x14ac:dyDescent="0.25">
      <c r="C10" s="19" t="s">
        <v>3</v>
      </c>
      <c r="D10" s="19">
        <v>39.680542945861802</v>
      </c>
      <c r="E10" s="19">
        <v>35.463392257690401</v>
      </c>
      <c r="F10" s="19">
        <v>36.985944271087597</v>
      </c>
      <c r="G10" s="19">
        <v>41.9373681545257</v>
      </c>
      <c r="H10" s="19">
        <v>56.703636884689303</v>
      </c>
      <c r="I10" s="19">
        <v>37.811415672302203</v>
      </c>
      <c r="J10" s="23">
        <f t="shared" si="0"/>
        <v>42.154176902770963</v>
      </c>
      <c r="K10" s="23">
        <f t="shared" si="1"/>
        <v>7.6069689686967275</v>
      </c>
    </row>
    <row r="11" spans="3:11" x14ac:dyDescent="0.25">
      <c r="C11" s="19" t="s">
        <v>4</v>
      </c>
      <c r="D11" s="19">
        <v>30.457514047622599</v>
      </c>
      <c r="E11" s="19">
        <v>28.155177831649699</v>
      </c>
      <c r="F11" s="19">
        <v>29.715933084487901</v>
      </c>
      <c r="G11" s="19">
        <v>36.1554563045501</v>
      </c>
      <c r="H11" s="19">
        <v>32.279606580734203</v>
      </c>
      <c r="I11" s="19">
        <v>29.5882954597473</v>
      </c>
      <c r="J11" s="23">
        <f t="shared" si="0"/>
        <v>31.352737569808902</v>
      </c>
      <c r="K11" s="23">
        <f t="shared" si="1"/>
        <v>2.7433605583439848</v>
      </c>
    </row>
    <row r="12" spans="3:11" x14ac:dyDescent="0.25">
      <c r="C12" s="19" t="s">
        <v>5</v>
      </c>
      <c r="D12" s="19">
        <v>22.3648827075958</v>
      </c>
      <c r="E12" s="19">
        <v>20.411009311676001</v>
      </c>
      <c r="F12" s="19">
        <v>20.4435920715332</v>
      </c>
      <c r="G12" s="19">
        <v>25.230216264724699</v>
      </c>
      <c r="H12" s="19">
        <v>24.142680406570399</v>
      </c>
      <c r="I12" s="19">
        <v>20.739531755447299</v>
      </c>
      <c r="J12" s="23">
        <f t="shared" si="0"/>
        <v>22.518476152420021</v>
      </c>
      <c r="K12" s="23">
        <f t="shared" si="1"/>
        <v>1.9370970691283635</v>
      </c>
    </row>
    <row r="13" spans="3:11" x14ac:dyDescent="0.25">
      <c r="C13" s="19" t="s">
        <v>6</v>
      </c>
      <c r="D13" s="19">
        <v>29.969155311584402</v>
      </c>
      <c r="E13" s="19">
        <v>27.050234556198099</v>
      </c>
      <c r="F13" s="19">
        <v>27.560783147811801</v>
      </c>
      <c r="G13" s="19">
        <v>34.336606740951503</v>
      </c>
      <c r="H13" s="19">
        <v>30.993014812469401</v>
      </c>
      <c r="I13" s="19">
        <v>28.384186267852701</v>
      </c>
      <c r="J13" s="23">
        <f t="shared" si="0"/>
        <v>29.981958913803037</v>
      </c>
      <c r="K13" s="23">
        <f t="shared" si="1"/>
        <v>2.6245935098503925</v>
      </c>
    </row>
    <row r="14" spans="3:11" x14ac:dyDescent="0.25">
      <c r="C14" s="19" t="s">
        <v>7</v>
      </c>
      <c r="D14" s="19">
        <v>30.421542882919301</v>
      </c>
      <c r="E14" s="19">
        <v>27.330114364623999</v>
      </c>
      <c r="F14" s="19">
        <v>27.944201707839898</v>
      </c>
      <c r="G14" s="19">
        <v>34.355662822723303</v>
      </c>
      <c r="H14" s="19">
        <v>32.666440963745103</v>
      </c>
      <c r="I14" s="19">
        <v>28.029461622238099</v>
      </c>
      <c r="J14" s="23">
        <f t="shared" si="0"/>
        <v>30.54359254837032</v>
      </c>
      <c r="K14" s="23">
        <f t="shared" si="1"/>
        <v>2.6883651564230844</v>
      </c>
    </row>
    <row r="15" spans="3:11" x14ac:dyDescent="0.25">
      <c r="C15" s="19" t="s">
        <v>8</v>
      </c>
      <c r="D15" s="19">
        <v>45.235015153884802</v>
      </c>
      <c r="E15" s="19">
        <v>39.440730810165398</v>
      </c>
      <c r="F15" s="19">
        <v>43.998061180114703</v>
      </c>
      <c r="G15" s="19">
        <v>56.277429580688398</v>
      </c>
      <c r="H15" s="19">
        <v>62.6246078014373</v>
      </c>
      <c r="I15" s="19">
        <v>47.013283252716001</v>
      </c>
      <c r="J15" s="23">
        <f t="shared" si="0"/>
        <v>49.515168905258122</v>
      </c>
      <c r="K15" s="23">
        <f t="shared" si="1"/>
        <v>8.5771563391745858</v>
      </c>
    </row>
    <row r="16" spans="3:11" x14ac:dyDescent="0.25">
      <c r="C16" s="19" t="s">
        <v>9</v>
      </c>
      <c r="D16" s="19">
        <v>31.439683914184499</v>
      </c>
      <c r="E16" s="19">
        <v>28.5523147583007</v>
      </c>
      <c r="F16" s="19">
        <v>31.512265920638999</v>
      </c>
      <c r="G16" s="19">
        <v>36.5184390544891</v>
      </c>
      <c r="H16" s="19">
        <v>33.110831737518303</v>
      </c>
      <c r="I16" s="19">
        <v>31.127403974532999</v>
      </c>
      <c r="J16" s="23">
        <f t="shared" si="0"/>
        <v>32.226707077026319</v>
      </c>
      <c r="K16" s="23">
        <f t="shared" si="1"/>
        <v>2.6012162662249398</v>
      </c>
    </row>
    <row r="17" spans="3:11" x14ac:dyDescent="0.25">
      <c r="C17" s="19" t="s">
        <v>10</v>
      </c>
      <c r="D17" s="19">
        <v>6.5764472484588596</v>
      </c>
      <c r="E17" s="19">
        <v>6.01344871520996</v>
      </c>
      <c r="F17" s="19">
        <v>6.65913534164428</v>
      </c>
      <c r="G17" s="19">
        <v>8.2712528705596906</v>
      </c>
      <c r="H17" s="19">
        <v>8.1299188137054408</v>
      </c>
      <c r="I17" s="19">
        <v>6.6061971187591499</v>
      </c>
      <c r="J17" s="23">
        <f t="shared" si="0"/>
        <v>7.1300405979156469</v>
      </c>
      <c r="K17" s="23">
        <f t="shared" si="1"/>
        <v>0.90300793873756813</v>
      </c>
    </row>
    <row r="18" spans="3:11" x14ac:dyDescent="0.25">
      <c r="C18" s="19" t="s">
        <v>11</v>
      </c>
      <c r="D18" s="19">
        <v>28.579901933670001</v>
      </c>
      <c r="E18" s="19">
        <v>25.055998563766401</v>
      </c>
      <c r="F18" s="19">
        <v>28.8946788311004</v>
      </c>
      <c r="G18" s="19">
        <v>33.533298254012998</v>
      </c>
      <c r="H18" s="19">
        <v>32.538560390472398</v>
      </c>
      <c r="I18" s="19">
        <v>27.9399654865264</v>
      </c>
      <c r="J18" s="23">
        <f t="shared" si="0"/>
        <v>29.720487594604435</v>
      </c>
      <c r="K18" s="23">
        <f t="shared" si="1"/>
        <v>3.0403754074103744</v>
      </c>
    </row>
    <row r="19" spans="3:11" x14ac:dyDescent="0.25">
      <c r="C19" s="19" t="s">
        <v>12</v>
      </c>
      <c r="D19" s="19">
        <v>58.004550218582096</v>
      </c>
      <c r="E19" s="19">
        <v>50.908254146575899</v>
      </c>
      <c r="F19" s="19">
        <v>60.4556596279144</v>
      </c>
      <c r="G19" s="19">
        <v>72.7278985977172</v>
      </c>
      <c r="H19" s="19">
        <v>68.860414505004798</v>
      </c>
      <c r="I19" s="19">
        <v>62.515816450118997</v>
      </c>
      <c r="J19" s="23">
        <f t="shared" si="0"/>
        <v>62.191355419158882</v>
      </c>
      <c r="K19" s="23">
        <f t="shared" si="1"/>
        <v>7.7890364389802391</v>
      </c>
    </row>
    <row r="20" spans="3:11" x14ac:dyDescent="0.25">
      <c r="C20" s="19" t="s">
        <v>13</v>
      </c>
      <c r="D20" s="19">
        <v>19.637489080428999</v>
      </c>
      <c r="E20" s="19">
        <v>18.720854520797701</v>
      </c>
      <c r="F20" s="19">
        <v>18.739871025085399</v>
      </c>
      <c r="G20" s="19">
        <v>21.149337530136101</v>
      </c>
      <c r="H20" s="19">
        <v>23.4136755466461</v>
      </c>
      <c r="I20" s="19">
        <v>19.120045185089101</v>
      </c>
      <c r="J20" s="23">
        <f t="shared" si="0"/>
        <v>20.33224554061886</v>
      </c>
      <c r="K20" s="23">
        <f t="shared" si="1"/>
        <v>1.7763881533513179</v>
      </c>
    </row>
    <row r="21" spans="3:11" x14ac:dyDescent="0.25">
      <c r="C21" s="19" t="s">
        <v>14</v>
      </c>
      <c r="D21" s="19">
        <v>37.056133508682201</v>
      </c>
      <c r="E21" s="19">
        <v>35.274138450622502</v>
      </c>
      <c r="F21" s="19">
        <v>36.964099168777402</v>
      </c>
      <c r="G21" s="19">
        <v>38.189855575561502</v>
      </c>
      <c r="H21" s="19">
        <v>41.336944103240903</v>
      </c>
      <c r="I21" s="19">
        <v>35.996903181076</v>
      </c>
      <c r="J21" s="23">
        <f t="shared" si="0"/>
        <v>37.764234161376905</v>
      </c>
      <c r="K21" s="23">
        <f t="shared" si="1"/>
        <v>2.0143291243663581</v>
      </c>
    </row>
    <row r="22" spans="3:11" x14ac:dyDescent="0.25">
      <c r="C22" s="19" t="s">
        <v>15</v>
      </c>
      <c r="D22" s="19">
        <v>10.0704312324523</v>
      </c>
      <c r="E22" s="19">
        <v>8.5204789638519198</v>
      </c>
      <c r="F22" s="19">
        <v>9.8714163303375209</v>
      </c>
      <c r="G22" s="19">
        <v>10.5706801414489</v>
      </c>
      <c r="H22" s="19">
        <v>12.559695005416801</v>
      </c>
      <c r="I22" s="19">
        <v>10.032133579254101</v>
      </c>
      <c r="J22" s="23">
        <f t="shared" si="0"/>
        <v>10.318540334701488</v>
      </c>
      <c r="K22" s="23">
        <f t="shared" si="1"/>
        <v>1.310026826859237</v>
      </c>
    </row>
    <row r="23" spans="3:11" x14ac:dyDescent="0.25">
      <c r="C23" s="19" t="s">
        <v>16</v>
      </c>
      <c r="D23" s="19">
        <v>0</v>
      </c>
      <c r="E23" s="19">
        <v>0</v>
      </c>
      <c r="F23" s="19">
        <v>0</v>
      </c>
      <c r="G23" s="19">
        <v>0</v>
      </c>
      <c r="H23" s="19"/>
      <c r="I23" s="19">
        <v>0</v>
      </c>
      <c r="J23" s="23">
        <f t="shared" si="0"/>
        <v>0</v>
      </c>
      <c r="K23" s="23">
        <f t="shared" si="1"/>
        <v>0</v>
      </c>
    </row>
    <row r="24" spans="3:11" x14ac:dyDescent="0.25">
      <c r="C24" s="19" t="s">
        <v>17</v>
      </c>
      <c r="D24" s="19">
        <v>221.913088321685</v>
      </c>
      <c r="E24" s="19">
        <v>216.57733273506099</v>
      </c>
      <c r="F24" s="19">
        <v>242.10486268997099</v>
      </c>
      <c r="G24" s="19">
        <v>230.458415985107</v>
      </c>
      <c r="H24" s="19">
        <v>284.67760705947802</v>
      </c>
      <c r="I24" s="19">
        <v>221.21555423736501</v>
      </c>
      <c r="J24" s="23">
        <f t="shared" si="0"/>
        <v>239.14626135826038</v>
      </c>
      <c r="K24" s="23">
        <f t="shared" si="1"/>
        <v>24.346146358466026</v>
      </c>
    </row>
    <row r="25" spans="3:11" x14ac:dyDescent="0.25">
      <c r="C25" s="19" t="s">
        <v>18</v>
      </c>
      <c r="D25" s="19">
        <v>19.472764492034901</v>
      </c>
      <c r="E25" s="19">
        <v>20.865331172943101</v>
      </c>
      <c r="F25" s="19">
        <v>21.047028541564899</v>
      </c>
      <c r="G25" s="19">
        <v>22.2864732742309</v>
      </c>
      <c r="H25" s="19">
        <v>22.356169462203901</v>
      </c>
      <c r="I25" s="19">
        <v>21.300621032714801</v>
      </c>
      <c r="J25" s="23">
        <f t="shared" si="0"/>
        <v>21.20555338859554</v>
      </c>
      <c r="K25" s="23">
        <f t="shared" si="1"/>
        <v>1.0616726229117204</v>
      </c>
    </row>
    <row r="26" spans="3:11" x14ac:dyDescent="0.25">
      <c r="C26" s="19" t="s">
        <v>19</v>
      </c>
      <c r="D26" s="19">
        <v>0</v>
      </c>
      <c r="E26" s="19">
        <v>0</v>
      </c>
      <c r="F26" s="19">
        <v>0</v>
      </c>
      <c r="G26" s="19">
        <v>0</v>
      </c>
      <c r="H26" s="19"/>
      <c r="I26" s="19">
        <v>0</v>
      </c>
      <c r="J26" s="23">
        <f t="shared" si="0"/>
        <v>0</v>
      </c>
      <c r="K26" s="23">
        <f t="shared" si="1"/>
        <v>0</v>
      </c>
    </row>
    <row r="27" spans="3:11" x14ac:dyDescent="0.25">
      <c r="C27" s="19" t="s">
        <v>20</v>
      </c>
      <c r="D27" s="19">
        <v>170.32480161800001</v>
      </c>
      <c r="E27" s="19">
        <v>168.67221450700001</v>
      </c>
      <c r="F27" s="19">
        <v>173.89773677299999</v>
      </c>
      <c r="G27" s="19">
        <v>168.26965442700001</v>
      </c>
      <c r="H27" s="19">
        <v>170.45028889599999</v>
      </c>
      <c r="I27" s="19">
        <v>174.669687186</v>
      </c>
      <c r="J27" s="23">
        <f t="shared" si="0"/>
        <v>170.32293924419997</v>
      </c>
      <c r="K27" s="23">
        <f t="shared" si="1"/>
        <v>1.9867697135154982</v>
      </c>
    </row>
    <row r="28" spans="3:11" x14ac:dyDescent="0.25">
      <c r="C28" s="19" t="s">
        <v>21</v>
      </c>
      <c r="D28" s="19">
        <v>9.3544542789459193</v>
      </c>
      <c r="E28" s="19">
        <v>11.0285313129425</v>
      </c>
      <c r="F28" s="19">
        <v>11.247937202453601</v>
      </c>
      <c r="G28" s="19">
        <v>11.8857760429382</v>
      </c>
      <c r="H28" s="19">
        <v>10.4958689212799</v>
      </c>
      <c r="I28" s="19">
        <v>12.607521772384599</v>
      </c>
      <c r="J28" s="23">
        <f t="shared" si="0"/>
        <v>10.802513551712023</v>
      </c>
      <c r="K28" s="23">
        <f t="shared" si="1"/>
        <v>0.85015886383027095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6" t="s">
        <v>87</v>
      </c>
      <c r="D35" s="26"/>
      <c r="E35" s="26"/>
      <c r="F35" s="26"/>
      <c r="G35" s="26"/>
      <c r="H35" s="26"/>
      <c r="I35" s="26"/>
      <c r="J35" s="27"/>
      <c r="K35" s="27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19">
        <v>105.97518157958901</v>
      </c>
      <c r="E37" s="19">
        <v>114.249433994293</v>
      </c>
      <c r="F37" s="19">
        <v>111.371853351593</v>
      </c>
      <c r="G37" s="19">
        <v>115.685486078262</v>
      </c>
      <c r="H37" s="19">
        <v>101.38354063033999</v>
      </c>
      <c r="I37" s="19">
        <v>106.30224943160999</v>
      </c>
      <c r="J37" s="9">
        <f>AVERAGE(D37:I37)</f>
        <v>109.16129084428115</v>
      </c>
      <c r="K37" s="9">
        <f>_xlfn.STDEV.P(D37:I37)</f>
        <v>5.0358666781602972</v>
      </c>
    </row>
    <row r="38" spans="3:11" x14ac:dyDescent="0.25">
      <c r="C38" s="7" t="s">
        <v>1</v>
      </c>
      <c r="D38" s="19">
        <v>21.221201896667399</v>
      </c>
      <c r="E38" s="19">
        <v>24.287551164627001</v>
      </c>
      <c r="F38" s="19">
        <v>24.575645685195902</v>
      </c>
      <c r="G38" s="19">
        <v>23.973802804946899</v>
      </c>
      <c r="H38" s="19">
        <v>21.850640058517399</v>
      </c>
      <c r="I38" s="19">
        <v>19.613638162612901</v>
      </c>
      <c r="J38" s="9">
        <f t="shared" ref="J38:J58" si="2">AVERAGE(D38:I38)</f>
        <v>22.587079962094588</v>
      </c>
      <c r="K38" s="9">
        <f t="shared" ref="K38:K58" si="3">_xlfn.STDEV.P(D38:I38)</f>
        <v>1.8265778085774076</v>
      </c>
    </row>
    <row r="39" spans="3:11" x14ac:dyDescent="0.25">
      <c r="C39" s="7" t="s">
        <v>2</v>
      </c>
      <c r="D39" s="19">
        <v>56.756596326828003</v>
      </c>
      <c r="E39" s="19">
        <v>52.872517108917201</v>
      </c>
      <c r="F39" s="19">
        <v>53.429305791854802</v>
      </c>
      <c r="G39" s="19">
        <v>51.153200387954698</v>
      </c>
      <c r="H39" s="19">
        <v>127.547037363052</v>
      </c>
      <c r="I39" s="19">
        <v>50.428495168685899</v>
      </c>
      <c r="J39" s="9">
        <f t="shared" si="2"/>
        <v>65.364525357882101</v>
      </c>
      <c r="K39" s="9">
        <f t="shared" si="3"/>
        <v>27.881617997262744</v>
      </c>
    </row>
    <row r="40" spans="3:11" x14ac:dyDescent="0.25">
      <c r="C40" s="7" t="s">
        <v>3</v>
      </c>
      <c r="D40" s="19">
        <v>67.028435468673706</v>
      </c>
      <c r="E40" s="19">
        <v>50.617493629455502</v>
      </c>
      <c r="F40" s="19">
        <v>55.216172933578399</v>
      </c>
      <c r="G40" s="19">
        <v>46.878615617751997</v>
      </c>
      <c r="H40" s="19">
        <v>68.242528676986694</v>
      </c>
      <c r="I40" s="19">
        <v>124.775574684143</v>
      </c>
      <c r="J40" s="9">
        <f t="shared" si="2"/>
        <v>68.793136835098224</v>
      </c>
      <c r="K40" s="9">
        <f t="shared" si="3"/>
        <v>26.243681406788557</v>
      </c>
    </row>
    <row r="41" spans="3:11" x14ac:dyDescent="0.25">
      <c r="C41" s="7" t="s">
        <v>4</v>
      </c>
      <c r="D41" s="19">
        <v>120.706666231155</v>
      </c>
      <c r="E41" s="19">
        <v>54.130537509918199</v>
      </c>
      <c r="F41" s="19">
        <v>53.673308610916102</v>
      </c>
      <c r="G41" s="19">
        <v>53.121040344238203</v>
      </c>
      <c r="H41" s="19">
        <v>51.994478225708001</v>
      </c>
      <c r="I41" s="19">
        <v>56.402290582656804</v>
      </c>
      <c r="J41" s="9">
        <f t="shared" si="2"/>
        <v>65.004720250765388</v>
      </c>
      <c r="K41" s="9">
        <f t="shared" si="3"/>
        <v>24.946093775383652</v>
      </c>
    </row>
    <row r="42" spans="3:11" x14ac:dyDescent="0.25">
      <c r="C42" s="7" t="s">
        <v>5</v>
      </c>
      <c r="D42" s="19">
        <v>59.5203084945678</v>
      </c>
      <c r="E42" s="19">
        <v>80.839886426925602</v>
      </c>
      <c r="F42" s="19">
        <v>84.387470722198401</v>
      </c>
      <c r="G42" s="19">
        <v>87.875308513641301</v>
      </c>
      <c r="H42" s="19">
        <v>54.273092031478797</v>
      </c>
      <c r="I42" s="19">
        <v>31.4208741188049</v>
      </c>
      <c r="J42" s="9">
        <f t="shared" si="2"/>
        <v>66.386156717936132</v>
      </c>
      <c r="K42" s="9">
        <f t="shared" si="3"/>
        <v>20.046522759326496</v>
      </c>
    </row>
    <row r="43" spans="3:11" x14ac:dyDescent="0.25">
      <c r="C43" s="7" t="s">
        <v>6</v>
      </c>
      <c r="D43" s="19">
        <v>51.333416700363102</v>
      </c>
      <c r="E43" s="19">
        <v>57.186997652053797</v>
      </c>
      <c r="F43" s="19">
        <v>52.402452468871999</v>
      </c>
      <c r="G43" s="19">
        <v>51.750756263732903</v>
      </c>
      <c r="H43" s="19">
        <v>56.827698230743401</v>
      </c>
      <c r="I43" s="19">
        <v>48.03493475914</v>
      </c>
      <c r="J43" s="9">
        <f t="shared" si="2"/>
        <v>52.922709345817537</v>
      </c>
      <c r="K43" s="9">
        <f t="shared" si="3"/>
        <v>3.2013909924120214</v>
      </c>
    </row>
    <row r="44" spans="3:11" x14ac:dyDescent="0.25">
      <c r="C44" s="7" t="s">
        <v>7</v>
      </c>
      <c r="D44" s="19">
        <v>50.181079864501903</v>
      </c>
      <c r="E44" s="19">
        <v>56.242989301681497</v>
      </c>
      <c r="F44" s="19">
        <v>64.165851116180406</v>
      </c>
      <c r="G44" s="19">
        <v>49.919925928115802</v>
      </c>
      <c r="H44" s="19">
        <v>58.15749335289</v>
      </c>
      <c r="I44" s="19">
        <v>56.454556226730297</v>
      </c>
      <c r="J44" s="9">
        <f t="shared" si="2"/>
        <v>55.853649298349985</v>
      </c>
      <c r="K44" s="9">
        <f t="shared" si="3"/>
        <v>4.8699792655110148</v>
      </c>
    </row>
    <row r="45" spans="3:11" x14ac:dyDescent="0.25">
      <c r="C45" s="7" t="s">
        <v>8</v>
      </c>
      <c r="D45" s="19">
        <v>105.490192174911</v>
      </c>
      <c r="E45" s="19">
        <v>100.80804610252299</v>
      </c>
      <c r="F45" s="19">
        <v>74.872068166732703</v>
      </c>
      <c r="G45" s="19">
        <v>101.012335300445</v>
      </c>
      <c r="H45" s="19">
        <v>104.29568505287099</v>
      </c>
      <c r="I45" s="19">
        <v>110.605128526687</v>
      </c>
      <c r="J45" s="9">
        <f t="shared" si="2"/>
        <v>99.51390922069497</v>
      </c>
      <c r="K45" s="9">
        <f t="shared" si="3"/>
        <v>11.494468852929204</v>
      </c>
    </row>
    <row r="46" spans="3:11" x14ac:dyDescent="0.25">
      <c r="C46" s="7" t="s">
        <v>9</v>
      </c>
      <c r="D46" s="19">
        <v>51.010339021682697</v>
      </c>
      <c r="E46" s="19">
        <v>137.32080912590001</v>
      </c>
      <c r="F46" s="19">
        <v>49.997749328613203</v>
      </c>
      <c r="G46" s="19">
        <v>44.376013517379697</v>
      </c>
      <c r="H46" s="19">
        <v>55.527292966842602</v>
      </c>
      <c r="I46" s="19">
        <v>54.557033300399702</v>
      </c>
      <c r="J46" s="9">
        <f t="shared" si="2"/>
        <v>65.464872876802986</v>
      </c>
      <c r="K46" s="9">
        <f t="shared" si="3"/>
        <v>32.336556923063135</v>
      </c>
    </row>
    <row r="47" spans="3:11" x14ac:dyDescent="0.25">
      <c r="C47" s="7" t="s">
        <v>10</v>
      </c>
      <c r="D47" s="19">
        <v>13.832663536071699</v>
      </c>
      <c r="E47" s="19">
        <v>12.9133877754211</v>
      </c>
      <c r="F47" s="19">
        <v>23.1734459400177</v>
      </c>
      <c r="G47" s="19">
        <v>15.124365806579499</v>
      </c>
      <c r="H47" s="19">
        <v>14.7987732887268</v>
      </c>
      <c r="I47" s="19">
        <v>11.3294241428375</v>
      </c>
      <c r="J47" s="9">
        <f t="shared" si="2"/>
        <v>15.19534341494238</v>
      </c>
      <c r="K47" s="9">
        <f t="shared" si="3"/>
        <v>3.782018319142201</v>
      </c>
    </row>
    <row r="48" spans="3:11" x14ac:dyDescent="0.25">
      <c r="C48" s="7" t="s">
        <v>11</v>
      </c>
      <c r="D48" s="19">
        <v>48.585685729980398</v>
      </c>
      <c r="E48" s="19">
        <v>44.689052820205603</v>
      </c>
      <c r="F48" s="19">
        <v>47.570716142654398</v>
      </c>
      <c r="G48" s="19">
        <v>135.45126533508301</v>
      </c>
      <c r="H48" s="19">
        <v>47.311482429504302</v>
      </c>
      <c r="I48" s="19">
        <v>48.585640668868997</v>
      </c>
      <c r="J48" s="9">
        <f t="shared" si="2"/>
        <v>62.032307187716121</v>
      </c>
      <c r="K48" s="9">
        <f t="shared" si="3"/>
        <v>32.859794718658598</v>
      </c>
    </row>
    <row r="49" spans="3:11" x14ac:dyDescent="0.25">
      <c r="C49" s="7" t="s">
        <v>12</v>
      </c>
      <c r="D49" s="19">
        <v>70.138604640960693</v>
      </c>
      <c r="E49" s="19">
        <v>81.631886005401597</v>
      </c>
      <c r="F49" s="19">
        <v>76.789110660552893</v>
      </c>
      <c r="G49" s="19">
        <v>68.439142942428504</v>
      </c>
      <c r="H49" s="19">
        <v>102.471600532531</v>
      </c>
      <c r="I49" s="19">
        <v>88.1140744686126</v>
      </c>
      <c r="J49" s="9">
        <f t="shared" si="2"/>
        <v>81.264069875081219</v>
      </c>
      <c r="K49" s="9">
        <f t="shared" si="3"/>
        <v>11.583732815885865</v>
      </c>
    </row>
    <row r="50" spans="3:11" x14ac:dyDescent="0.25">
      <c r="C50" s="7" t="s">
        <v>13</v>
      </c>
      <c r="D50" s="19">
        <v>38.228713989257798</v>
      </c>
      <c r="E50" s="19">
        <v>33.1806893348693</v>
      </c>
      <c r="F50" s="19">
        <v>31.4653561115264</v>
      </c>
      <c r="G50" s="19">
        <v>28.705555677413901</v>
      </c>
      <c r="H50" s="19">
        <v>36.363650321960399</v>
      </c>
      <c r="I50" s="19">
        <v>40.460787057876502</v>
      </c>
      <c r="J50" s="9">
        <f t="shared" si="2"/>
        <v>34.734125415484051</v>
      </c>
      <c r="K50" s="9">
        <f t="shared" si="3"/>
        <v>4.0229306024558351</v>
      </c>
    </row>
    <row r="51" spans="3:11" x14ac:dyDescent="0.25">
      <c r="C51" s="7" t="s">
        <v>14</v>
      </c>
      <c r="D51" s="19">
        <v>112.363126039505</v>
      </c>
      <c r="E51" s="19">
        <v>79.987322807311998</v>
      </c>
      <c r="F51" s="19">
        <v>78.849439859390202</v>
      </c>
      <c r="G51" s="19">
        <v>80.517244577407794</v>
      </c>
      <c r="H51" s="19">
        <v>115.23978447914099</v>
      </c>
      <c r="I51" s="19">
        <v>124.71510934829701</v>
      </c>
      <c r="J51" s="9">
        <f t="shared" si="2"/>
        <v>98.61200451850884</v>
      </c>
      <c r="K51" s="9">
        <f t="shared" si="3"/>
        <v>19.199854857674598</v>
      </c>
    </row>
    <row r="52" spans="3:11" x14ac:dyDescent="0.25">
      <c r="C52" s="7" t="s">
        <v>15</v>
      </c>
      <c r="D52" s="19">
        <v>20.740960836410501</v>
      </c>
      <c r="E52" s="19">
        <v>17.071604013442901</v>
      </c>
      <c r="F52" s="19">
        <v>18.585007905960001</v>
      </c>
      <c r="G52" s="19">
        <v>16.451406955718902</v>
      </c>
      <c r="H52" s="19">
        <v>17.5387425422668</v>
      </c>
      <c r="I52" s="19">
        <v>17.931814432144101</v>
      </c>
      <c r="J52" s="9">
        <f t="shared" si="2"/>
        <v>18.053256114323869</v>
      </c>
      <c r="K52" s="9">
        <f t="shared" si="3"/>
        <v>1.3732898767269335</v>
      </c>
    </row>
    <row r="53" spans="3:11" x14ac:dyDescent="0.25">
      <c r="C53" s="7" t="s">
        <v>16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9">
        <f t="shared" si="2"/>
        <v>0</v>
      </c>
      <c r="K53" s="9">
        <f t="shared" si="3"/>
        <v>0</v>
      </c>
    </row>
    <row r="54" spans="3:11" x14ac:dyDescent="0.25">
      <c r="C54" s="7" t="s">
        <v>17</v>
      </c>
      <c r="D54" s="19">
        <v>298.63827157020501</v>
      </c>
      <c r="E54" s="19">
        <v>272.35175371169998</v>
      </c>
      <c r="F54" s="19">
        <v>256.15997481346102</v>
      </c>
      <c r="G54" s="19">
        <v>290.11932992935101</v>
      </c>
      <c r="H54" s="19">
        <v>286.82484531402503</v>
      </c>
      <c r="I54" s="19">
        <v>273.09935665130598</v>
      </c>
      <c r="J54" s="9">
        <f t="shared" si="2"/>
        <v>279.53225533167466</v>
      </c>
      <c r="K54" s="9">
        <f t="shared" si="3"/>
        <v>13.961334459038667</v>
      </c>
    </row>
    <row r="55" spans="3:11" x14ac:dyDescent="0.25">
      <c r="C55" s="7" t="s">
        <v>18</v>
      </c>
      <c r="D55" s="19">
        <v>40.301092147827099</v>
      </c>
      <c r="E55" s="19">
        <v>41.214264154434197</v>
      </c>
      <c r="F55" s="19">
        <v>40.715108156204202</v>
      </c>
      <c r="G55" s="19">
        <v>38.719321250915499</v>
      </c>
      <c r="H55" s="19">
        <v>54.973636865615802</v>
      </c>
      <c r="I55" s="19">
        <v>61.0378510951995</v>
      </c>
      <c r="J55" s="9">
        <f t="shared" si="2"/>
        <v>46.160212278366053</v>
      </c>
      <c r="K55" s="9">
        <f t="shared" si="3"/>
        <v>8.5909671501678453</v>
      </c>
    </row>
    <row r="56" spans="3:11" x14ac:dyDescent="0.25">
      <c r="C56" s="7" t="s">
        <v>19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9">
        <f t="shared" si="2"/>
        <v>0</v>
      </c>
      <c r="K56" s="9">
        <f t="shared" si="3"/>
        <v>0</v>
      </c>
    </row>
    <row r="57" spans="3:11" x14ac:dyDescent="0.25">
      <c r="C57" s="7" t="s">
        <v>20</v>
      </c>
      <c r="D57">
        <v>254.96321797370899</v>
      </c>
      <c r="E57" s="19">
        <v>250.963217974</v>
      </c>
      <c r="F57" s="19">
        <v>254.963217974</v>
      </c>
      <c r="G57" s="19">
        <v>250.85317971200001</v>
      </c>
      <c r="H57" s="19">
        <v>258.963217972</v>
      </c>
      <c r="I57" s="19">
        <v>258.96321797399997</v>
      </c>
      <c r="J57" s="9">
        <f t="shared" si="2"/>
        <v>254.94487826328483</v>
      </c>
      <c r="K57" s="9">
        <f t="shared" si="3"/>
        <v>3.2886267759549956</v>
      </c>
    </row>
    <row r="58" spans="3:11" x14ac:dyDescent="0.25">
      <c r="C58" s="7" t="s">
        <v>21</v>
      </c>
      <c r="D58" s="19">
        <v>62.1608500480651</v>
      </c>
      <c r="E58" s="19">
        <v>48.179523229598999</v>
      </c>
      <c r="F58" s="19">
        <v>30.511000156402499</v>
      </c>
      <c r="G58" s="19">
        <v>43.502672910690301</v>
      </c>
      <c r="H58" s="19">
        <v>49.8003280162811</v>
      </c>
      <c r="I58" s="19">
        <v>83.423282384872394</v>
      </c>
      <c r="J58" s="9">
        <f t="shared" si="2"/>
        <v>52.929609457651736</v>
      </c>
      <c r="K58" s="9">
        <f t="shared" si="3"/>
        <v>16.527234032580594</v>
      </c>
    </row>
    <row r="66" spans="3:14" x14ac:dyDescent="0.25">
      <c r="C66" s="28" t="s">
        <v>88</v>
      </c>
      <c r="D66" s="28"/>
      <c r="E66" s="28"/>
      <c r="F66" s="28"/>
      <c r="G66" s="28"/>
      <c r="H66" s="28"/>
      <c r="I66" s="28"/>
      <c r="J66" s="29"/>
      <c r="K66" s="29"/>
    </row>
    <row r="67" spans="3:14" x14ac:dyDescent="0.25">
      <c r="C67" s="7" t="s">
        <v>22</v>
      </c>
      <c r="D67" s="12" t="s">
        <v>23</v>
      </c>
      <c r="E67" s="12" t="s">
        <v>24</v>
      </c>
      <c r="F67" s="12" t="s">
        <v>25</v>
      </c>
      <c r="G67" s="12" t="s">
        <v>26</v>
      </c>
      <c r="H67" s="12" t="s">
        <v>27</v>
      </c>
      <c r="I67" s="13" t="s">
        <v>28</v>
      </c>
      <c r="J67" s="8" t="s">
        <v>29</v>
      </c>
      <c r="K67" s="8" t="s">
        <v>30</v>
      </c>
      <c r="N67" t="s">
        <v>83</v>
      </c>
    </row>
    <row r="68" spans="3:14" x14ac:dyDescent="0.25">
      <c r="C68" s="7" t="s">
        <v>0</v>
      </c>
      <c r="D68" s="7">
        <v>116.809994126842</v>
      </c>
      <c r="E68" s="7">
        <v>120.05912661552399</v>
      </c>
      <c r="F68" s="7">
        <v>117.867416143417</v>
      </c>
      <c r="G68" s="7">
        <v>114.402244364701</v>
      </c>
      <c r="H68" s="7">
        <v>115.69900858902</v>
      </c>
      <c r="I68" s="7">
        <v>122.743804454803</v>
      </c>
      <c r="J68" s="9">
        <f>AVERAGE(D68:H68)</f>
        <v>116.9675579679008</v>
      </c>
      <c r="K68" s="9">
        <f>_xlfn.STDEV.P(D68:H68)</f>
        <v>1.9278184153306577</v>
      </c>
      <c r="N68" s="7">
        <v>53.8685944080352</v>
      </c>
    </row>
    <row r="69" spans="3:14" x14ac:dyDescent="0.25">
      <c r="C69" s="7" t="s">
        <v>1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9">
        <f t="shared" ref="J69:J89" si="4">AVERAGE(D69:H69)</f>
        <v>0</v>
      </c>
      <c r="K69" s="9">
        <f t="shared" ref="K69:K89" si="5">_xlfn.STDEV.P(D69:H69)</f>
        <v>0</v>
      </c>
      <c r="N69" s="7">
        <v>0</v>
      </c>
    </row>
    <row r="70" spans="3:14" x14ac:dyDescent="0.25">
      <c r="C70" s="7" t="s">
        <v>2</v>
      </c>
      <c r="D70" s="7">
        <v>53.416743738622003</v>
      </c>
      <c r="E70" s="7">
        <v>54.939585685729902</v>
      </c>
      <c r="F70" s="7">
        <v>53.004204750061</v>
      </c>
      <c r="G70" s="7">
        <v>49.268127553878401</v>
      </c>
      <c r="H70" s="7">
        <v>52.343002129262501</v>
      </c>
      <c r="I70" s="7">
        <v>51.835447311401303</v>
      </c>
      <c r="J70" s="9">
        <f t="shared" si="4"/>
        <v>52.594332771510764</v>
      </c>
      <c r="K70" s="9">
        <f t="shared" si="5"/>
        <v>1.8692979597066153</v>
      </c>
      <c r="N70" s="7">
        <v>30.5413978099823</v>
      </c>
    </row>
    <row r="71" spans="3:14" x14ac:dyDescent="0.25">
      <c r="C71" s="7" t="s">
        <v>3</v>
      </c>
      <c r="D71" s="7">
        <v>103.283687724865</v>
      </c>
      <c r="E71" s="7">
        <v>109.04019665718</v>
      </c>
      <c r="F71" s="7">
        <v>100.24883580207801</v>
      </c>
      <c r="G71" s="7">
        <v>98.646381193838806</v>
      </c>
      <c r="H71" s="7">
        <v>102.50633537742</v>
      </c>
      <c r="I71" s="7">
        <v>101.362434864044</v>
      </c>
      <c r="J71" s="9">
        <f t="shared" si="4"/>
        <v>102.74508735107636</v>
      </c>
      <c r="K71" s="9">
        <f t="shared" si="5"/>
        <v>3.5498213476910783</v>
      </c>
      <c r="N71" s="7">
        <v>45.762243032455402</v>
      </c>
    </row>
    <row r="72" spans="3:14" x14ac:dyDescent="0.25">
      <c r="C72" s="7" t="s">
        <v>4</v>
      </c>
      <c r="D72" s="7">
        <v>71.686119158118302</v>
      </c>
      <c r="E72" s="7">
        <v>74.191416025161701</v>
      </c>
      <c r="F72" s="7">
        <v>74.532156705856295</v>
      </c>
      <c r="G72" s="7">
        <v>72.455727291826705</v>
      </c>
      <c r="H72" s="7">
        <v>75.218438241098397</v>
      </c>
      <c r="I72" s="7">
        <v>69.951157331466604</v>
      </c>
      <c r="J72" s="9">
        <f t="shared" si="4"/>
        <v>73.616771484412283</v>
      </c>
      <c r="K72" s="9">
        <f t="shared" si="5"/>
        <v>1.3273224833088366</v>
      </c>
      <c r="N72" s="7">
        <v>30.411696195602399</v>
      </c>
    </row>
    <row r="73" spans="3:14" x14ac:dyDescent="0.25">
      <c r="C73" s="7" t="s">
        <v>5</v>
      </c>
      <c r="D73" s="7">
        <v>34.570111320978498</v>
      </c>
      <c r="E73" s="7">
        <v>34.936352729797299</v>
      </c>
      <c r="F73" s="7">
        <v>34.442024707794097</v>
      </c>
      <c r="G73" s="7">
        <v>30.419166788577499</v>
      </c>
      <c r="H73" s="7">
        <v>35.197084224874402</v>
      </c>
      <c r="I73" s="7">
        <v>33.704381704330402</v>
      </c>
      <c r="J73" s="9">
        <f t="shared" si="4"/>
        <v>33.912947954404366</v>
      </c>
      <c r="K73" s="9">
        <f t="shared" si="5"/>
        <v>1.7671817128673983</v>
      </c>
      <c r="N73" s="7">
        <v>16.491714239120402</v>
      </c>
    </row>
    <row r="74" spans="3:14" x14ac:dyDescent="0.25">
      <c r="C74" s="7" t="s">
        <v>6</v>
      </c>
      <c r="D74" s="7">
        <v>46.932976606464202</v>
      </c>
      <c r="E74" s="7">
        <v>45.136652708053496</v>
      </c>
      <c r="F74" s="7">
        <v>45.109026432037297</v>
      </c>
      <c r="G74" s="7">
        <v>46.267319295349097</v>
      </c>
      <c r="H74" s="7">
        <v>45.395366026964602</v>
      </c>
      <c r="I74" s="7">
        <v>45.002852916717501</v>
      </c>
      <c r="J74" s="9">
        <f t="shared" si="4"/>
        <v>45.768268213773737</v>
      </c>
      <c r="K74" s="9">
        <f t="shared" si="5"/>
        <v>0.71807959681437106</v>
      </c>
      <c r="N74" s="7">
        <v>25.362547874450598</v>
      </c>
    </row>
    <row r="75" spans="3:14" x14ac:dyDescent="0.25">
      <c r="C75" s="7" t="s">
        <v>7</v>
      </c>
      <c r="D75" s="7">
        <v>81.315712313033004</v>
      </c>
      <c r="E75" s="7">
        <v>82.221411705017005</v>
      </c>
      <c r="F75" s="7">
        <v>81.504769563674898</v>
      </c>
      <c r="G75" s="7">
        <v>77.597423716365995</v>
      </c>
      <c r="H75" s="7">
        <v>82.130079047442194</v>
      </c>
      <c r="I75" s="7">
        <v>80.976276874542194</v>
      </c>
      <c r="J75" s="9">
        <f t="shared" si="4"/>
        <v>80.953879269106622</v>
      </c>
      <c r="K75" s="9">
        <f t="shared" si="5"/>
        <v>1.7140759341692828</v>
      </c>
      <c r="N75" s="7">
        <v>24.916943550109799</v>
      </c>
    </row>
    <row r="76" spans="3:14" x14ac:dyDescent="0.25">
      <c r="C76" s="7" t="s">
        <v>8</v>
      </c>
      <c r="D76" s="7">
        <v>153.12703614888599</v>
      </c>
      <c r="E76" s="7">
        <v>167.03943943977299</v>
      </c>
      <c r="F76" s="7">
        <v>152.053899049758</v>
      </c>
      <c r="G76" s="7">
        <v>148.13301004289499</v>
      </c>
      <c r="H76" s="7">
        <v>150.70116443494399</v>
      </c>
      <c r="I76" s="7">
        <v>145.06279492378201</v>
      </c>
      <c r="J76" s="9">
        <f t="shared" si="4"/>
        <v>154.21090982325117</v>
      </c>
      <c r="K76" s="9">
        <f t="shared" si="5"/>
        <v>6.6280891389860184</v>
      </c>
      <c r="N76" s="7">
        <v>92.889430284500094</v>
      </c>
    </row>
    <row r="77" spans="3:14" x14ac:dyDescent="0.25">
      <c r="C77" s="7" t="s">
        <v>9</v>
      </c>
      <c r="D77" s="7">
        <v>56.066710999055402</v>
      </c>
      <c r="E77" s="7">
        <v>56.1399149894714</v>
      </c>
      <c r="F77" s="7">
        <v>56.082179307937601</v>
      </c>
      <c r="G77" s="7">
        <v>54.887643722372502</v>
      </c>
      <c r="H77" s="7">
        <v>57.204200315389897</v>
      </c>
      <c r="I77" s="7">
        <v>52.988723516464198</v>
      </c>
      <c r="J77" s="9">
        <f t="shared" si="4"/>
        <v>56.076129866845363</v>
      </c>
      <c r="K77" s="9">
        <f t="shared" si="5"/>
        <v>0.73338067947824004</v>
      </c>
      <c r="N77" s="7">
        <v>34.600995540618896</v>
      </c>
    </row>
    <row r="78" spans="3:14" x14ac:dyDescent="0.25">
      <c r="C78" s="7" t="s">
        <v>10</v>
      </c>
      <c r="D78" s="7">
        <v>6.7876213414672701</v>
      </c>
      <c r="E78" s="7">
        <v>6.34415555000305</v>
      </c>
      <c r="F78" s="7">
        <v>6.4753959178924498</v>
      </c>
      <c r="G78" s="7">
        <v>8.1880702741442306</v>
      </c>
      <c r="H78" s="7">
        <v>3.69443854077447</v>
      </c>
      <c r="I78" s="7">
        <v>6.21428942680358</v>
      </c>
      <c r="J78" s="9">
        <f t="shared" si="4"/>
        <v>6.2979363248562938</v>
      </c>
      <c r="K78" s="9">
        <f t="shared" si="5"/>
        <v>1.4576849177649345</v>
      </c>
      <c r="N78" s="7">
        <v>5.7455492019653303</v>
      </c>
    </row>
    <row r="79" spans="3:14" x14ac:dyDescent="0.25">
      <c r="C79" s="7" t="s">
        <v>11</v>
      </c>
      <c r="D79" s="7">
        <v>47.920035595631497</v>
      </c>
      <c r="E79" s="7">
        <v>46.8991763591766</v>
      </c>
      <c r="F79" s="7">
        <v>49.353523492813103</v>
      </c>
      <c r="G79" s="7">
        <v>45.760490218038697</v>
      </c>
      <c r="H79" s="7">
        <v>47.668961273472803</v>
      </c>
      <c r="I79" s="7">
        <v>47.716147184371899</v>
      </c>
      <c r="J79" s="9">
        <f t="shared" si="4"/>
        <v>47.52043738782654</v>
      </c>
      <c r="K79" s="9">
        <f t="shared" si="5"/>
        <v>1.1853541282457851</v>
      </c>
      <c r="N79" s="7">
        <v>28.654867649078302</v>
      </c>
    </row>
    <row r="80" spans="3:14" x14ac:dyDescent="0.25">
      <c r="C80" s="7" t="s">
        <v>12</v>
      </c>
      <c r="D80" s="7">
        <v>25.1587696441144</v>
      </c>
      <c r="E80" s="7">
        <v>22.042447805404599</v>
      </c>
      <c r="F80" s="7">
        <v>24.458084106445298</v>
      </c>
      <c r="G80" s="7">
        <v>24.365924220875101</v>
      </c>
      <c r="H80" s="7">
        <v>24.2446012252027</v>
      </c>
      <c r="I80" s="7">
        <v>22.578510761260901</v>
      </c>
      <c r="J80" s="9">
        <f t="shared" si="4"/>
        <v>24.053965400408423</v>
      </c>
      <c r="K80" s="9">
        <f t="shared" si="5"/>
        <v>1.0548713384912474</v>
      </c>
      <c r="N80" s="7">
        <v>21.766171693801802</v>
      </c>
    </row>
    <row r="81" spans="3:14" x14ac:dyDescent="0.25">
      <c r="C81" s="7" t="s">
        <v>13</v>
      </c>
      <c r="D81" s="7">
        <v>37.805974848988299</v>
      </c>
      <c r="E81" s="7">
        <v>38.279174089431699</v>
      </c>
      <c r="F81" s="7">
        <v>36.852117300033498</v>
      </c>
      <c r="G81" s="7">
        <v>36.166812730988497</v>
      </c>
      <c r="H81" s="7">
        <v>36.208201788056101</v>
      </c>
      <c r="I81" s="7">
        <v>35.943768978118896</v>
      </c>
      <c r="J81" s="9">
        <f t="shared" si="4"/>
        <v>37.062456151499617</v>
      </c>
      <c r="K81" s="9">
        <f t="shared" si="5"/>
        <v>0.84963435436712376</v>
      </c>
      <c r="N81" s="7">
        <v>19.6775302886962</v>
      </c>
    </row>
    <row r="82" spans="3:14" x14ac:dyDescent="0.25">
      <c r="C82" s="7" t="s">
        <v>14</v>
      </c>
      <c r="D82" s="7">
        <v>71.082092286837906</v>
      </c>
      <c r="E82" s="7">
        <v>71.439253330230699</v>
      </c>
      <c r="F82" s="7">
        <v>72.4492635726928</v>
      </c>
      <c r="G82" s="7">
        <v>73.477029698943298</v>
      </c>
      <c r="H82" s="7">
        <v>72.399815973317502</v>
      </c>
      <c r="I82" s="7">
        <v>71.261718034744206</v>
      </c>
      <c r="J82" s="9">
        <f t="shared" si="4"/>
        <v>72.169490972404446</v>
      </c>
      <c r="K82" s="9">
        <f t="shared" si="5"/>
        <v>0.84340532968862147</v>
      </c>
      <c r="N82" s="7">
        <v>37.851269006729098</v>
      </c>
    </row>
    <row r="83" spans="3:14" x14ac:dyDescent="0.25">
      <c r="C83" s="7" t="s">
        <v>15</v>
      </c>
      <c r="D83" s="7">
        <v>11.125000282406999</v>
      </c>
      <c r="E83" s="7">
        <v>10.810708761215199</v>
      </c>
      <c r="F83" s="7">
        <v>12.3940339088439</v>
      </c>
      <c r="G83" s="7">
        <v>11.271833207505701</v>
      </c>
      <c r="H83" s="7">
        <v>13.119275836345601</v>
      </c>
      <c r="I83" s="7">
        <v>12.0271742343902</v>
      </c>
      <c r="J83" s="9">
        <f t="shared" si="4"/>
        <v>11.74417039926348</v>
      </c>
      <c r="K83" s="9">
        <f t="shared" si="5"/>
        <v>0.87075395264224476</v>
      </c>
      <c r="N83" s="7">
        <v>10.963798522949199</v>
      </c>
    </row>
    <row r="84" spans="3:14" x14ac:dyDescent="0.25">
      <c r="C84" s="7" t="s">
        <v>16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9">
        <f t="shared" si="4"/>
        <v>0</v>
      </c>
      <c r="K84" s="9">
        <f t="shared" si="5"/>
        <v>0</v>
      </c>
      <c r="N84" s="7">
        <v>0</v>
      </c>
    </row>
    <row r="85" spans="3:14" x14ac:dyDescent="0.25">
      <c r="C85" s="7" t="s">
        <v>17</v>
      </c>
      <c r="D85" s="7">
        <v>514.077593893055</v>
      </c>
      <c r="E85" s="7">
        <v>516.85590505599896</v>
      </c>
      <c r="F85" s="7">
        <v>511.762782096862</v>
      </c>
      <c r="G85" s="7">
        <v>515.46037850984305</v>
      </c>
      <c r="H85" s="7">
        <v>518.03546492768896</v>
      </c>
      <c r="I85" s="7">
        <v>526.82423210143997</v>
      </c>
      <c r="J85" s="9">
        <f t="shared" si="4"/>
        <v>515.23842489668948</v>
      </c>
      <c r="K85" s="9">
        <f t="shared" si="5"/>
        <v>2.1870784118616782</v>
      </c>
      <c r="N85" s="7">
        <v>156.916365385055</v>
      </c>
    </row>
    <row r="86" spans="3:14" x14ac:dyDescent="0.25">
      <c r="C86" s="7" t="s">
        <v>18</v>
      </c>
      <c r="D86" s="7">
        <v>34.965751198624098</v>
      </c>
      <c r="E86" s="7">
        <v>35.709312915802002</v>
      </c>
      <c r="F86" s="7">
        <v>37.919752836227403</v>
      </c>
      <c r="G86" s="7">
        <v>38.597853924138498</v>
      </c>
      <c r="H86" s="7">
        <v>37.468973494932101</v>
      </c>
      <c r="I86" s="7">
        <v>36.4179589748382</v>
      </c>
      <c r="J86" s="9">
        <f t="shared" si="4"/>
        <v>36.932328873944826</v>
      </c>
      <c r="K86" s="9">
        <f t="shared" si="5"/>
        <v>1.3711428087758708</v>
      </c>
      <c r="N86" s="7">
        <v>18.793033838271999</v>
      </c>
    </row>
    <row r="87" spans="3:14" x14ac:dyDescent="0.25">
      <c r="C87" s="7" t="s">
        <v>19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9">
        <f t="shared" si="4"/>
        <v>0</v>
      </c>
      <c r="K87" s="9">
        <f t="shared" si="5"/>
        <v>0</v>
      </c>
      <c r="N87" s="7">
        <v>0</v>
      </c>
    </row>
    <row r="88" spans="3:14" x14ac:dyDescent="0.25">
      <c r="C88" s="7" t="s">
        <v>20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9">
        <f t="shared" si="4"/>
        <v>0</v>
      </c>
      <c r="K88" s="9">
        <f t="shared" si="5"/>
        <v>0</v>
      </c>
      <c r="N88" s="7">
        <v>0</v>
      </c>
    </row>
    <row r="89" spans="3:14" x14ac:dyDescent="0.25">
      <c r="C89" s="7" t="s">
        <v>21</v>
      </c>
      <c r="D89" s="7">
        <v>13.401440298165999</v>
      </c>
      <c r="E89" s="7">
        <v>12.8769564628601</v>
      </c>
      <c r="F89" s="7">
        <v>12.8854360580444</v>
      </c>
      <c r="G89" s="7">
        <v>12.389107110190199</v>
      </c>
      <c r="H89" s="7">
        <v>13.1065818304478</v>
      </c>
      <c r="I89" s="7">
        <v>12.5910084247589</v>
      </c>
      <c r="J89" s="9">
        <f t="shared" si="4"/>
        <v>12.9319043519417</v>
      </c>
      <c r="K89" s="9">
        <f t="shared" si="5"/>
        <v>0.33189867272988122</v>
      </c>
      <c r="N89" s="7">
        <v>12.0864944458007</v>
      </c>
    </row>
    <row r="95" spans="3:14" x14ac:dyDescent="0.25">
      <c r="C95" s="28" t="s">
        <v>89</v>
      </c>
      <c r="D95" s="28"/>
      <c r="E95" s="28"/>
      <c r="F95" s="28"/>
      <c r="G95" s="28"/>
      <c r="H95" s="28"/>
      <c r="I95" s="28"/>
      <c r="J95" s="29"/>
      <c r="K95" s="29"/>
    </row>
    <row r="96" spans="3:14" x14ac:dyDescent="0.25">
      <c r="C96" s="7" t="s">
        <v>22</v>
      </c>
      <c r="D96" s="12" t="s">
        <v>23</v>
      </c>
      <c r="E96" s="12" t="s">
        <v>24</v>
      </c>
      <c r="F96" s="12" t="s">
        <v>25</v>
      </c>
      <c r="G96" s="12" t="s">
        <v>26</v>
      </c>
      <c r="H96" s="12" t="s">
        <v>27</v>
      </c>
      <c r="I96" s="13" t="s">
        <v>28</v>
      </c>
      <c r="J96" s="8" t="s">
        <v>29</v>
      </c>
      <c r="K96" s="8" t="s">
        <v>30</v>
      </c>
    </row>
    <row r="97" spans="3:11" x14ac:dyDescent="0.25">
      <c r="C97" s="7" t="s">
        <v>0</v>
      </c>
      <c r="D97" s="7">
        <v>237.74508571624699</v>
      </c>
      <c r="E97" s="7">
        <v>261.14087939262299</v>
      </c>
      <c r="F97" s="7">
        <v>267.24727725982598</v>
      </c>
      <c r="G97" s="7">
        <v>262.504571875674</v>
      </c>
      <c r="H97" s="7">
        <v>264.24727725982598</v>
      </c>
      <c r="I97" s="7">
        <v>271.61756277084299</v>
      </c>
      <c r="J97" s="9">
        <f>AVERAGE(D97:H97)</f>
        <v>258.5770183008392</v>
      </c>
      <c r="K97" s="9">
        <f>_xlfn.STDEV.P(D97:H97)</f>
        <v>10.614082184230677</v>
      </c>
    </row>
    <row r="98" spans="3:11" x14ac:dyDescent="0.25">
      <c r="C98" s="7" t="s">
        <v>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9">
        <f t="shared" ref="J98:J118" si="6">AVERAGE(D98:H98)</f>
        <v>0</v>
      </c>
      <c r="K98" s="9">
        <f t="shared" ref="K98:K118" si="7">_xlfn.STDEV.P(D98:H98)</f>
        <v>0</v>
      </c>
    </row>
    <row r="99" spans="3:11" x14ac:dyDescent="0.25">
      <c r="C99" s="7" t="s">
        <v>2</v>
      </c>
      <c r="D99" s="7">
        <v>318.52594733238197</v>
      </c>
      <c r="E99" s="7">
        <v>148.562724351882</v>
      </c>
      <c r="F99" s="7">
        <v>142.55817770957901</v>
      </c>
      <c r="G99" s="7">
        <v>144.86951864744401</v>
      </c>
      <c r="H99" s="7">
        <v>144.55817770957901</v>
      </c>
      <c r="I99" s="7">
        <v>138.653515577316</v>
      </c>
      <c r="J99" s="9">
        <f t="shared" si="6"/>
        <v>179.81490915017321</v>
      </c>
      <c r="K99" s="9">
        <f t="shared" si="7"/>
        <v>69.382609687372977</v>
      </c>
    </row>
    <row r="100" spans="3:11" x14ac:dyDescent="0.25">
      <c r="C100" s="7" t="s">
        <v>3</v>
      </c>
      <c r="D100" s="7">
        <v>230.64803743362401</v>
      </c>
      <c r="E100" s="7">
        <v>241.729189395904</v>
      </c>
      <c r="F100" s="7">
        <v>246.74115014076199</v>
      </c>
      <c r="G100" s="7">
        <v>250.422666750926</v>
      </c>
      <c r="H100" s="7">
        <v>245.74115014076199</v>
      </c>
      <c r="I100" s="7">
        <v>251.74094843864401</v>
      </c>
      <c r="J100" s="9">
        <f t="shared" si="6"/>
        <v>243.05643877239564</v>
      </c>
      <c r="K100" s="9">
        <f t="shared" si="7"/>
        <v>6.7937633506432089</v>
      </c>
    </row>
    <row r="101" spans="3:11" x14ac:dyDescent="0.25">
      <c r="C101" s="7" t="s">
        <v>4</v>
      </c>
      <c r="D101" s="7">
        <v>226.35418200492799</v>
      </c>
      <c r="E101" s="7">
        <v>415.45967626571598</v>
      </c>
      <c r="F101" s="7">
        <v>381.722068548202</v>
      </c>
      <c r="G101" s="7">
        <v>378.19675135647401</v>
      </c>
      <c r="H101" s="7">
        <v>377.722068548202</v>
      </c>
      <c r="I101" s="7">
        <v>384.96688246726899</v>
      </c>
      <c r="J101" s="9">
        <f t="shared" si="6"/>
        <v>355.89094934470438</v>
      </c>
      <c r="K101" s="9">
        <f t="shared" si="7"/>
        <v>66.286651157228178</v>
      </c>
    </row>
    <row r="102" spans="3:11" x14ac:dyDescent="0.25">
      <c r="C102" s="7" t="s">
        <v>5</v>
      </c>
      <c r="D102" s="7">
        <v>87.820818901061998</v>
      </c>
      <c r="E102" s="7">
        <v>115.377791166305</v>
      </c>
      <c r="F102" s="7">
        <v>113.213619470596</v>
      </c>
      <c r="G102" s="7">
        <v>112.282784860536</v>
      </c>
      <c r="H102" s="7">
        <v>117.213619470596</v>
      </c>
      <c r="I102" s="7">
        <v>105.08687424659701</v>
      </c>
      <c r="J102" s="9">
        <f t="shared" si="6"/>
        <v>109.18172677381899</v>
      </c>
      <c r="K102" s="9">
        <f t="shared" si="7"/>
        <v>10.817241971707034</v>
      </c>
    </row>
    <row r="103" spans="3:11" x14ac:dyDescent="0.25">
      <c r="C103" s="7" t="s">
        <v>6</v>
      </c>
      <c r="D103" s="7">
        <v>113.17516779899501</v>
      </c>
      <c r="E103" s="7">
        <v>172.604114770889</v>
      </c>
      <c r="F103" s="7">
        <v>157.71517443656899</v>
      </c>
      <c r="G103" s="7">
        <v>161.10337516806399</v>
      </c>
      <c r="H103" s="7">
        <v>154.71517443656899</v>
      </c>
      <c r="I103" s="7">
        <v>161.473184347152</v>
      </c>
      <c r="J103" s="9">
        <f t="shared" si="6"/>
        <v>151.86260132221719</v>
      </c>
      <c r="K103" s="9">
        <f t="shared" si="7"/>
        <v>20.271702343201504</v>
      </c>
    </row>
    <row r="104" spans="3:11" x14ac:dyDescent="0.25">
      <c r="C104" s="7" t="s">
        <v>7</v>
      </c>
      <c r="D104" s="7">
        <v>176.64832425117399</v>
      </c>
      <c r="E104" s="7">
        <v>180.68439149856499</v>
      </c>
      <c r="F104" s="7">
        <v>176.225262880325</v>
      </c>
      <c r="G104" s="7">
        <v>176.724914312604</v>
      </c>
      <c r="H104" s="7">
        <v>171.225262880325</v>
      </c>
      <c r="I104" s="7">
        <v>171.41627693176201</v>
      </c>
      <c r="J104" s="9">
        <f t="shared" si="6"/>
        <v>176.3016311645986</v>
      </c>
      <c r="K104" s="9">
        <f t="shared" si="7"/>
        <v>3.0094285150863929</v>
      </c>
    </row>
    <row r="105" spans="3:11" x14ac:dyDescent="0.25">
      <c r="C105" s="7" t="s">
        <v>8</v>
      </c>
      <c r="D105" s="7">
        <v>301.85558795928898</v>
      </c>
      <c r="E105" s="7">
        <v>294.72466039657502</v>
      </c>
      <c r="F105" s="7">
        <v>275.71197915077198</v>
      </c>
      <c r="G105" s="7">
        <v>279.36117825646897</v>
      </c>
      <c r="H105" s="7">
        <v>277.71197915077198</v>
      </c>
      <c r="I105" s="7">
        <v>279.06467676162703</v>
      </c>
      <c r="J105" s="9">
        <f t="shared" si="6"/>
        <v>285.87307698277539</v>
      </c>
      <c r="K105" s="9">
        <f t="shared" si="7"/>
        <v>10.450334329987498</v>
      </c>
    </row>
    <row r="106" spans="3:11" x14ac:dyDescent="0.25">
      <c r="C106" s="7" t="s">
        <v>9</v>
      </c>
      <c r="D106" s="7">
        <v>190.332304477691</v>
      </c>
      <c r="E106" s="7">
        <v>146.10637569427399</v>
      </c>
      <c r="F106" s="7">
        <v>133.18342757225</v>
      </c>
      <c r="G106" s="7">
        <v>135.55689939176301</v>
      </c>
      <c r="H106" s="7">
        <v>128.18342757225</v>
      </c>
      <c r="I106" s="7">
        <v>183.629492998123</v>
      </c>
      <c r="J106" s="9">
        <f t="shared" si="6"/>
        <v>146.67248694164562</v>
      </c>
      <c r="K106" s="9">
        <f t="shared" si="7"/>
        <v>22.600249887292772</v>
      </c>
    </row>
    <row r="107" spans="3:11" x14ac:dyDescent="0.25">
      <c r="C107" s="7" t="s">
        <v>10</v>
      </c>
      <c r="D107" s="7">
        <v>51.668475627899099</v>
      </c>
      <c r="E107" s="7">
        <v>39.647388935089097</v>
      </c>
      <c r="F107" s="7">
        <v>33.702404975891099</v>
      </c>
      <c r="G107" s="7">
        <v>30.772217265632801</v>
      </c>
      <c r="H107" s="7">
        <v>38.702404975891099</v>
      </c>
      <c r="I107" s="7">
        <v>29.842417240142801</v>
      </c>
      <c r="J107" s="9">
        <f t="shared" si="6"/>
        <v>38.898578356080634</v>
      </c>
      <c r="K107" s="9">
        <f t="shared" si="7"/>
        <v>7.1652974813396799</v>
      </c>
    </row>
    <row r="108" spans="3:11" x14ac:dyDescent="0.25">
      <c r="C108" s="7" t="s">
        <v>11</v>
      </c>
      <c r="D108" s="7">
        <v>122.544132232666</v>
      </c>
      <c r="E108" s="7">
        <v>136.29849839210499</v>
      </c>
      <c r="F108" s="7">
        <v>143.57153463363599</v>
      </c>
      <c r="G108" s="7">
        <v>141.42683939449799</v>
      </c>
      <c r="H108" s="7">
        <v>147.57153463363599</v>
      </c>
      <c r="I108" s="7">
        <v>111.374079704284</v>
      </c>
      <c r="J108" s="9">
        <f t="shared" si="6"/>
        <v>138.28250785730819</v>
      </c>
      <c r="K108" s="9">
        <f t="shared" si="7"/>
        <v>8.6692491528178035</v>
      </c>
    </row>
    <row r="109" spans="3:11" x14ac:dyDescent="0.25">
      <c r="C109" s="7" t="s">
        <v>12</v>
      </c>
      <c r="D109" s="7">
        <v>111.324208974838</v>
      </c>
      <c r="E109" s="7">
        <v>52.867796897888098</v>
      </c>
      <c r="F109" s="7">
        <v>48.445927858352597</v>
      </c>
      <c r="G109" s="7">
        <v>51.707267443775201</v>
      </c>
      <c r="H109" s="7">
        <v>52.445927858352597</v>
      </c>
      <c r="I109" s="7">
        <v>49.637761116027797</v>
      </c>
      <c r="J109" s="9">
        <f t="shared" si="6"/>
        <v>63.3582258066413</v>
      </c>
      <c r="K109" s="9">
        <f t="shared" si="7"/>
        <v>24.033245088274413</v>
      </c>
    </row>
    <row r="110" spans="3:11" x14ac:dyDescent="0.25">
      <c r="C110" s="7" t="s">
        <v>13</v>
      </c>
      <c r="D110" s="7">
        <v>89.509869337081895</v>
      </c>
      <c r="E110" s="7">
        <v>83.716552972793494</v>
      </c>
      <c r="F110" s="7">
        <v>86.911427497863698</v>
      </c>
      <c r="G110" s="7">
        <v>89.465076044408804</v>
      </c>
      <c r="H110" s="7">
        <v>81.911427497863698</v>
      </c>
      <c r="I110" s="7">
        <v>84.067364931106496</v>
      </c>
      <c r="J110" s="9">
        <f t="shared" si="6"/>
        <v>86.302870670002321</v>
      </c>
      <c r="K110" s="9">
        <f t="shared" si="7"/>
        <v>3.053802123855788</v>
      </c>
    </row>
    <row r="111" spans="3:11" x14ac:dyDescent="0.25">
      <c r="C111" s="7" t="s">
        <v>14</v>
      </c>
      <c r="D111" s="7">
        <v>143.98718357086099</v>
      </c>
      <c r="E111" s="7">
        <v>138.37164449691701</v>
      </c>
      <c r="F111" s="7">
        <v>196.94850802421499</v>
      </c>
      <c r="G111" s="7">
        <v>192.794981605863</v>
      </c>
      <c r="H111" s="7">
        <v>198.94850802421499</v>
      </c>
      <c r="I111" s="7">
        <v>215.961312055587</v>
      </c>
      <c r="J111" s="9">
        <f t="shared" si="6"/>
        <v>174.21016514441419</v>
      </c>
      <c r="K111" s="9">
        <f t="shared" si="7"/>
        <v>27.100706358543913</v>
      </c>
    </row>
    <row r="112" spans="3:11" x14ac:dyDescent="0.25">
      <c r="C112" s="7" t="s">
        <v>15</v>
      </c>
      <c r="D112" s="7">
        <v>35.395351648330603</v>
      </c>
      <c r="E112" s="7">
        <v>47.012186527252197</v>
      </c>
      <c r="F112" s="7">
        <v>22.716572761535598</v>
      </c>
      <c r="G112" s="7">
        <v>27.307845786577701</v>
      </c>
      <c r="H112" s="7">
        <v>21.716572761535598</v>
      </c>
      <c r="I112" s="7">
        <v>24.296156644821099</v>
      </c>
      <c r="J112" s="9">
        <f t="shared" si="6"/>
        <v>30.829705897046335</v>
      </c>
      <c r="K112" s="9">
        <f t="shared" si="7"/>
        <v>9.4233054066074455</v>
      </c>
    </row>
    <row r="113" spans="3:11" x14ac:dyDescent="0.25">
      <c r="C113" s="7" t="s">
        <v>16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9">
        <f t="shared" si="6"/>
        <v>0</v>
      </c>
      <c r="K113" s="9">
        <f t="shared" si="7"/>
        <v>0</v>
      </c>
    </row>
    <row r="114" spans="3:11" x14ac:dyDescent="0.25">
      <c r="C114" s="7" t="s">
        <v>17</v>
      </c>
      <c r="D114" s="7">
        <v>714.50491833686795</v>
      </c>
      <c r="E114" s="7">
        <v>653.96892642974797</v>
      </c>
      <c r="F114" s="7">
        <v>556.11027526855401</v>
      </c>
      <c r="G114" s="7">
        <v>549.31429511010697</v>
      </c>
      <c r="H114" s="7">
        <v>551.11027526855401</v>
      </c>
      <c r="I114" s="7">
        <v>548.56212782859802</v>
      </c>
      <c r="J114" s="9">
        <f t="shared" si="6"/>
        <v>605.00173808276611</v>
      </c>
      <c r="K114" s="9">
        <f t="shared" si="7"/>
        <v>67.504797200752591</v>
      </c>
    </row>
    <row r="115" spans="3:11" x14ac:dyDescent="0.25">
      <c r="C115" s="7" t="s">
        <v>18</v>
      </c>
      <c r="D115" s="7">
        <v>91.738849639892507</v>
      </c>
      <c r="E115" s="7">
        <v>81.061907052993703</v>
      </c>
      <c r="F115" s="7">
        <v>96.126861095428396</v>
      </c>
      <c r="G115" s="7">
        <v>95.876723455656105</v>
      </c>
      <c r="H115" s="7">
        <v>91.126861095428396</v>
      </c>
      <c r="I115" s="7">
        <v>80.668989181518498</v>
      </c>
      <c r="J115" s="9">
        <f t="shared" si="6"/>
        <v>91.186240467879827</v>
      </c>
      <c r="K115" s="9">
        <f t="shared" si="7"/>
        <v>5.4629917215134434</v>
      </c>
    </row>
    <row r="116" spans="3:11" x14ac:dyDescent="0.25">
      <c r="C116" s="7" t="s">
        <v>19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9">
        <f t="shared" si="6"/>
        <v>0</v>
      </c>
      <c r="K116" s="9">
        <f t="shared" si="7"/>
        <v>0</v>
      </c>
    </row>
    <row r="117" spans="3:11" x14ac:dyDescent="0.25">
      <c r="C117" s="7" t="s">
        <v>20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9">
        <f t="shared" si="6"/>
        <v>0</v>
      </c>
      <c r="K117" s="9">
        <f t="shared" si="7"/>
        <v>0</v>
      </c>
    </row>
    <row r="118" spans="3:11" x14ac:dyDescent="0.25">
      <c r="C118" s="7" t="s">
        <v>21</v>
      </c>
      <c r="D118" s="7">
        <v>47.100316524505601</v>
      </c>
      <c r="E118" s="7">
        <v>39.947703361511202</v>
      </c>
      <c r="F118" s="7">
        <v>45.1388871669769</v>
      </c>
      <c r="G118" s="7">
        <v>44.682227418405098</v>
      </c>
      <c r="H118" s="7">
        <v>44.1388871669769</v>
      </c>
      <c r="I118" s="7">
        <v>42.957149267196598</v>
      </c>
      <c r="J118" s="9">
        <f t="shared" si="6"/>
        <v>44.201604327675142</v>
      </c>
      <c r="K118" s="9">
        <f t="shared" si="7"/>
        <v>2.3499632741139846</v>
      </c>
    </row>
  </sheetData>
  <mergeCells count="4">
    <mergeCell ref="C5:K5"/>
    <mergeCell ref="C35:K35"/>
    <mergeCell ref="C66:K66"/>
    <mergeCell ref="C95:K9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DE57-CC1C-42F4-9D16-9132C59C104F}">
  <dimension ref="B2:F36"/>
  <sheetViews>
    <sheetView workbookViewId="0">
      <selection activeCell="F4" sqref="F4"/>
    </sheetView>
  </sheetViews>
  <sheetFormatPr defaultRowHeight="15" x14ac:dyDescent="0.25"/>
  <cols>
    <col min="2" max="2" width="68.28515625" customWidth="1"/>
    <col min="3" max="3" width="15" customWidth="1"/>
    <col min="4" max="4" width="15.42578125" customWidth="1"/>
    <col min="5" max="5" width="13.85546875" customWidth="1"/>
    <col min="6" max="6" width="10.85546875" bestFit="1" customWidth="1"/>
  </cols>
  <sheetData>
    <row r="2" spans="2:6" x14ac:dyDescent="0.25">
      <c r="B2" s="33" t="s">
        <v>59</v>
      </c>
      <c r="C2" s="33"/>
      <c r="D2" s="33"/>
      <c r="E2" s="33"/>
      <c r="F2" s="34"/>
    </row>
    <row r="3" spans="2:6" x14ac:dyDescent="0.25">
      <c r="B3" s="2"/>
      <c r="C3" s="3" t="s">
        <v>40</v>
      </c>
      <c r="D3" s="3" t="s">
        <v>41</v>
      </c>
      <c r="E3" s="3" t="s">
        <v>50</v>
      </c>
      <c r="F3" s="3" t="s">
        <v>82</v>
      </c>
    </row>
    <row r="4" spans="2:6" x14ac:dyDescent="0.25">
      <c r="B4" s="4" t="s">
        <v>42</v>
      </c>
      <c r="C4" s="5">
        <v>1.6E-2</v>
      </c>
      <c r="D4" s="5">
        <v>7.6E-3</v>
      </c>
      <c r="E4" s="5" t="s">
        <v>51</v>
      </c>
      <c r="F4" s="5">
        <v>5</v>
      </c>
    </row>
    <row r="5" spans="2:6" x14ac:dyDescent="0.25">
      <c r="B5" s="4" t="s">
        <v>43</v>
      </c>
      <c r="C5" s="5">
        <v>0</v>
      </c>
      <c r="D5" s="5">
        <v>6.0000000000000001E-3</v>
      </c>
      <c r="E5" s="5" t="s">
        <v>52</v>
      </c>
      <c r="F5" s="5">
        <v>25</v>
      </c>
    </row>
    <row r="6" spans="2:6" x14ac:dyDescent="0.25">
      <c r="B6" s="4" t="s">
        <v>44</v>
      </c>
      <c r="C6" s="5">
        <v>4.609</v>
      </c>
      <c r="D6" s="5">
        <v>0.73299999999999998</v>
      </c>
      <c r="E6" s="5" t="s">
        <v>53</v>
      </c>
      <c r="F6" s="18">
        <v>200000</v>
      </c>
    </row>
    <row r="7" spans="2:6" x14ac:dyDescent="0.25">
      <c r="B7" s="4" t="s">
        <v>45</v>
      </c>
      <c r="C7" s="5">
        <v>62.11</v>
      </c>
      <c r="D7" s="5">
        <v>12.919</v>
      </c>
      <c r="E7" s="5" t="s">
        <v>54</v>
      </c>
      <c r="F7" s="18">
        <v>4000000</v>
      </c>
    </row>
    <row r="8" spans="2:6" x14ac:dyDescent="0.25">
      <c r="B8" s="4" t="s">
        <v>46</v>
      </c>
      <c r="C8" s="5">
        <v>54.390999999999998</v>
      </c>
      <c r="D8" s="5">
        <v>10.794</v>
      </c>
      <c r="E8" s="5" t="s">
        <v>55</v>
      </c>
      <c r="F8" s="18">
        <v>3000000</v>
      </c>
    </row>
    <row r="9" spans="2:6" x14ac:dyDescent="0.25">
      <c r="B9" s="4" t="s">
        <v>47</v>
      </c>
      <c r="C9" s="5">
        <v>260.23399999999998</v>
      </c>
      <c r="D9" s="5">
        <v>50.526000000000003</v>
      </c>
      <c r="E9" s="5" t="s">
        <v>56</v>
      </c>
      <c r="F9" s="18">
        <v>16000000</v>
      </c>
    </row>
    <row r="10" spans="2:6" x14ac:dyDescent="0.25">
      <c r="B10" s="4" t="s">
        <v>48</v>
      </c>
      <c r="C10" s="5">
        <v>594.34299999999996</v>
      </c>
      <c r="D10" s="5">
        <v>120</v>
      </c>
      <c r="E10" s="5" t="s">
        <v>57</v>
      </c>
      <c r="F10" s="18">
        <v>30000000</v>
      </c>
    </row>
    <row r="11" spans="2:6" x14ac:dyDescent="0.25">
      <c r="B11" s="4" t="s">
        <v>49</v>
      </c>
      <c r="C11" s="5">
        <v>2861.7660000000001</v>
      </c>
      <c r="D11" s="5">
        <v>754</v>
      </c>
      <c r="E11" s="5" t="s">
        <v>58</v>
      </c>
      <c r="F11" s="18">
        <v>119994608</v>
      </c>
    </row>
    <row r="12" spans="2:6" x14ac:dyDescent="0.25">
      <c r="B12" s="6"/>
      <c r="C12" s="6"/>
      <c r="D12" s="6"/>
      <c r="E12" s="6"/>
    </row>
    <row r="13" spans="2:6" x14ac:dyDescent="0.25">
      <c r="B13" s="6"/>
      <c r="C13" s="6"/>
      <c r="D13" s="6"/>
      <c r="E13" s="6"/>
    </row>
    <row r="14" spans="2:6" x14ac:dyDescent="0.25">
      <c r="B14" s="6"/>
      <c r="C14" s="6"/>
      <c r="D14" s="6"/>
      <c r="E14" s="6"/>
    </row>
    <row r="15" spans="2:6" x14ac:dyDescent="0.25">
      <c r="B15" s="30" t="s">
        <v>60</v>
      </c>
      <c r="C15" s="31"/>
      <c r="D15" s="32"/>
    </row>
    <row r="16" spans="2:6" x14ac:dyDescent="0.25">
      <c r="B16" s="2"/>
      <c r="C16" s="3" t="s">
        <v>40</v>
      </c>
      <c r="D16" s="3" t="s">
        <v>41</v>
      </c>
    </row>
    <row r="17" spans="2:5" x14ac:dyDescent="0.25">
      <c r="B17" s="4" t="s">
        <v>61</v>
      </c>
      <c r="C17" s="5">
        <v>7.4726749999999995E-2</v>
      </c>
      <c r="D17" s="5">
        <v>0.104</v>
      </c>
    </row>
    <row r="18" spans="2:5" x14ac:dyDescent="0.25">
      <c r="B18" s="4" t="s">
        <v>62</v>
      </c>
      <c r="C18" s="5">
        <v>6.0110249999999997E-2</v>
      </c>
      <c r="D18" s="5">
        <v>0.06</v>
      </c>
    </row>
    <row r="19" spans="2:5" x14ac:dyDescent="0.25">
      <c r="B19" s="4" t="s">
        <v>63</v>
      </c>
      <c r="C19" s="5">
        <v>20.098951499999998</v>
      </c>
      <c r="D19" s="5">
        <v>2.649</v>
      </c>
    </row>
    <row r="20" spans="2:5" x14ac:dyDescent="0.25">
      <c r="B20" s="4" t="s">
        <v>64</v>
      </c>
      <c r="C20" s="5">
        <v>2.4364887500000001</v>
      </c>
      <c r="D20" s="5">
        <v>0.307</v>
      </c>
    </row>
    <row r="21" spans="2:5" x14ac:dyDescent="0.25">
      <c r="B21" s="4" t="s">
        <v>65</v>
      </c>
      <c r="C21" s="5">
        <v>29.079670749999998</v>
      </c>
      <c r="D21" s="5">
        <v>3.581</v>
      </c>
    </row>
    <row r="22" spans="2:5" x14ac:dyDescent="0.25">
      <c r="B22" s="4" t="s">
        <v>66</v>
      </c>
      <c r="C22" s="5">
        <v>145.13002599999999</v>
      </c>
      <c r="D22" s="5">
        <v>11.583</v>
      </c>
    </row>
    <row r="23" spans="2:5" x14ac:dyDescent="0.25">
      <c r="B23" s="4" t="s">
        <v>67</v>
      </c>
      <c r="C23" s="5">
        <v>225.77786474999999</v>
      </c>
      <c r="D23" s="5">
        <v>20.725000000000001</v>
      </c>
    </row>
    <row r="24" spans="2:5" x14ac:dyDescent="0.25">
      <c r="B24" s="4" t="s">
        <v>68</v>
      </c>
      <c r="C24" s="5">
        <v>1135.13439025</v>
      </c>
      <c r="D24" s="5">
        <v>96</v>
      </c>
    </row>
    <row r="25" spans="2:5" x14ac:dyDescent="0.25">
      <c r="B25" s="6"/>
      <c r="C25" s="6"/>
      <c r="D25" s="6"/>
      <c r="E25" s="6"/>
    </row>
    <row r="26" spans="2:5" x14ac:dyDescent="0.25">
      <c r="B26" s="6"/>
      <c r="C26" s="6"/>
      <c r="D26" s="6"/>
      <c r="E26" s="6"/>
    </row>
    <row r="27" spans="2:5" x14ac:dyDescent="0.25">
      <c r="B27" s="30" t="s">
        <v>69</v>
      </c>
      <c r="C27" s="31"/>
      <c r="D27" s="32"/>
    </row>
    <row r="28" spans="2:5" x14ac:dyDescent="0.25">
      <c r="B28" s="2"/>
      <c r="C28" s="3" t="s">
        <v>40</v>
      </c>
      <c r="D28" s="3" t="s">
        <v>41</v>
      </c>
    </row>
    <row r="29" spans="2:5" x14ac:dyDescent="0.25">
      <c r="B29" s="4" t="s">
        <v>70</v>
      </c>
      <c r="C29" s="5">
        <v>3.451038</v>
      </c>
      <c r="D29" s="5">
        <v>0.157</v>
      </c>
    </row>
    <row r="30" spans="2:5" x14ac:dyDescent="0.25">
      <c r="B30" s="4" t="s">
        <v>71</v>
      </c>
      <c r="C30" s="5">
        <v>8.6867249999999993E-2</v>
      </c>
      <c r="D30" s="5">
        <v>6.0999999999999999E-2</v>
      </c>
    </row>
    <row r="31" spans="2:5" x14ac:dyDescent="0.25">
      <c r="B31" s="4" t="s">
        <v>72</v>
      </c>
      <c r="C31" s="5">
        <v>48.402952749999997</v>
      </c>
      <c r="D31" s="5">
        <v>1.6579999999999999</v>
      </c>
    </row>
    <row r="32" spans="2:5" x14ac:dyDescent="0.25">
      <c r="B32" s="4" t="s">
        <v>73</v>
      </c>
      <c r="C32" s="5">
        <v>971.68173675000003</v>
      </c>
      <c r="D32" s="5">
        <v>6.1079999999999997</v>
      </c>
    </row>
    <row r="33" spans="2:4" x14ac:dyDescent="0.25">
      <c r="B33" s="4" t="s">
        <v>74</v>
      </c>
      <c r="C33" s="5">
        <v>1008.49731675</v>
      </c>
      <c r="D33" s="5">
        <v>2.4910000000000001</v>
      </c>
    </row>
    <row r="34" spans="2:4" x14ac:dyDescent="0.25">
      <c r="B34" s="4" t="s">
        <v>75</v>
      </c>
      <c r="C34" s="5">
        <v>8743.7607169999992</v>
      </c>
      <c r="D34" s="5">
        <v>23.338000000000001</v>
      </c>
    </row>
    <row r="35" spans="2:4" x14ac:dyDescent="0.25">
      <c r="B35" s="4" t="s">
        <v>76</v>
      </c>
      <c r="C35" s="5">
        <v>2180.6709999999998</v>
      </c>
      <c r="D35" s="5">
        <v>35.203000000000003</v>
      </c>
    </row>
    <row r="36" spans="2:4" x14ac:dyDescent="0.25">
      <c r="B36" s="4" t="s">
        <v>77</v>
      </c>
      <c r="C36" s="5">
        <v>12967.218999999999</v>
      </c>
      <c r="D36" s="5">
        <v>131</v>
      </c>
    </row>
  </sheetData>
  <mergeCells count="3">
    <mergeCell ref="B27:D27"/>
    <mergeCell ref="B15:D15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353-83C5-4835-B580-A120DB25BDA7}">
  <dimension ref="B3:U27"/>
  <sheetViews>
    <sheetView tabSelected="1" zoomScale="70" zoomScaleNormal="70" workbookViewId="0">
      <selection activeCell="F31" sqref="F31"/>
    </sheetView>
  </sheetViews>
  <sheetFormatPr defaultRowHeight="15" x14ac:dyDescent="0.25"/>
  <cols>
    <col min="2" max="2" width="15.28515625" customWidth="1"/>
    <col min="3" max="3" width="22" customWidth="1"/>
    <col min="4" max="4" width="25" customWidth="1"/>
    <col min="5" max="6" width="32.140625" customWidth="1"/>
    <col min="7" max="7" width="17.7109375" customWidth="1"/>
    <col min="8" max="8" width="22" customWidth="1"/>
    <col min="9" max="9" width="26.42578125" customWidth="1"/>
    <col min="10" max="10" width="22.140625" customWidth="1"/>
    <col min="12" max="12" width="4.85546875" customWidth="1"/>
    <col min="13" max="13" width="17.140625" customWidth="1"/>
    <col min="14" max="14" width="23.5703125" customWidth="1"/>
    <col min="15" max="15" width="28.7109375" customWidth="1"/>
    <col min="16" max="17" width="21" customWidth="1"/>
    <col min="18" max="18" width="18.7109375" customWidth="1"/>
    <col min="19" max="19" width="25" customWidth="1"/>
    <col min="20" max="20" width="29.28515625" customWidth="1"/>
    <col min="21" max="21" width="24.7109375" customWidth="1"/>
  </cols>
  <sheetData>
    <row r="3" spans="2:21" x14ac:dyDescent="0.25">
      <c r="B3" s="35" t="s">
        <v>80</v>
      </c>
      <c r="C3" s="35"/>
      <c r="D3" s="35"/>
      <c r="E3" s="6"/>
      <c r="F3" s="6"/>
      <c r="G3" s="35" t="s">
        <v>81</v>
      </c>
      <c r="H3" s="35"/>
      <c r="I3" s="35"/>
      <c r="M3" s="35" t="s">
        <v>90</v>
      </c>
      <c r="N3" s="35"/>
      <c r="O3" s="35"/>
      <c r="P3" s="6"/>
      <c r="Q3" s="6"/>
      <c r="R3" s="35" t="s">
        <v>91</v>
      </c>
      <c r="S3" s="35"/>
      <c r="T3" s="35"/>
    </row>
    <row r="4" spans="2:21" x14ac:dyDescent="0.25">
      <c r="B4" s="7" t="s">
        <v>22</v>
      </c>
      <c r="C4" s="10" t="s">
        <v>79</v>
      </c>
      <c r="D4" s="36" t="s">
        <v>78</v>
      </c>
      <c r="E4" s="38" t="s">
        <v>92</v>
      </c>
      <c r="F4" s="6"/>
      <c r="G4" s="7" t="s">
        <v>22</v>
      </c>
      <c r="H4" s="10" t="s">
        <v>79</v>
      </c>
      <c r="I4" s="36" t="s">
        <v>78</v>
      </c>
      <c r="J4" s="38" t="s">
        <v>92</v>
      </c>
      <c r="M4" s="7" t="s">
        <v>22</v>
      </c>
      <c r="N4" s="10" t="s">
        <v>79</v>
      </c>
      <c r="O4" s="36" t="s">
        <v>78</v>
      </c>
      <c r="P4" s="38" t="s">
        <v>92</v>
      </c>
      <c r="Q4" s="6"/>
      <c r="R4" s="7" t="s">
        <v>22</v>
      </c>
      <c r="S4" s="10" t="s">
        <v>79</v>
      </c>
      <c r="T4" s="36" t="s">
        <v>78</v>
      </c>
      <c r="U4" s="38" t="s">
        <v>92</v>
      </c>
    </row>
    <row r="5" spans="2:21" x14ac:dyDescent="0.25">
      <c r="B5" s="11" t="s">
        <v>0</v>
      </c>
      <c r="C5" s="9">
        <v>63.33561320304868</v>
      </c>
      <c r="D5" s="37">
        <v>315.1757144927974</v>
      </c>
      <c r="E5" s="24">
        <f>((D5-C5)/C5)*100</f>
        <v>397.62795140606028</v>
      </c>
      <c r="F5" s="6"/>
      <c r="G5" s="11" t="s">
        <v>0</v>
      </c>
      <c r="H5" s="9">
        <v>109.16129084428115</v>
      </c>
      <c r="I5" s="37">
        <v>354.75388593673637</v>
      </c>
      <c r="J5" s="39">
        <f>((I5-H5)/H5)*100</f>
        <v>224.98139513831293</v>
      </c>
      <c r="M5" s="11" t="s">
        <v>0</v>
      </c>
      <c r="N5" s="9">
        <v>116.9675579679008</v>
      </c>
      <c r="O5" s="37">
        <v>475.84391209972466</v>
      </c>
      <c r="P5" s="24">
        <f>((O5-N5)/N5)*100</f>
        <v>306.81700154012759</v>
      </c>
      <c r="Q5" s="6"/>
      <c r="R5" s="11" t="s">
        <v>0</v>
      </c>
      <c r="S5" s="9">
        <v>258.5770183008392</v>
      </c>
      <c r="T5" s="37">
        <v>432.44595639221143</v>
      </c>
      <c r="U5" s="39">
        <f>((T5-S5)/S5)*100</f>
        <v>67.240677162224031</v>
      </c>
    </row>
    <row r="6" spans="2:21" x14ac:dyDescent="0.25">
      <c r="B6" s="11" t="s">
        <v>1</v>
      </c>
      <c r="C6" s="9">
        <v>12.043313217163041</v>
      </c>
      <c r="D6" s="37">
        <v>9.6070110321044453</v>
      </c>
      <c r="E6" s="24">
        <f t="shared" ref="E6:E26" si="0">((D6-C6)/C6)*100</f>
        <v>-20.229501144141945</v>
      </c>
      <c r="F6" s="6"/>
      <c r="G6" s="11" t="s">
        <v>1</v>
      </c>
      <c r="H6" s="9">
        <v>22.587079962094588</v>
      </c>
      <c r="I6" s="37">
        <v>13.082218980789099</v>
      </c>
      <c r="J6" s="39">
        <f t="shared" ref="J6:J26" si="1">((I6-H6)/H6)*100</f>
        <v>-42.080963972573933</v>
      </c>
      <c r="M6" s="11" t="s">
        <v>1</v>
      </c>
      <c r="N6" s="9">
        <v>0</v>
      </c>
      <c r="O6" s="37">
        <v>0</v>
      </c>
      <c r="P6" s="24" t="e">
        <f>((O6-N6)/N6)*100</f>
        <v>#DIV/0!</v>
      </c>
      <c r="Q6" s="6"/>
      <c r="R6" s="11" t="s">
        <v>1</v>
      </c>
      <c r="S6" s="9">
        <v>0</v>
      </c>
      <c r="T6" s="37">
        <v>0</v>
      </c>
      <c r="U6" s="39" t="e">
        <f t="shared" ref="U6:U26" si="2">((T6-S6)/S6)*100</f>
        <v>#DIV/0!</v>
      </c>
    </row>
    <row r="7" spans="2:21" x14ac:dyDescent="0.25">
      <c r="B7" s="11" t="s">
        <v>2</v>
      </c>
      <c r="C7" s="9">
        <v>30.264796781539836</v>
      </c>
      <c r="D7" s="37">
        <v>1062.5035796642237</v>
      </c>
      <c r="E7" s="24">
        <f t="shared" si="0"/>
        <v>3410.6912738707138</v>
      </c>
      <c r="F7" s="6"/>
      <c r="G7" s="11" t="s">
        <v>2</v>
      </c>
      <c r="H7" s="9">
        <v>65.364525357882101</v>
      </c>
      <c r="I7" s="37">
        <v>1264.7146480560259</v>
      </c>
      <c r="J7" s="39">
        <f t="shared" si="1"/>
        <v>1834.8639665498895</v>
      </c>
      <c r="M7" s="11" t="s">
        <v>2</v>
      </c>
      <c r="N7" s="9">
        <v>52.594332771510764</v>
      </c>
      <c r="O7" s="37">
        <v>312.956559834568</v>
      </c>
      <c r="P7" s="24">
        <f>((O7-N7)/N7)*100</f>
        <v>495.03855899107424</v>
      </c>
      <c r="Q7" s="6"/>
      <c r="R7" s="11" t="s">
        <v>2</v>
      </c>
      <c r="S7" s="9">
        <v>179.81490915017321</v>
      </c>
      <c r="T7" s="37">
        <v>272.53465920976879</v>
      </c>
      <c r="U7" s="39">
        <f t="shared" si="2"/>
        <v>51.563994608567342</v>
      </c>
    </row>
    <row r="8" spans="2:21" x14ac:dyDescent="0.25">
      <c r="B8" s="11" t="s">
        <v>3</v>
      </c>
      <c r="C8" s="9">
        <v>42.154176902770963</v>
      </c>
      <c r="D8" s="37">
        <v>158.273604679107</v>
      </c>
      <c r="E8" s="24">
        <f t="shared" si="0"/>
        <v>275.46363446774603</v>
      </c>
      <c r="F8" s="6"/>
      <c r="G8" s="11" t="s">
        <v>3</v>
      </c>
      <c r="H8" s="9">
        <v>68.793136835098224</v>
      </c>
      <c r="I8" s="37">
        <v>136.92517867088281</v>
      </c>
      <c r="J8" s="39">
        <f t="shared" si="1"/>
        <v>99.039010241823505</v>
      </c>
      <c r="M8" s="11" t="s">
        <v>3</v>
      </c>
      <c r="N8" s="9">
        <v>102.74508735107636</v>
      </c>
      <c r="O8" s="37">
        <v>392.31696983903601</v>
      </c>
      <c r="P8" s="24">
        <f>((O8-N8)/N8)*100</f>
        <v>281.83525845717827</v>
      </c>
      <c r="Q8" s="6"/>
      <c r="R8" s="11" t="s">
        <v>3</v>
      </c>
      <c r="S8" s="9">
        <v>243.05643877239564</v>
      </c>
      <c r="T8" s="37">
        <v>342.15849962205618</v>
      </c>
      <c r="U8" s="39">
        <f t="shared" si="2"/>
        <v>40.773271158828379</v>
      </c>
    </row>
    <row r="9" spans="2:21" x14ac:dyDescent="0.25">
      <c r="B9" s="11" t="s">
        <v>4</v>
      </c>
      <c r="C9" s="9">
        <v>31.352737569808902</v>
      </c>
      <c r="D9" s="37">
        <v>613.1258735656736</v>
      </c>
      <c r="E9" s="24">
        <f t="shared" si="0"/>
        <v>1855.5736471193593</v>
      </c>
      <c r="F9" s="6"/>
      <c r="G9" s="11" t="s">
        <v>4</v>
      </c>
      <c r="H9" s="9">
        <v>65.004720250765388</v>
      </c>
      <c r="I9" s="37">
        <v>756.47693457603395</v>
      </c>
      <c r="J9" s="39">
        <f t="shared" si="1"/>
        <v>1063.72615966627</v>
      </c>
      <c r="M9" s="11" t="s">
        <v>4</v>
      </c>
      <c r="N9" s="9">
        <v>73.616771484412283</v>
      </c>
      <c r="O9" s="37">
        <v>931.34081055482238</v>
      </c>
      <c r="P9" s="24">
        <f>((O9-N9)/N9)*100</f>
        <v>1165.1204226635039</v>
      </c>
      <c r="Q9" s="6"/>
      <c r="R9" s="11" t="s">
        <v>4</v>
      </c>
      <c r="S9" s="9">
        <v>355.89094934470438</v>
      </c>
      <c r="T9" s="37">
        <v>1835.4439761470239</v>
      </c>
      <c r="U9" s="39">
        <f t="shared" si="2"/>
        <v>415.73213073459544</v>
      </c>
    </row>
    <row r="10" spans="2:21" x14ac:dyDescent="0.25">
      <c r="B10" s="11" t="s">
        <v>5</v>
      </c>
      <c r="C10" s="9">
        <v>22.518476152420021</v>
      </c>
      <c r="D10" s="37">
        <v>91.45528554916379</v>
      </c>
      <c r="E10" s="24">
        <f t="shared" si="0"/>
        <v>306.13443347646438</v>
      </c>
      <c r="F10" s="6"/>
      <c r="G10" s="11" t="s">
        <v>5</v>
      </c>
      <c r="H10" s="9">
        <v>66.386156717936132</v>
      </c>
      <c r="I10" s="37">
        <v>129.49137730598397</v>
      </c>
      <c r="J10" s="39">
        <f t="shared" si="1"/>
        <v>95.057800764354454</v>
      </c>
      <c r="M10" s="11" t="s">
        <v>5</v>
      </c>
      <c r="N10" s="9">
        <v>33.912947954404366</v>
      </c>
      <c r="O10" s="37">
        <v>186.05480867295162</v>
      </c>
      <c r="P10" s="24">
        <f>((O10-N10)/N10)*100</f>
        <v>448.62469910637242</v>
      </c>
      <c r="Q10" s="6"/>
      <c r="R10" s="11" t="s">
        <v>5</v>
      </c>
      <c r="S10" s="9">
        <v>109.18172677381899</v>
      </c>
      <c r="T10" s="37">
        <v>157.42729716190564</v>
      </c>
      <c r="U10" s="39">
        <f t="shared" si="2"/>
        <v>44.188319615087451</v>
      </c>
    </row>
    <row r="11" spans="2:21" x14ac:dyDescent="0.25">
      <c r="B11" s="11" t="s">
        <v>6</v>
      </c>
      <c r="C11" s="9">
        <v>29.981958913803037</v>
      </c>
      <c r="D11" s="37">
        <v>457.54776797294579</v>
      </c>
      <c r="E11" s="24">
        <f t="shared" si="0"/>
        <v>1426.0769627774416</v>
      </c>
      <c r="F11" s="6"/>
      <c r="G11" s="11" t="s">
        <v>6</v>
      </c>
      <c r="H11" s="9">
        <v>52.922709345817537</v>
      </c>
      <c r="I11" s="37">
        <v>513.80241379737822</v>
      </c>
      <c r="J11" s="39">
        <f t="shared" si="1"/>
        <v>870.85432727941736</v>
      </c>
      <c r="M11" s="11" t="s">
        <v>6</v>
      </c>
      <c r="N11" s="9">
        <v>45.768268213773737</v>
      </c>
      <c r="O11" s="37">
        <v>1670.3729889615454</v>
      </c>
      <c r="P11" s="24">
        <f>((O11-N11)/N11)*100</f>
        <v>3549.6311836829664</v>
      </c>
      <c r="Q11" s="6"/>
      <c r="R11" s="11" t="s">
        <v>6</v>
      </c>
      <c r="S11" s="9">
        <v>151.86260132221719</v>
      </c>
      <c r="T11" s="37">
        <v>2260.7636965906399</v>
      </c>
      <c r="U11" s="39">
        <f t="shared" si="2"/>
        <v>1388.6902218893408</v>
      </c>
    </row>
    <row r="12" spans="2:21" x14ac:dyDescent="0.25">
      <c r="B12" s="11" t="s">
        <v>7</v>
      </c>
      <c r="C12" s="9">
        <v>30.54359254837032</v>
      </c>
      <c r="D12" s="37">
        <v>246.63266000747643</v>
      </c>
      <c r="E12" s="24">
        <f t="shared" si="0"/>
        <v>707.47757362496543</v>
      </c>
      <c r="F12" s="6"/>
      <c r="G12" s="11" t="s">
        <v>7</v>
      </c>
      <c r="H12" s="9">
        <v>55.853649298349985</v>
      </c>
      <c r="I12" s="37">
        <v>391.28609972000061</v>
      </c>
      <c r="J12" s="39">
        <f t="shared" si="1"/>
        <v>600.55601493447966</v>
      </c>
      <c r="M12" s="11" t="s">
        <v>7</v>
      </c>
      <c r="N12" s="9">
        <v>80.953879269106622</v>
      </c>
      <c r="O12" s="37">
        <v>1514.7138579122741</v>
      </c>
      <c r="P12" s="24">
        <f>((O12-N12)/N12)*100</f>
        <v>1771.0824874458051</v>
      </c>
      <c r="Q12" s="6"/>
      <c r="R12" s="11" t="s">
        <v>7</v>
      </c>
      <c r="S12" s="9">
        <v>176.3016311645986</v>
      </c>
      <c r="T12" s="37">
        <v>1944.9028407697479</v>
      </c>
      <c r="U12" s="39">
        <f t="shared" si="2"/>
        <v>1003.1678084441255</v>
      </c>
    </row>
    <row r="13" spans="2:21" x14ac:dyDescent="0.25">
      <c r="B13" s="11" t="s">
        <v>8</v>
      </c>
      <c r="C13" s="9">
        <v>49.515168905258122</v>
      </c>
      <c r="D13" s="37">
        <v>2299.8378600120523</v>
      </c>
      <c r="E13" s="24">
        <f t="shared" si="0"/>
        <v>4544.7137530976443</v>
      </c>
      <c r="F13" s="6"/>
      <c r="G13" s="11" t="s">
        <v>8</v>
      </c>
      <c r="H13" s="9">
        <v>99.51390922069497</v>
      </c>
      <c r="I13" s="37">
        <v>2373.3484481811456</v>
      </c>
      <c r="J13" s="39">
        <f t="shared" si="1"/>
        <v>2284.9414285571879</v>
      </c>
      <c r="M13" s="11" t="s">
        <v>8</v>
      </c>
      <c r="N13" s="9">
        <v>154.21090982325117</v>
      </c>
      <c r="O13" s="37">
        <v>774.86873173797937</v>
      </c>
      <c r="P13" s="24">
        <f>((O13-N13)/N13)*100</f>
        <v>402.47335459345595</v>
      </c>
      <c r="Q13" s="6"/>
      <c r="R13" s="11" t="s">
        <v>8</v>
      </c>
      <c r="S13" s="9">
        <v>285.87307698277539</v>
      </c>
      <c r="T13" s="37">
        <v>1436.3860562580239</v>
      </c>
      <c r="U13" s="39">
        <f t="shared" si="2"/>
        <v>402.45587007291704</v>
      </c>
    </row>
    <row r="14" spans="2:21" x14ac:dyDescent="0.25">
      <c r="B14" s="11" t="s">
        <v>9</v>
      </c>
      <c r="C14" s="9">
        <v>32.226707077026319</v>
      </c>
      <c r="D14" s="37">
        <v>189.14476289749101</v>
      </c>
      <c r="E14" s="24">
        <f t="shared" si="0"/>
        <v>486.91929785258139</v>
      </c>
      <c r="F14" s="6"/>
      <c r="G14" s="11" t="s">
        <v>9</v>
      </c>
      <c r="H14" s="9">
        <v>65.464872876802986</v>
      </c>
      <c r="I14" s="37">
        <v>340.07605986595098</v>
      </c>
      <c r="J14" s="39">
        <f t="shared" si="1"/>
        <v>419.47868363837381</v>
      </c>
      <c r="M14" s="11" t="s">
        <v>9</v>
      </c>
      <c r="N14" s="9">
        <v>56.076129866845363</v>
      </c>
      <c r="O14" s="37">
        <v>1189.074894431408</v>
      </c>
      <c r="P14" s="24">
        <f>((O14-N14)/N14)*100</f>
        <v>2020.46533392177</v>
      </c>
      <c r="Q14" s="6"/>
      <c r="R14" s="11" t="s">
        <v>9</v>
      </c>
      <c r="S14" s="9">
        <v>146.67248694164562</v>
      </c>
      <c r="T14" s="37">
        <v>434.38044401757799</v>
      </c>
      <c r="U14" s="39">
        <f t="shared" si="2"/>
        <v>196.15673196459701</v>
      </c>
    </row>
    <row r="15" spans="2:21" x14ac:dyDescent="0.25">
      <c r="B15" s="11" t="s">
        <v>10</v>
      </c>
      <c r="C15" s="9">
        <v>7.1300405979156469</v>
      </c>
      <c r="D15" s="37">
        <v>64.844833564758275</v>
      </c>
      <c r="E15" s="24">
        <f t="shared" si="0"/>
        <v>809.45952795436574</v>
      </c>
      <c r="F15" s="6"/>
      <c r="G15" s="11" t="s">
        <v>10</v>
      </c>
      <c r="H15" s="9">
        <v>15.19534341494238</v>
      </c>
      <c r="I15" s="37">
        <v>160.04542603492678</v>
      </c>
      <c r="J15" s="39">
        <f t="shared" si="1"/>
        <v>953.25310303645847</v>
      </c>
      <c r="M15" s="11" t="s">
        <v>10</v>
      </c>
      <c r="N15" s="9">
        <v>6.2979363248562938</v>
      </c>
      <c r="O15" s="37">
        <v>64.549612987827373</v>
      </c>
      <c r="P15" s="24">
        <f>((O15-N15)/N15)*100</f>
        <v>924.9327661994148</v>
      </c>
      <c r="Q15" s="6"/>
      <c r="R15" s="11" t="s">
        <v>10</v>
      </c>
      <c r="S15" s="9">
        <v>38.898578356080634</v>
      </c>
      <c r="T15" s="37">
        <v>55.772452569608582</v>
      </c>
      <c r="U15" s="39">
        <f t="shared" si="2"/>
        <v>43.379154011910622</v>
      </c>
    </row>
    <row r="16" spans="2:21" x14ac:dyDescent="0.25">
      <c r="B16" s="11" t="s">
        <v>11</v>
      </c>
      <c r="C16" s="9">
        <v>29.720487594604435</v>
      </c>
      <c r="D16" s="37">
        <v>132.82670269012402</v>
      </c>
      <c r="E16" s="24">
        <f t="shared" si="0"/>
        <v>346.91966195816337</v>
      </c>
      <c r="F16" s="6"/>
      <c r="G16" s="11" t="s">
        <v>11</v>
      </c>
      <c r="H16" s="9">
        <v>62.032307187716121</v>
      </c>
      <c r="I16" s="37">
        <v>153.68513107299742</v>
      </c>
      <c r="J16" s="39">
        <f t="shared" si="1"/>
        <v>147.75014511056384</v>
      </c>
      <c r="M16" s="11" t="s">
        <v>11</v>
      </c>
      <c r="N16" s="9">
        <v>47.52043738782654</v>
      </c>
      <c r="O16" s="37">
        <v>257.27325550513859</v>
      </c>
      <c r="P16" s="24">
        <f>((O16-N16)/N16)*100</f>
        <v>441.39496529769968</v>
      </c>
      <c r="Q16" s="6"/>
      <c r="R16" s="11" t="s">
        <v>11</v>
      </c>
      <c r="S16" s="9">
        <v>138.28250785730819</v>
      </c>
      <c r="T16" s="37">
        <v>227.48778471978022</v>
      </c>
      <c r="U16" s="39">
        <f t="shared" si="2"/>
        <v>64.509443923682468</v>
      </c>
    </row>
    <row r="17" spans="2:21" x14ac:dyDescent="0.25">
      <c r="B17" s="11" t="s">
        <v>12</v>
      </c>
      <c r="C17" s="9">
        <v>62.191355419158882</v>
      </c>
      <c r="D17" s="37">
        <v>1536.41551880836</v>
      </c>
      <c r="E17" s="24">
        <f t="shared" si="0"/>
        <v>2370.4647590540317</v>
      </c>
      <c r="F17" s="6"/>
      <c r="G17" s="11" t="s">
        <v>12</v>
      </c>
      <c r="H17" s="9">
        <v>81.264069875081219</v>
      </c>
      <c r="I17" s="37">
        <v>1831.436336565014</v>
      </c>
      <c r="J17" s="39">
        <f t="shared" si="1"/>
        <v>2153.6852256849679</v>
      </c>
      <c r="M17" s="11" t="s">
        <v>12</v>
      </c>
      <c r="N17" s="9">
        <v>24.053965400408423</v>
      </c>
      <c r="O17" s="37">
        <v>629.07690983426869</v>
      </c>
      <c r="P17" s="24">
        <f>((O17-N17)/N17)*100</f>
        <v>2515.273196591475</v>
      </c>
      <c r="Q17" s="6"/>
      <c r="R17" s="11" t="s">
        <v>12</v>
      </c>
      <c r="S17" s="9">
        <v>63.3582258066413</v>
      </c>
      <c r="T17" s="37">
        <v>302.53092187613936</v>
      </c>
      <c r="U17" s="39">
        <f t="shared" si="2"/>
        <v>377.49272967240762</v>
      </c>
    </row>
    <row r="18" spans="2:21" x14ac:dyDescent="0.25">
      <c r="B18" s="11" t="s">
        <v>13</v>
      </c>
      <c r="C18" s="9">
        <v>20.33224554061886</v>
      </c>
      <c r="D18" s="37">
        <v>122.8157083988186</v>
      </c>
      <c r="E18" s="24">
        <f t="shared" si="0"/>
        <v>504.04399579703494</v>
      </c>
      <c r="F18" s="6"/>
      <c r="G18" s="11" t="s">
        <v>13</v>
      </c>
      <c r="H18" s="9">
        <v>34.734125415484051</v>
      </c>
      <c r="I18" s="37">
        <v>137.20876836776702</v>
      </c>
      <c r="J18" s="39">
        <f t="shared" si="1"/>
        <v>295.02583331665238</v>
      </c>
      <c r="M18" s="11" t="s">
        <v>13</v>
      </c>
      <c r="N18" s="9">
        <v>37.062456151499617</v>
      </c>
      <c r="O18" s="37">
        <v>180.92747136796459</v>
      </c>
      <c r="P18" s="24">
        <f>((O18-N18)/N18)*100</f>
        <v>388.16913436171154</v>
      </c>
      <c r="Q18" s="6"/>
      <c r="R18" s="11" t="s">
        <v>13</v>
      </c>
      <c r="S18" s="9">
        <v>86.302870670002321</v>
      </c>
      <c r="T18" s="37">
        <v>164.53681454989839</v>
      </c>
      <c r="U18" s="39">
        <f t="shared" si="2"/>
        <v>90.650453771161878</v>
      </c>
    </row>
    <row r="19" spans="2:21" x14ac:dyDescent="0.25">
      <c r="B19" s="11" t="s">
        <v>14</v>
      </c>
      <c r="C19" s="9">
        <v>37.764234161376905</v>
      </c>
      <c r="D19" s="37">
        <v>1.7276906967163046E-2</v>
      </c>
      <c r="E19" s="24">
        <f t="shared" si="0"/>
        <v>-99.95425060946998</v>
      </c>
      <c r="F19" s="6"/>
      <c r="G19" s="11" t="s">
        <v>14</v>
      </c>
      <c r="H19" s="9">
        <v>98.61200451850884</v>
      </c>
      <c r="I19" s="37">
        <v>1.138963699340814E-2</v>
      </c>
      <c r="J19" s="39">
        <f t="shared" si="1"/>
        <v>-99.988450050225609</v>
      </c>
      <c r="M19" s="11" t="s">
        <v>14</v>
      </c>
      <c r="N19" s="9">
        <v>72.169490972404446</v>
      </c>
      <c r="O19" s="37">
        <v>2.0373339553760363</v>
      </c>
      <c r="P19" s="24">
        <f>((O19-N19)/N19)*100</f>
        <v>-97.177014929819777</v>
      </c>
      <c r="Q19" s="6"/>
      <c r="R19" s="11" t="s">
        <v>14</v>
      </c>
      <c r="S19" s="9">
        <v>174.21016514441419</v>
      </c>
      <c r="T19" s="37">
        <v>2.5058530379100152</v>
      </c>
      <c r="U19" s="39">
        <f t="shared" si="2"/>
        <v>-98.561591950829765</v>
      </c>
    </row>
    <row r="20" spans="2:21" x14ac:dyDescent="0.25">
      <c r="B20" s="11" t="s">
        <v>15</v>
      </c>
      <c r="C20" s="9">
        <v>10.318540334701488</v>
      </c>
      <c r="D20" s="37">
        <v>103.31583285331678</v>
      </c>
      <c r="E20" s="24">
        <f t="shared" si="0"/>
        <v>901.2640305902886</v>
      </c>
      <c r="F20" s="6"/>
      <c r="G20" s="11" t="s">
        <v>15</v>
      </c>
      <c r="H20" s="9">
        <v>18.053256114323869</v>
      </c>
      <c r="I20" s="37">
        <v>132.3307879447934</v>
      </c>
      <c r="J20" s="39">
        <f t="shared" si="1"/>
        <v>633.00232992207486</v>
      </c>
      <c r="M20" s="11" t="s">
        <v>15</v>
      </c>
      <c r="N20" s="9">
        <v>11.74417039926348</v>
      </c>
      <c r="O20" s="37">
        <v>52.689325368155622</v>
      </c>
      <c r="P20" s="24">
        <f>((O20-N20)/N20)*100</f>
        <v>348.64237810667294</v>
      </c>
      <c r="Q20" s="6"/>
      <c r="R20" s="11" t="s">
        <v>15</v>
      </c>
      <c r="S20" s="9">
        <v>30.829705897046335</v>
      </c>
      <c r="T20" s="37">
        <v>36.414828965375094</v>
      </c>
      <c r="U20" s="39">
        <f t="shared" si="2"/>
        <v>18.116043944693764</v>
      </c>
    </row>
    <row r="21" spans="2:21" x14ac:dyDescent="0.25">
      <c r="B21" s="11" t="s">
        <v>16</v>
      </c>
      <c r="C21" s="9">
        <v>0</v>
      </c>
      <c r="D21" s="37">
        <v>96.422201824188093</v>
      </c>
      <c r="E21" s="24" t="e">
        <f t="shared" si="0"/>
        <v>#DIV/0!</v>
      </c>
      <c r="F21" s="6"/>
      <c r="G21" s="11" t="s">
        <v>16</v>
      </c>
      <c r="H21" s="9">
        <v>0</v>
      </c>
      <c r="I21" s="37">
        <v>67.029065704345655</v>
      </c>
      <c r="J21" s="39" t="e">
        <f t="shared" si="1"/>
        <v>#DIV/0!</v>
      </c>
      <c r="M21" s="11" t="s">
        <v>16</v>
      </c>
      <c r="N21" s="9">
        <v>0</v>
      </c>
      <c r="O21" s="37">
        <v>0</v>
      </c>
      <c r="P21" s="24" t="e">
        <f>((O21-N21)/N21)*100</f>
        <v>#DIV/0!</v>
      </c>
      <c r="Q21" s="6"/>
      <c r="R21" s="11" t="s">
        <v>16</v>
      </c>
      <c r="S21" s="9">
        <v>0</v>
      </c>
      <c r="T21" s="37">
        <v>0</v>
      </c>
      <c r="U21" s="39" t="e">
        <f t="shared" si="2"/>
        <v>#DIV/0!</v>
      </c>
    </row>
    <row r="22" spans="2:21" x14ac:dyDescent="0.25">
      <c r="B22" s="11" t="s">
        <v>17</v>
      </c>
      <c r="C22" s="9">
        <v>239.14626135826038</v>
      </c>
      <c r="D22" s="37">
        <v>98.033607292175091</v>
      </c>
      <c r="E22" s="24">
        <f t="shared" si="0"/>
        <v>-59.006840945210151</v>
      </c>
      <c r="F22" s="6"/>
      <c r="G22" s="11" t="s">
        <v>17</v>
      </c>
      <c r="H22" s="9">
        <v>279.53225533167466</v>
      </c>
      <c r="I22" s="37">
        <v>129.50369310378977</v>
      </c>
      <c r="J22" s="39">
        <f t="shared" si="1"/>
        <v>-53.671288148793714</v>
      </c>
      <c r="M22" s="11" t="s">
        <v>17</v>
      </c>
      <c r="N22" s="9">
        <v>515.23842489668948</v>
      </c>
      <c r="O22" s="37">
        <v>1777.9952695612719</v>
      </c>
      <c r="P22" s="24">
        <f>((O22-N22)/N22)*100</f>
        <v>245.08204040057336</v>
      </c>
      <c r="Q22" s="6"/>
      <c r="R22" s="11" t="s">
        <v>17</v>
      </c>
      <c r="S22" s="9">
        <v>605.00173808276611</v>
      </c>
      <c r="T22" s="37">
        <v>1970.7947727259921</v>
      </c>
      <c r="U22" s="39">
        <f t="shared" si="2"/>
        <v>225.75026626723198</v>
      </c>
    </row>
    <row r="23" spans="2:21" x14ac:dyDescent="0.25">
      <c r="B23" s="11" t="s">
        <v>18</v>
      </c>
      <c r="C23" s="9">
        <v>21.20555338859554</v>
      </c>
      <c r="D23" s="37">
        <v>58.795432758331273</v>
      </c>
      <c r="E23" s="24">
        <f t="shared" si="0"/>
        <v>177.26431694987866</v>
      </c>
      <c r="F23" s="6"/>
      <c r="G23" s="11" t="s">
        <v>18</v>
      </c>
      <c r="H23" s="9">
        <v>46.160212278366053</v>
      </c>
      <c r="I23" s="37">
        <v>70.392898368835375</v>
      </c>
      <c r="J23" s="39">
        <f t="shared" si="1"/>
        <v>52.496912155290232</v>
      </c>
      <c r="M23" s="11" t="s">
        <v>18</v>
      </c>
      <c r="N23" s="9">
        <v>36.932328873944826</v>
      </c>
      <c r="O23" s="37">
        <v>0</v>
      </c>
      <c r="P23" s="24">
        <f>((O23-N23)/N23)*100</f>
        <v>-100</v>
      </c>
      <c r="Q23" s="6"/>
      <c r="R23" s="11" t="s">
        <v>18</v>
      </c>
      <c r="S23" s="9">
        <v>91.186240467879827</v>
      </c>
      <c r="T23" s="37">
        <v>0</v>
      </c>
      <c r="U23" s="39">
        <f t="shared" si="2"/>
        <v>-100</v>
      </c>
    </row>
    <row r="24" spans="2:21" x14ac:dyDescent="0.25">
      <c r="B24" s="11" t="s">
        <v>19</v>
      </c>
      <c r="C24" s="9">
        <v>0</v>
      </c>
      <c r="D24" s="37">
        <v>352.83998112678483</v>
      </c>
      <c r="E24" s="24" t="e">
        <f t="shared" si="0"/>
        <v>#DIV/0!</v>
      </c>
      <c r="F24" s="6"/>
      <c r="G24" s="11" t="s">
        <v>19</v>
      </c>
      <c r="H24" s="9">
        <v>0</v>
      </c>
      <c r="I24" s="37">
        <v>294.2160739898676</v>
      </c>
      <c r="J24" s="39" t="e">
        <f t="shared" si="1"/>
        <v>#DIV/0!</v>
      </c>
      <c r="M24" s="11" t="s">
        <v>19</v>
      </c>
      <c r="N24" s="9">
        <v>0</v>
      </c>
      <c r="O24" s="37">
        <v>0</v>
      </c>
      <c r="P24" s="24" t="e">
        <f>((O24-N24)/N24)*100</f>
        <v>#DIV/0!</v>
      </c>
      <c r="Q24" s="6"/>
      <c r="R24" s="11" t="s">
        <v>19</v>
      </c>
      <c r="S24" s="9">
        <v>0</v>
      </c>
      <c r="T24" s="37">
        <v>0</v>
      </c>
      <c r="U24" s="39" t="e">
        <f t="shared" si="2"/>
        <v>#DIV/0!</v>
      </c>
    </row>
    <row r="25" spans="2:21" x14ac:dyDescent="0.25">
      <c r="B25" s="11" t="s">
        <v>20</v>
      </c>
      <c r="C25" s="9">
        <v>170.32293924419997</v>
      </c>
      <c r="D25" s="37">
        <v>441.39785256385738</v>
      </c>
      <c r="E25" s="24">
        <f t="shared" si="0"/>
        <v>159.15349660036375</v>
      </c>
      <c r="F25" s="6"/>
      <c r="G25" s="11" t="s">
        <v>20</v>
      </c>
      <c r="H25" s="9">
        <v>254.94487826328483</v>
      </c>
      <c r="I25" s="37">
        <v>419.80496568679763</v>
      </c>
      <c r="J25" s="39">
        <f t="shared" si="1"/>
        <v>64.664992898292184</v>
      </c>
      <c r="M25" s="11" t="s">
        <v>20</v>
      </c>
      <c r="N25" s="9">
        <v>0</v>
      </c>
      <c r="O25" s="37">
        <v>0</v>
      </c>
      <c r="P25" s="24" t="e">
        <f>((O25-N25)/N25)*100</f>
        <v>#DIV/0!</v>
      </c>
      <c r="Q25" s="6"/>
      <c r="R25" s="11" t="s">
        <v>20</v>
      </c>
      <c r="S25" s="9">
        <v>0</v>
      </c>
      <c r="T25" s="37">
        <v>0</v>
      </c>
      <c r="U25" s="39" t="e">
        <f t="shared" si="2"/>
        <v>#DIV/0!</v>
      </c>
    </row>
    <row r="26" spans="2:21" x14ac:dyDescent="0.25">
      <c r="B26" s="11" t="s">
        <v>21</v>
      </c>
      <c r="C26" s="9">
        <v>10.802513551712023</v>
      </c>
      <c r="D26" s="37">
        <v>12.33323616981502</v>
      </c>
      <c r="E26" s="24">
        <f t="shared" si="0"/>
        <v>14.17005968819546</v>
      </c>
      <c r="F26" s="6"/>
      <c r="G26" s="11" t="s">
        <v>21</v>
      </c>
      <c r="H26" s="9">
        <v>52.929609457651736</v>
      </c>
      <c r="I26" s="37">
        <v>14.60571494102474</v>
      </c>
      <c r="J26" s="39">
        <f t="shared" si="1"/>
        <v>-72.405398243660613</v>
      </c>
      <c r="M26" s="11" t="s">
        <v>21</v>
      </c>
      <c r="N26" s="9">
        <v>12.9319043519417</v>
      </c>
      <c r="O26" s="37">
        <v>146.2173435912018</v>
      </c>
      <c r="P26" s="24">
        <f>((O26-N26)/N26)*100</f>
        <v>1030.6713969721523</v>
      </c>
      <c r="Q26" s="6"/>
      <c r="R26" s="11" t="s">
        <v>21</v>
      </c>
      <c r="S26" s="9">
        <v>44.201604327675142</v>
      </c>
      <c r="T26" s="37">
        <v>174.7671703070786</v>
      </c>
      <c r="U26" s="39">
        <f t="shared" si="2"/>
        <v>295.38648645306034</v>
      </c>
    </row>
    <row r="27" spans="2:21" x14ac:dyDescent="0.25">
      <c r="E27" s="13">
        <f>AVERAGE(E5:E20,E22,E23,E25,E26)</f>
        <v>925.71138917932387</v>
      </c>
      <c r="J27" s="21">
        <f>AVERAGE(J5:J20,J22,J23,J25,J26)</f>
        <v>576.2615614239578</v>
      </c>
      <c r="P27" s="13">
        <f>AVERAGE(P5,P7:P20,P22,P26)</f>
        <v>955.1810096118902</v>
      </c>
      <c r="U27" s="21">
        <f>AVERAGE(U5,U7:U20,U22,U26)</f>
        <v>272.15835363197658</v>
      </c>
    </row>
  </sheetData>
  <mergeCells count="4">
    <mergeCell ref="B3:D3"/>
    <mergeCell ref="G3:I3"/>
    <mergeCell ref="M3:O3"/>
    <mergeCell ref="R3:T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b K M W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p b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j F g o i k e 4 D g A A A B E A A A A T A B w A R m 9 y b X V s Y X M v U 2 V j d G l v b j E u b S C i G A A o o B Q A A A A A A A A A A A A A A A A A A A A A A A A A A A A r T k 0 u y c z P U w i G 0 I b W A F B L A Q I t A B Q A A g A I A K W y j F i M e 5 9 f p A A A A P Y A A A A S A A A A A A A A A A A A A A A A A A A A A A B D b 2 5 m a W c v U G F j a 2 F n Z S 5 4 b W x Q S w E C L Q A U A A I A C A C l s o x Y D 8 r p q 6 Q A A A D p A A A A E w A A A A A A A A A A A A A A A A D w A A A A W 0 N v b n R l b n R f V H l w Z X N d L n h t b F B L A Q I t A B Q A A g A I A K W y j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X f 2 l I c / + R q J O Q r K z O p i X A A A A A A I A A A A A A B B m A A A A A Q A A I A A A A I i l k E I 3 N p c o R x L C I r 0 f 9 0 O z k v 1 h M s I Y H j c 9 g e 2 C O 6 e P A A A A A A 6 A A A A A A g A A I A A A A J t f q f 8 l E O A z Q E o w s c J 2 B A g n r 0 f q / E v Y n C Y V j S t / c 0 2 Y U A A A A D + D x M Q k 0 w Z n 5 D R h Q k R Q Q v C n f F 5 4 u q n b k Y q Q m 7 c s F K 1 5 D X s a j z b 1 E X p k J / W D 4 o X y X m Q w 6 Z P a b E t Y s / + x 6 x W 0 j i i V x t P e H b O F r L Q / L i p P z g N U Q A A A A B f S 0 9 c y 3 2 y p r i + t y S Z u 4 b 3 S k M S 7 H G f F / i V B Z j d z F h f o q Y h 9 k N c K P / x K P e 0 2 z t t M W Q P r D x I 1 i l U L A k Q D 8 T p e 2 e 4 = < / D a t a M a s h u p > 
</file>

<file path=customXml/itemProps1.xml><?xml version="1.0" encoding="utf-8"?>
<ds:datastoreItem xmlns:ds="http://schemas.openxmlformats.org/officeDocument/2006/customXml" ds:itemID="{D9C2175C-0D94-45AF-B9BA-77479005D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40GBPostgres</vt:lpstr>
      <vt:lpstr>25GBMySql</vt:lpstr>
      <vt:lpstr>25GBPostgres</vt:lpstr>
      <vt:lpstr>ImportTimes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2024-04-12T14:22:53Z</dcterms:created>
  <dcterms:modified xsi:type="dcterms:W3CDTF">2024-05-06T18:04:54Z</dcterms:modified>
</cp:coreProperties>
</file>