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cn6\OneDrive\Desktop\"/>
    </mc:Choice>
  </mc:AlternateContent>
  <xr:revisionPtr revIDLastSave="0" documentId="13_ncr:1_{C0EC17E7-9C03-4D1D-A3B3-081E30D0C4A9}" xr6:coauthVersionLast="47" xr6:coauthVersionMax="47" xr10:uidLastSave="{00000000-0000-0000-0000-000000000000}"/>
  <bookViews>
    <workbookView xWindow="-120" yWindow="-120" windowWidth="29040" windowHeight="15720" firstSheet="2" activeTab="2" xr2:uid="{68ABBAF7-8806-4D19-A050-03B50B7AB946}"/>
  </bookViews>
  <sheets>
    <sheet name="DATA" sheetId="1" state="hidden" r:id="rId1"/>
    <sheet name="parametreler" sheetId="4" state="hidden" r:id="rId2"/>
    <sheet name="Dashboard" sheetId="5" r:id="rId3"/>
    <sheet name="Sellers" sheetId="2" state="hidden" r:id="rId4"/>
    <sheet name="images" sheetId="3" state="hidden" r:id="rId5"/>
  </sheets>
  <externalReferences>
    <externalReference r:id="rId6"/>
  </externalReferences>
  <definedNames>
    <definedName name="_xlnm._FilterDatabase" localSheetId="0" hidden="1">DATA!$A$1:$H$886</definedName>
    <definedName name="_xlnm._FilterDatabase" localSheetId="3" hidden="1">Sellers!#REF!</definedName>
    <definedName name="_xlchart.v5.0" hidden="1">parametreler!$A$1:$A$50</definedName>
    <definedName name="_xlchart.v5.1" hidden="1">parametreler!$B$1:$B$50</definedName>
    <definedName name="bolgeler">parametreler!$A$1:$A$50</definedName>
    <definedName name="dinamik_satici">OFFSET(parametreler!$R$4,0,0,COUNTIF(parametreler!$R:$R,"&lt;&gt;")-1,1)</definedName>
    <definedName name="donemler">parametreler!$D$1:$D$3</definedName>
    <definedName name="photo">INDEX(#REF!,MATCH([1]Sheet1!$A$1,#REF!,0),0)</definedName>
    <definedName name="resim">_xlfn.XLOOKUP(Dashboard!$Y$2,Sellers!$C:$C,Sellers!$D:$D)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22" i="4" l="1" a="1"/>
  <c r="AE22" i="4" s="1"/>
  <c r="AF19" i="4"/>
  <c r="AF22" i="4" s="1"/>
  <c r="L22" i="4"/>
  <c r="K25" i="4" a="1"/>
  <c r="K25" i="4" s="1"/>
  <c r="L23" i="4"/>
  <c r="R1" i="4"/>
  <c r="R4" i="4" s="1" a="1"/>
  <c r="R4" i="4" s="1"/>
  <c r="M12" i="4"/>
  <c r="M11" i="4"/>
  <c r="L14" i="4" a="1"/>
  <c r="L14" i="4" s="1"/>
  <c r="L1" i="4" a="1"/>
  <c r="L1" i="4" s="1"/>
  <c r="K2" i="4" a="1"/>
  <c r="K2" i="4" s="1"/>
  <c r="N2" i="4" s="1"/>
  <c r="G1" i="4" a="1"/>
  <c r="G1" i="4" s="1"/>
  <c r="C1" i="4"/>
  <c r="D1" i="4" a="1"/>
  <c r="D1" i="4" s="1"/>
  <c r="A1" i="4" a="1"/>
  <c r="A1" i="4" s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AK22" i="4" l="1"/>
  <c r="AK26" i="4"/>
  <c r="AK25" i="4"/>
  <c r="AK24" i="4"/>
  <c r="AK23" i="4"/>
  <c r="AJ23" i="4"/>
  <c r="AJ26" i="4"/>
  <c r="AJ25" i="4"/>
  <c r="AJ24" i="4"/>
  <c r="AJ22" i="4"/>
  <c r="AI22" i="4"/>
  <c r="AI26" i="4"/>
  <c r="AI25" i="4"/>
  <c r="AI24" i="4"/>
  <c r="AI23" i="4"/>
  <c r="AH23" i="4"/>
  <c r="AH25" i="4"/>
  <c r="AH26" i="4"/>
  <c r="AH24" i="4"/>
  <c r="AH22" i="4"/>
  <c r="AG26" i="4"/>
  <c r="AG23" i="4"/>
  <c r="AG25" i="4"/>
  <c r="AG24" i="4"/>
  <c r="AG22" i="4"/>
  <c r="AF23" i="4"/>
  <c r="AF25" i="4"/>
  <c r="AF26" i="4"/>
  <c r="AF24" i="4"/>
  <c r="M6" i="4"/>
  <c r="M2" i="4"/>
  <c r="N5" i="4"/>
  <c r="M5" i="4"/>
  <c r="N4" i="4"/>
  <c r="N6" i="4"/>
  <c r="B3" i="4"/>
  <c r="M4" i="4"/>
  <c r="N3" i="4"/>
  <c r="M3" i="4"/>
  <c r="L26" i="4"/>
  <c r="M26" i="4"/>
  <c r="M29" i="4"/>
  <c r="M28" i="4"/>
  <c r="M27" i="4"/>
  <c r="M25" i="4"/>
  <c r="L25" i="4"/>
  <c r="L29" i="4"/>
  <c r="L28" i="4"/>
  <c r="L27" i="4"/>
  <c r="U4" i="4" a="1"/>
  <c r="U4" i="4" s="1"/>
  <c r="N18" i="4"/>
  <c r="N15" i="4"/>
  <c r="N14" i="4"/>
  <c r="N16" i="4"/>
  <c r="M18" i="4"/>
  <c r="M17" i="4"/>
  <c r="M16" i="4"/>
  <c r="M15" i="4"/>
  <c r="N17" i="4"/>
  <c r="M14" i="4"/>
  <c r="H14" i="4"/>
  <c r="H15" i="4"/>
  <c r="L3" i="4"/>
  <c r="O3" i="4" s="1"/>
  <c r="L4" i="4"/>
  <c r="O4" i="4" s="1"/>
  <c r="L5" i="4"/>
  <c r="O5" i="4" s="1"/>
  <c r="L6" i="4"/>
  <c r="L2" i="4"/>
  <c r="O2" i="4" s="1"/>
  <c r="H2" i="4"/>
  <c r="H1" i="4"/>
  <c r="H4" i="4"/>
  <c r="H5" i="4"/>
  <c r="H3" i="4"/>
  <c r="B31" i="4"/>
  <c r="B26" i="4"/>
  <c r="B23" i="4"/>
  <c r="B50" i="4"/>
  <c r="B18" i="4"/>
  <c r="B47" i="4"/>
  <c r="B15" i="4"/>
  <c r="B42" i="4"/>
  <c r="B10" i="4"/>
  <c r="B39" i="4"/>
  <c r="B7" i="4"/>
  <c r="B34" i="4"/>
  <c r="B2" i="4"/>
  <c r="B49" i="4"/>
  <c r="B41" i="4"/>
  <c r="B33" i="4"/>
  <c r="B25" i="4"/>
  <c r="B17" i="4"/>
  <c r="B9" i="4"/>
  <c r="B48" i="4"/>
  <c r="B40" i="4"/>
  <c r="B32" i="4"/>
  <c r="B24" i="4"/>
  <c r="B16" i="4"/>
  <c r="B8" i="4"/>
  <c r="B46" i="4"/>
  <c r="B38" i="4"/>
  <c r="B30" i="4"/>
  <c r="B22" i="4"/>
  <c r="B14" i="4"/>
  <c r="B6" i="4"/>
  <c r="B45" i="4"/>
  <c r="B37" i="4"/>
  <c r="B29" i="4"/>
  <c r="B21" i="4"/>
  <c r="B13" i="4"/>
  <c r="B5" i="4"/>
  <c r="B44" i="4"/>
  <c r="B36" i="4"/>
  <c r="B28" i="4"/>
  <c r="B20" i="4"/>
  <c r="B12" i="4"/>
  <c r="B4" i="4"/>
  <c r="B1" i="4"/>
  <c r="B43" i="4"/>
  <c r="B35" i="4"/>
  <c r="B27" i="4"/>
  <c r="B19" i="4"/>
  <c r="B11" i="4"/>
  <c r="N28" i="4" l="1"/>
  <c r="O28" i="4" s="1"/>
  <c r="O14" i="4"/>
  <c r="O6" i="4"/>
  <c r="N26" i="4"/>
  <c r="O26" i="4" s="1"/>
  <c r="N29" i="4"/>
  <c r="O29" i="4" s="1"/>
  <c r="N27" i="4"/>
  <c r="O27" i="4" s="1"/>
  <c r="N25" i="4"/>
  <c r="O25" i="4" s="1"/>
  <c r="O18" i="4"/>
  <c r="O15" i="4"/>
  <c r="O16" i="4"/>
  <c r="O17" i="4"/>
  <c r="H16" i="4"/>
  <c r="H17" i="4" s="1"/>
  <c r="S25" i="5" s="1"/>
  <c r="S24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<sst xmlns="http://schemas.openxmlformats.org/spreadsheetml/2006/main" count="3746" uniqueCount="179">
  <si>
    <t>CODE</t>
  </si>
  <si>
    <t>STATE</t>
  </si>
  <si>
    <t>PRODUCTS</t>
  </si>
  <si>
    <t>NET SALE AMOUNT</t>
  </si>
  <si>
    <t>TARGET SALE AMOUNT</t>
  </si>
  <si>
    <t>TARGET REALIZATION</t>
  </si>
  <si>
    <t>YEAR</t>
  </si>
  <si>
    <t>AK</t>
  </si>
  <si>
    <t>Alaska</t>
  </si>
  <si>
    <t>Jenny Hhapman</t>
  </si>
  <si>
    <t>MERCEDES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</si>
  <si>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</si>
  <si>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</si>
  <si>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</si>
  <si>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</si>
  <si>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</si>
  <si>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</si>
  <si>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</si>
  <si>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</si>
  <si>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</si>
  <si>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</si>
  <si>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</si>
  <si>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</si>
  <si>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</si>
  <si>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</si>
  <si>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</si>
  <si>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</si>
  <si>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</si>
  <si>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</si>
  <si>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</si>
  <si>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</si>
  <si>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</si>
  <si>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</si>
  <si>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</si>
  <si>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</si>
  <si>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</si>
  <si>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</si>
  <si>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</si>
  <si>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</si>
  <si>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</si>
  <si>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</si>
  <si>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</si>
  <si>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</si>
  <si>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</si>
  <si>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</si>
  <si>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</si>
  <si>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</si>
  <si>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</si>
  <si>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</si>
  <si>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</si>
  <si>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</si>
  <si>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</si>
  <si>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</si>
  <si>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</si>
  <si>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</si>
  <si>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</si>
  <si>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</si>
  <si>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</si>
  <si>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</si>
  <si>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</si>
  <si>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</si>
  <si>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</si>
  <si>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</si>
  <si>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</si>
  <si>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</si>
  <si>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</si>
  <si>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</si>
  <si>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</si>
  <si>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</si>
  <si>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</si>
  <si>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</si>
  <si>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</si>
  <si>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</si>
  <si>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</si>
  <si>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</si>
  <si>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</si>
  <si>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</si>
  <si>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</si>
  <si>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</si>
  <si>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</si>
  <si>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</si>
  <si>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</si>
  <si>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</si>
  <si>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</si>
  <si>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</si>
  <si>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</si>
  <si>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</si>
  <si>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</si>
  <si>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</si>
  <si>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</si>
  <si>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</si>
  <si>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</si>
  <si>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</si>
  <si>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</si>
  <si>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</si>
  <si>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</si>
  <si>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</si>
  <si>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</si>
  <si>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</si>
  <si>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</si>
  <si>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</si>
  <si>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</si>
  <si>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</si>
  <si>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</si>
  <si>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</si>
  <si>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</si>
  <si>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</si>
  <si>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</si>
  <si>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</si>
  <si>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</si>
  <si>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</si>
  <si>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</si>
  <si>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</si>
  <si>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</si>
  <si>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</si>
  <si>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</si>
  <si>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</si>
  <si>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</si>
  <si>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</si>
  <si>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</si>
  <si>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</si>
  <si>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</si>
  <si>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</si>
  <si>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</si>
  <si>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</si>
  <si>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</si>
  <si>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</si>
  <si>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</si>
  <si>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</si>
  <si>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</si>
  <si>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</si>
  <si>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</si>
  <si>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</si>
  <si>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</si>
  <si>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</si>
  <si>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</si>
  <si>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</si>
  <si>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</si>
  <si>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</si>
  <si>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</si>
  <si>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</si>
  <si>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</si>
  <si>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</si>
  <si>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</si>
  <si>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</si>
  <si>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</si>
  <si>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</si>
  <si>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</si>
  <si>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</si>
  <si>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</si>
  <si>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</si>
  <si>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</si>
  <si>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</si>
  <si>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</si>
  <si>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</si>
  <si>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</si>
  <si>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</si>
  <si>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</si>
  <si>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</si>
  <si>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</si>
  <si>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</si>
  <si>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</si>
  <si>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</si>
  <si>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</si>
  <si>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</si>
  <si>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</si>
  <si>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</si>
  <si>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BMW</t>
  </si>
  <si>
    <t>FORD</t>
  </si>
  <si>
    <t>MAZDA</t>
  </si>
  <si>
    <t>CHEVROLET</t>
  </si>
  <si>
    <t>Sellers</t>
  </si>
  <si>
    <t>Toplam</t>
  </si>
  <si>
    <t>Toplam Satış</t>
  </si>
  <si>
    <t>Toplam Hedef</t>
  </si>
  <si>
    <t>H/G Oranı</t>
  </si>
  <si>
    <t>Hedef</t>
  </si>
  <si>
    <t>Gerçekleşme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</si>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</sst>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* #,##0_-;\-* #,##0_-;_-* &quot;-&quot;??_-;_-@_-"/>
  </numFmts>
  <fonts count="5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37">
    <xf numFmtId="0" fontId="0" fillId="0" borderId="0" xfId="0"/>
    <xf numFmtId="0" fontId="4" fillId="0" borderId="0" xfId="3"/>
    <xf numFmtId="0" fontId="4" fillId="0" borderId="0" xfId="3" applyAlignment="1">
      <alignment horizontal="center" vertical="center"/>
    </xf>
    <xf numFmtId="0" fontId="4" fillId="0" borderId="0" xfId="3" applyAlignment="1">
      <alignment horizontal="left" vertical="center"/>
    </xf>
    <xf numFmtId="165" fontId="0" fillId="0" borderId="0" xfId="4" applyNumberFormat="1" applyFont="1"/>
    <xf numFmtId="164" fontId="0" fillId="0" borderId="0" xfId="4" applyFont="1"/>
    <xf numFmtId="9" fontId="0" fillId="0" borderId="0" xfId="5" applyFont="1"/>
    <xf numFmtId="166" fontId="0" fillId="0" borderId="0" xfId="1" applyNumberFormat="1" applyFont="1"/>
    <xf numFmtId="9" fontId="0" fillId="0" borderId="0" xfId="2" applyFont="1"/>
    <xf numFmtId="0" fontId="0" fillId="2" borderId="0" xfId="0" applyFill="1" applyBorder="1"/>
    <xf numFmtId="0" fontId="0" fillId="2" borderId="4" xfId="0" applyFill="1" applyBorder="1"/>
    <xf numFmtId="9" fontId="0" fillId="2" borderId="0" xfId="0" applyNumberFormat="1" applyFill="1" applyBorder="1"/>
    <xf numFmtId="166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166" fontId="0" fillId="0" borderId="8" xfId="1" applyNumberFormat="1" applyFont="1" applyBorder="1"/>
    <xf numFmtId="166" fontId="0" fillId="0" borderId="8" xfId="1" applyNumberFormat="1" applyFont="1" applyBorder="1" applyAlignment="1">
      <alignment horizontal="right" vertical="center"/>
    </xf>
    <xf numFmtId="0" fontId="3" fillId="0" borderId="8" xfId="0" applyFont="1" applyBorder="1" applyAlignment="1">
      <alignment horizontal="left" vertical="center"/>
    </xf>
    <xf numFmtId="0" fontId="2" fillId="3" borderId="8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left" vertical="center"/>
    </xf>
    <xf numFmtId="166" fontId="0" fillId="4" borderId="8" xfId="1" applyNumberFormat="1" applyFont="1" applyFill="1" applyBorder="1" applyAlignment="1">
      <alignment horizontal="right" vertical="center"/>
    </xf>
    <xf numFmtId="9" fontId="0" fillId="0" borderId="8" xfId="2" applyFont="1" applyBorder="1" applyAlignment="1">
      <alignment horizontal="right" vertical="center"/>
    </xf>
    <xf numFmtId="9" fontId="0" fillId="4" borderId="8" xfId="2" applyFont="1" applyFill="1" applyBorder="1" applyAlignment="1">
      <alignment horizontal="right" vertical="center"/>
    </xf>
    <xf numFmtId="0" fontId="0" fillId="2" borderId="0" xfId="0" applyFill="1"/>
    <xf numFmtId="0" fontId="3" fillId="0" borderId="8" xfId="0" applyFont="1" applyBorder="1"/>
    <xf numFmtId="9" fontId="0" fillId="0" borderId="8" xfId="2" applyFont="1" applyBorder="1"/>
    <xf numFmtId="0" fontId="3" fillId="4" borderId="8" xfId="0" applyFont="1" applyFill="1" applyBorder="1"/>
    <xf numFmtId="166" fontId="0" fillId="4" borderId="8" xfId="1" applyNumberFormat="1" applyFont="1" applyFill="1" applyBorder="1"/>
    <xf numFmtId="9" fontId="0" fillId="4" borderId="8" xfId="2" applyFont="1" applyFill="1" applyBorder="1"/>
    <xf numFmtId="0" fontId="0" fillId="0" borderId="0" xfId="0" applyFill="1"/>
    <xf numFmtId="0" fontId="2" fillId="0" borderId="0" xfId="0" applyFont="1"/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</cellXfs>
  <cellStyles count="6">
    <cellStyle name="Comma" xfId="1" builtinId="3"/>
    <cellStyle name="Normal" xfId="0" builtinId="0"/>
    <cellStyle name="Normal 2" xfId="3" xr:uid="{49D7BAE4-F31D-4F91-8A39-70BAEB24CF7B}"/>
    <cellStyle name="ParaBirimi 2" xfId="4" xr:uid="{C4FBF54E-AEE1-464B-BF78-57AF5DE88F68}"/>
    <cellStyle name="Percent" xfId="2" builtinId="5"/>
    <cellStyle name="Yüzde 2" xfId="5" xr:uid="{81212AF9-6C13-48F0-B154-2F9459956FC0}"/>
  </cellStyles>
  <dxfs count="9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numFmt numFmtId="165" formatCode="_(&quot;$&quot;* #,##0_);_(&quot;$&quot;* \(#,##0\);_(&quot;$&quot;* &quot;-&quot;??_);_(@_)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4472C4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parametreler!$G$1:$G$5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parametreler!$H$1:$H$5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F-4B8A-A7D7-151BA4B3E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7545104"/>
        <c:axId val="307544688"/>
      </c:barChart>
      <c:catAx>
        <c:axId val="30754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07544688"/>
        <c:crosses val="autoZero"/>
        <c:auto val="1"/>
        <c:lblAlgn val="ctr"/>
        <c:lblOffset val="100"/>
        <c:noMultiLvlLbl val="0"/>
      </c:catAx>
      <c:valAx>
        <c:axId val="307544688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30754510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10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parametreler!$L$1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parametreler!$L$2:$L$6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0-4B6F-8708-5DE07E8BD5A7}"/>
            </c:ext>
          </c:extLst>
        </c:ser>
        <c:ser>
          <c:idx val="1"/>
          <c:order val="1"/>
          <c:tx>
            <c:strRef>
              <c:f>parametreler!$M$1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parametreler!$M$2:$M$6</c:f>
              <c:numCache>
                <c:formatCode>_-* #,##0_-;\-* #,##0_-;_-*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0-4B6F-8708-5DE07E8BD5A7}"/>
            </c:ext>
          </c:extLst>
        </c:ser>
        <c:ser>
          <c:idx val="2"/>
          <c:order val="2"/>
          <c:tx>
            <c:strRef>
              <c:f>parametreler!$N$1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parametreler!$N$2:$N$6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10-4B6F-8708-5DE07E8BD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4437904"/>
        <c:axId val="1624433328"/>
      </c:barChart>
      <c:lineChart>
        <c:grouping val="standard"/>
        <c:varyColors val="0"/>
        <c:ser>
          <c:idx val="3"/>
          <c:order val="3"/>
          <c:tx>
            <c:strRef>
              <c:f>parametreler!$O$1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parametreler!$K$2:$K$6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parametreler!$O$2:$O$6</c:f>
              <c:numCache>
                <c:formatCode>_-* #,##0_-;\-* #,##0_-;_-* "-"??_-;_-@_-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10-4B6F-8708-5DE07E8BD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4437904"/>
        <c:axId val="1624433328"/>
      </c:lineChart>
      <c:catAx>
        <c:axId val="162443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624433328"/>
        <c:crosses val="autoZero"/>
        <c:auto val="1"/>
        <c:lblAlgn val="ctr"/>
        <c:lblOffset val="100"/>
        <c:noMultiLvlLbl val="0"/>
      </c:catAx>
      <c:valAx>
        <c:axId val="1624433328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6244379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90-4FA3-8B4B-C0A14F7C22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90-4FA3-8B4B-C0A14F7C22B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90-4FA3-8B4B-C0A14F7C22B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90-4FA3-8B4B-C0A14F7C22B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290-4FA3-8B4B-C0A14F7C22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parametreler!$L$14:$L$18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parametreler!$M$14:$M$18</c:f>
              <c:numCache>
                <c:formatCode>_-* #,##0_-;\-* #,##0_-;_-* "-"??_-;_-@_-</c:formatCode>
                <c:ptCount val="5"/>
                <c:pt idx="0">
                  <c:v>236885.63399999999</c:v>
                </c:pt>
                <c:pt idx="1">
                  <c:v>173438.80650000001</c:v>
                </c:pt>
                <c:pt idx="2">
                  <c:v>165930.97050000002</c:v>
                </c:pt>
                <c:pt idx="3">
                  <c:v>340299.11025000003</c:v>
                </c:pt>
                <c:pt idx="4">
                  <c:v>35960.355000000003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90-4FA3-8B4B-C0A14F7C2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parametreler!$M$13</c:f>
              <c:strCache>
                <c:ptCount val="1"/>
                <c:pt idx="0">
                  <c:v>Gerçekleşme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parametreler!$L$14:$L$18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parametreler!$M$14:$M$18</c:f>
              <c:numCache>
                <c:formatCode>_-* #,##0_-;\-* #,##0_-;_-* "-"??_-;_-@_-</c:formatCode>
                <c:ptCount val="5"/>
                <c:pt idx="0">
                  <c:v>236885.63399999999</c:v>
                </c:pt>
                <c:pt idx="1">
                  <c:v>173438.80650000001</c:v>
                </c:pt>
                <c:pt idx="2">
                  <c:v>165930.97050000002</c:v>
                </c:pt>
                <c:pt idx="3">
                  <c:v>340299.11025000003</c:v>
                </c:pt>
                <c:pt idx="4">
                  <c:v>35960.355000000003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95-48EC-A4AB-C6E71F208ECF}"/>
            </c:ext>
          </c:extLst>
        </c:ser>
        <c:ser>
          <c:idx val="1"/>
          <c:order val="1"/>
          <c:tx>
            <c:strRef>
              <c:f>parametreler!$N$13</c:f>
              <c:strCache>
                <c:ptCount val="1"/>
                <c:pt idx="0">
                  <c:v>Hedef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parametreler!$L$14:$L$18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parametreler!$N$14:$N$18</c:f>
              <c:numCache>
                <c:formatCode>_-* #,##0_-;\-* #,##0_-;_-* "-"??_-;_-@_-</c:formatCode>
                <c:ptCount val="5"/>
                <c:pt idx="0">
                  <c:v>259916.18175000002</c:v>
                </c:pt>
                <c:pt idx="1">
                  <c:v>358838.91000000003</c:v>
                </c:pt>
                <c:pt idx="2">
                  <c:v>79892.689500000008</c:v>
                </c:pt>
                <c:pt idx="3">
                  <c:v>203477.81849999999</c:v>
                </c:pt>
                <c:pt idx="4">
                  <c:v>45549.783000000003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95-48EC-A4AB-C6E71F208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7544688"/>
        <c:axId val="307546768"/>
      </c:barChart>
      <c:catAx>
        <c:axId val="30754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07546768"/>
        <c:crosses val="autoZero"/>
        <c:auto val="1"/>
        <c:lblAlgn val="ctr"/>
        <c:lblOffset val="100"/>
        <c:noMultiLvlLbl val="0"/>
      </c:catAx>
      <c:valAx>
        <c:axId val="307546768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307544688"/>
        <c:crosses val="autoZero"/>
        <c:crossBetween val="between"/>
      </c:valAx>
      <c:spPr>
        <a:solidFill>
          <a:schemeClr val="tx1">
            <a:lumMod val="95000"/>
            <a:lumOff val="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1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tr-TR" sz="2000" b="1" i="0" u="none" strike="noStrike" baseline="0">
                <a:solidFill>
                  <a:schemeClr val="bg1"/>
                </a:solidFill>
                <a:latin typeface="Calibri" panose="020F0502020204030204"/>
              </a:rPr>
              <a:t>Satış Yoğunluğu</a:t>
            </a:r>
            <a:endParaRPr lang="en-US" sz="2000" b="1" i="0" u="none" strike="noStrike" baseline="0">
              <a:solidFill>
                <a:schemeClr val="bg1"/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solidFill>
              <a:schemeClr val="tx1"/>
            </a:solidFill>
            <a:ln>
              <a:solidFill>
                <a:schemeClr val="tx1"/>
              </a:solidFill>
            </a:ln>
          </cx:spPr>
        </cx:plotSurface>
        <cx:series layoutId="regionMap" uniqueId="{4D34D43F-3926-4142-8F56-1F3C575C7A5D}">
          <cx:dataLabels>
            <cx:visibility seriesName="0" categoryName="1" value="1"/>
            <cx:separator>
</cx:separator>
          </cx:dataLabels>
          <cx:dataId val="0"/>
          <cx:layoutPr>
            <cx:geography cultureLanguage="en-US" cultureRegion="TR" attribution="Powered by Bing">
              <cx:geoCache provider="{E9337A44-BEBE-4D9F-B70C-5C5E7DAFC167}">
                <cx:binary>1H1rc9s4Eu1fSeXzpYd4kAC2drZqQeplW3LiR15fWIrt4ZsgAb5//W3ZcmJzlI231rduSTNVKZuC
1MRhd58+aMD/vO3/cZvdb/W7Ps8K84/b/s/3UV2X//jjD3Mb3edbc5LHt1oZ9Vd9cqvyP9Rff8W3
93/c6W0XF+Ef2Eb0j9toq+v7/v2//gmfFt6rc3W7rWNVfGzu9XB5b5qsNv/h2sFL77Z3eVz4sal1
fFujP9//W6fbwmzN+3f3RR3Xw/VQ3v/5/sW73r/7Y/pZf/vedxmYVjd3MJbQEy4EtwlyxMOLv3+X
qSLcX7YEPqFEIMdxuP3wcp6+e7PNYfxrLHqwZ3t3p++NgVt6+Pf5yBf2w4XL9+9uVVPUu3kLYQr/
fH9TxPX93burelvfw83HRnmPb/DU7iZurh7u+o+XM/+vf05+AfMw+c0zcKaT9rtLf8NmVdzF22L7
ND1vAI04EUgIyp+mnryEhrsnmCMmBMEHoXmFQYeR+TFwAsxqc5TA/DvbmvQNcXHpCaKUMhvbjy5D
X+KCHHyCmeDUReLpadg7y28tOQzI0x1M8Pj32bHi8X2bvyEgBJ8w16UYY/YSCfAQTm0C/oEfkfo7
Hr+z5JeAPA6cInJ+nIjoeFRvGrroCYawBOGJPk78BBiE0Akg5gjXcR9iF5o4yu8N+gUwTwOnwHw7
SmA2992703tt7oen+fnf0wq1TxARtnAIekwb+KXTMHriMu4Aqdn7DIS3R7bxGMReZ9NheJ6PnSC0
OT1KhDxVFPe3dXzb1E/T9AYQoROHOcghxHmECNzjOSljEPAIB+/CEzb2SmsOg/Ni8AQd7/oo0Vnc
Kx3Gb5tqXAozT8XeeSbIcHIC1IAwau/pMnC2587zCoMOg/Nj4ASYxb+PEhhvm8V/KV28KTbsBDvU
dYE0H/QahMSJixhmiO5D20tsXmfTYXiej50g5B0nQqssiwsVQ7X1VqXmLvFgijhx96QA2NjzqMYF
8GruEofvS9EJW3uNRYfR+Tlygs3qOPmapzKlt3fq7bAh/ARUAMex6b6WnMQ1ZDsnDmWA3SSgvcaU
w6D8HDkBxbs4ypC2uW+3d9s3hEScEMel1CH7MnOizCDknriOQzjjj7kGIHuean5vz2FcnsZNUNl8
OkpU/Pts2231/dPc/O/kjIgT2+bMxeRnmHoexphzQl3uUoJAWNu9JhztNRYdRubnyAk2/uwosZlD
FIvf0mUwP3GE4yBKHgmAPYliHMRMzgjFfP+GSTB7hUGHkfkxcALM/DjzyxJcJo7fzmUeiBf4jE3c
lykfdOUTB7Nd0qEPkE1i2O8NOYzH07gJHMvVUfrJSnVvmFcoPrEZdR1GH6fcBid4Hr8EOdlVnS7a
Q2IDZs/zyu+sOYzI46gJHqt/HyUeV6qpo3feViugyG+IDCEnwiaCYrQvLifIcBvWaqCyBPXsMbNM
kHm9XYcxmo6foHXlHSVaq7tt9IZMmdITwoXNoJJ5BOFvtAz0M0cQxu1J4v+tIYdR2Q+bgLHyjxKM
zf13/barMRS0MijpCWOPSrI9kTOFOOEI4Notcj68Jqi8xqLDwPwcOcFmc5x07Oytl5Y5sC0KM8/Y
48xDcn+RaDh4ko1g7XlPpGGR4Hmi+b09h3F5GjdB5ezqKD3m86CgByB8mpr/vX6B/A+By8XuL1b8
wVlOdhyaAgt4jHBP3/2o/7/CoMO4/Bg4Aebz1+MEZmsiAKZWxdP8vAE27IQiRBzGYVl/95qum2Eb
sAEF2qaPFAFc6rnLfH6VTb+A59nYKULHydPOYGqa23R4mqP/HR8CroEZ5q6zX1CeJH/uQEsGY4yg
fYE5STavsegwOj9HTrA5O1Lvic2tKkz8ls4DxIuA3ELcfdwSL/MN6MuMYNAHxOHq//NrTDqMzrOh
E3g+r44yuJ2rJjZv3M5knwhgYrYLbTGPr5fwCATVDeLQNPCzreZ5bHuVSYfheTZ0As/5cUa29daY
7W3UmPu6Nm8X3oAawPoYrF6yvYdMGBuDrg3bgYYaPqFqr7bnMD6T4ROM1seJ0acYlp7feoHTQZgL
4u7ZwST7MH7iQpXjQHX66GCgHzz3oNdYdBignyMn2Hw6TmzWWz1k2+LuaX7egBnAAhpQAyhlXkY1
5p4wG0EzlNgvek4weY0lhzH5OXKCyfo4pYH1Ni7u3w4Q6pwQaAaA5bOf1eXz6tMVJxi5iIIW+ugs
9Om7H8uc35rzK1Qe7mIKyXEqAh/ui8IMWbt90zAGfQBcQJvGXo+xp6s0jJ1wwvlONnhEBsLc8zD2
WqsOA/Ry9ASnD0cazuLbKA63b8ulOdAAwfhhlRMKHeAIAvLMYSl6/QqLDuPzc+QEm/VxMOnb/7hz
4fE5fkw3L975327bELBIAzoBtJo9amuQVp5HN1A9QVmDbo2ntDOJbpMNFb826zBIk+Ev7uQ4dmt8
ute5KuqnyPK/EwBYF7CZg+G/CRTQrOmC2iZcDsXp7jXRBF5hyWEQfgycOMqn66MsOdcxdNIaVW/f
EBMXOICAdoCnXIMmXgI7OQT0AkCn+tOX7pP/a2w5jMqz25jgsj7O7TPr2BjV6Phphv53V4FmMyhh
YFfTXsT825INtGmAhsYQ3ieXice8xqJfgfN0L1NsjrPn7Pq+f9PNgAhalwinsMJ8eMUGWtJgNw0w
s5/y53Nm9ltzDqOyHzaB5PrLkYYxY8Bj4rJ8S4+Bhn8MDTQ/OmMnVSZIm7CTBkP35r59c9IZsPOY
Vxh1GJ4Xgycgra+OEqSLKH7LlgAbVm1gyUw8K1iekzFoO4MrBBrPfpK1527zO2sOw/I4aoLHxfIo
8djtC1rf9/HtG6ICO5uhkwayCN03Bkx4GbLdE2QDKYOGmqfc9nOH0++tOYzK8zuZYLNZHyU2a6DJ
b7qvmbITkJB37nK4AQ3ZEM0oKJ0umVQtrzDlMCo/Bk4gWR8nVd4o/f+mAQ26MQkEqh8t55PlZwY7
NDh0nLvu3qUmaeb1dh2GaTp+gtbGO0oHuqm30VOAeQPyDBwMlmig/3y/N3DS7/SwtZbBMhp2J+j8
zo7DmDyOmiBxc8x+42/Tt60yoWkDaDOkkX2BPyFnwKWBVu+2Q/9c+Hye/h+f+t9bdRifl6MnOG38
o/SYq4cG29/PyH931AkoNJSA4u+wXzTXAE6Y2CAYuJO881p7DiP0cvQEoavjRGhHc5bbvIQWqLfc
W0PJicsdaBB42vg84WywAA3ouRi2rz8WqBPd5tVmHUZqMnwC1eZ4ufVXpdO3S0G7DkIiMN0drPHw
mqLknEAtagOO+6W1SSLaTfPvLPo1QI8jp9h8PcpAd5Fm0Jz+pmehAIXjBPLRnh1MF9cEdLBB0WPb
T0EQktXzZPQaiw5j83PkBJuL4zym5kLfh2/a2wm7O4A6wwZn93EdYEoTHno7oUMK9tlOMPmtJb9A
ZD9uisflUfrKZQRnfb1bmbft24DtAy7m0BW436wp+Mslgl3GQbDBdndYzcMLYt1zf3mtVYcRejl6
gtPl6ihxuoamATjo7f4NezmIA+c4geRs73c6TxcM4JwnQgl0tINI+vCaCDqvMukwQs+GTuC5Ps7l
nM/3pn73s5/r8Vl+g7IUes8ohsZ16HV6eE2kA9i75oIYB2rbfmlh4kevNuswTJPhE6g+f/r/40m/
Pm3wx5GM/rbezh7Ocnx24OB/vvowA3DC5GToPiwdhPIR5dXdn+8xhRLnWbPB7kNeBLTnYvSzAfdb
U//53gIYYWsIkG8Mi91od4bU+3cdPFG7S3CSJGIIwTMAGQ4aq4D1FTuh6s/3EGQFrI1DDYyAvLsw
7P07WFPcXdqtBYJujvij/0Ko/XGC5geVDZCBf0zG/ud3RZN/UHFRmz/fI1gZLB/ftrMVMic0pHDs
OLAhDJ5E2H4E12+3l7BPY/fu/xN0VthGheOs2t4uAx8nY3oZZWVw6lDaemRwzGdBknFewjlic9T1
wSnP6vKrMHZ/4xS8/ErdxHy2SWE+h72NZ89m8oB5kEum1mEbbh8MxAT6oKF6eW6daLgOUCfoKmmp
2joR7T9UdlScF05vxbKKs2EhSrv1TKlSKv/zd4NINPl2DqIrHMi2O3KN7c4n2Fn3fG4inJVuE1er
IAy+5FVAvKZrYrFOhVau75YOO4c1qMKFaXLZWU9FfIMSHX/rx2K8Y42pWr8cB3IaZqGZpW6TLepM
N+lMV8r9yCJeDl7fMGcVdHl9jkpSzqldUjnqJpBJnwvk0dbkFxEe7NJjqEWezatqkB1izG+aMR8k
byKrkqR2e9kmLv4a8iKVyiSRHA1XZ8zQcQa7cpvLqDDFXA20aKVVE57Ow0qIyBNBlHgkpvZnS2tr
xlN23fSjzjw6VmkomVsWG037cGZFVtdKrUi7HKw88FJrJDIZ62aQI+vaSoaBG3llVERejvvhS5Hw
3JGWEejc6ZLAd/VQf+ZdwIyM7ayzpY2ivpUAgLvkJB3mXZS5i17g2LMo7oy0XVxdisZKPtomjpGf
hJX9NVO266uC2drnUS9mXUN0PG9JzwcZgytd9gEPexlUlZvJkUb1NWpUBOGEdc1KcJGFfoGL+rKP
Gx55iHQmkDFs7J7nKA24LII6JaV03BJZMxqO5Kzotd3JMIxxJ9NINDLRIwVYE4sunRZjS2bU1bJz
nC8sGfgsctziQ1rofm7CCmvZONEoqa6TQoZ2j+Z2kui5rjvnw5BhazFiHt5VEW7nqR3PRd22Pniq
WLmY5ZcjHloia9Ukp2PCE587NdtGrC6XY26PM5GV9XKItRrnNa7DUbIED65XtbSvvbYqzILXCToL
LN6fwj6D4BNJcLPkXdSVMmNOdE87u71ACvWOjAuW38OxA6mSeKyIrJy4yKVAYRXLoR0dIl2m3cQH
37uKQishmyaNG6eUSZC73RXSedyXsmKFar2ABFXoJX1QIMnLOr0rkiiIuax1ssC26u7StM2RbNMo
byNZFmVrr00ldLxt4ywrl6JoKb4wRgenYzOSVWaTpP3i9nEozgcHq+1okbrxAtH0GryisurbImiS
zNeiriLPrRWNZ3WjC2umAj6s2wEVg2dsVqNZ01pjfDUQNQzLoa1w41lBkQdSFToPfd1EYfmNik5n
MrUKp5BicArthV1qL8cqjCAV1MW5jrq49CubqK1RjKwQtE7Do97bajWkJr1EDIJm2Edw/+kYFxfJ
2LANblQlPAsL+Da9u7chCpwrHYyom1WOCYyMWmo+17GbUKnjFqzvQzYuK9WPy1h15VcTOOpr12Jh
pHDasvWjDhx5Zuymt2Rj9813O9GNvU5i7dgbEXSk8Upcqq02mXD80srG+UMoF3DnkUeTBs/qhEMc
Ta263fQxHj9lhlix8tKOjKlZ9AEOstGHTICGrdM02i5PeRvb8E8awjm88BwNKKSJVGjs2i9F2Gex
kZblFNtmqHN4dPRozpQe3U1lEFjcqlZZ866p40RSS5eLiuPsYiiitpeuirGRBiX9xyYO8QVVChwr
Dnh2oZ2syr0idJXj86FtV71iNZZ2W0f5eW5plkBIHDt4dvOSrgqEeLuhle4TORInaPzCaPbNaotu
kDA5qfCycCyQr7g72LKJBq5lVLHuq0KW2kTuIHKfu4mSATTkrELc41naGfXdoPqG9J27aoVInAWq
RfexcTOS+VZKg3bBI15RiXictxIrEXjUSYI5aux0HZE2qGBmhuI8yjp9jdOmdyWLGufWaQs3kS1B
0Vx16SzByhq9DDn9Oc0SdRZEbXTesFEbWVc8W/UVL50Z7zU6I1ZWrwTGI5PwAFnXKeSZEW5ZDD4V
VaYkqnKGPdcxhstGYZzIoWbFsCg6MkD0a91E+xDHQ88JHTrvAwj4Jifm80Me3VO1fRJ/5By3qhx0
HEb7g7t//Piva5XD/w+HSf/85e7c758/QRvr44Hh//FdcKrfbsnZTN+0s+bHZ4Exe+t2ZO3FD39j
jr/gho/nj//i4iuJI5yaB3zlx+HifyOOzxrfntHNx1FP7FHAjnAC64sOBSroPlDEPXsEXQrvzlUA
fQT6WhE0s/xkj7DiBfQQml2BNYldjfGDPYJeDBIjdPjDfkvojYFP/q/YI9r1/T1naLZAcG4Dhu23
sGMD2RgBVX7OkUiUirymhX1W2JaKqsYDPmX5PSqCZVyjvpyllNRKDqQt9by3YB/ozC1rct/3GVCB
HOKjLJvBrPshoELJCrjm537MKP2EREZSvzPoe8hxeJMDVfLi0HU+t5TW68oO6w9jJ6xgHqvECaWK
LLYOO7jotW4vyoWVROlyl3nPWAIxNO+dj5muyXero8FwZpuq55K6uD5vE0GLG5IGDTs3YzXaXpO5
XZNLmpPmLhkHLQtsei9wlS1FUs7HwXQ+BMjBJ9omXsRI87VLnC7qZdPm1jolsTPKSuesnKeA7VUY
ZDmwRFyodFZmAdDEaADGFHXF6Ok4ad0VkFBzx7Sqrlza4JVhdbTAfXKXVWKYxSyOIYFVEDVb4ByL
BMfXQ0rSD27CgmQJbyHrgUEq9uuexMu6ILWWGjZ6zGpkbfuU9pLbSd6ttGGWNxaCzCqBRe+1PGr9
MWKVMxupZS6RnTnrVjj9DNUNQ6tGiEqd1aMIPo05Z1clc4JrXQ+Yr3RQE8tPTOlkZ5mhpvKYDpIv
baejmUUw81KXMZiDspVV0xenrlDZWV0ymMsm72KJXRPYMh2G7qxu6pB7VlhGMxa742VVhDS2F0GY
62WK3BSYw9BJXHfLIenGwmeQAyB/BVUy50MQLKnK8ZdyJEMOpNcar0XGMirrsGPxklo2z6C4501x
E+42ItuzpqC4t2ZdnQljFrhJBtusotABwpMnmROjbWhGHQJyGZKOk4lZbqiHq5JuRifoZr0dFDNX
FGgVt+MljwJ3JiKaeWmqusSLHR1KqiBfRa6opW5qCL4ZUJZYGgd3s2wMWk/3vJSFxa7T3vFzB6/C
Rq+dgUPC6oDHxQrS11h5jZMuaJ8Hpywt5oWbmhvLij72UDNKDV8zD8e+lnk7fEV2N84Zi4N50A5X
dpaYVaWjaDa6VXJe5Za9Kh2azuugwqfCKmqZGmRmxooSmdM+PqVNpuYdV/GZlQ3jyq7ANbGb4Rsx
4G9FzalXoZDJJKotj9ZJOwcKXtencBxvsjJx910rnZ3qmIZnlcsafwR+OtPlsFCW8AwtmzkdS5gf
q/Lj3Cq8sLKEJUuURF4YRffOWH1hPUqkCFQp3coepaA65Z5NeeeLZgh39V4hTTwAY0jGqzq2jEQq
BhKJHUizOkEfwPrkLHEGS8ugr8sVIqS5L7NygEKBwOSAsy0roCApK4kswrFeqqpaFZ1zVZHsMuXx
+YiChQAC5SV4vI7deqFsI05Z2F0aEa+KMcc+t4dZmMDsh1Dr8JbemKpa8KFfJ9jqgZU1/VyXWT1r
g9FAQUQ/uWSMZVfkxkd5dp9RW0tcdK6fZFFzFVvFmlcIeaJ2jaxqB4JgzNe0zLVM8r6XNmz/laDF
0o92ExWzvNeFx0TbwbNVGlQAHu4Cm9x4FlQmS66z25ENUBbDMfynLoTL00aTQPYBSTaRqJNlw0nk
g1egj2FUfWwTM7M43BScdL7pOU222S6apU3ASskTY52VJaaXMa7cU1XWUNxBcTsv+1J8ZVX0xbZM
KzPc/xXVOVqGzDSeiatMuogPnmMF4rQZYjIzENY/1gRqjnB0xSpN2GXg6o9dW9tzCBP8TCVWxzyT
uvVniCuNj1sWtLIkdbKBeqX1qjqtFzYANbdV1WyAqkSXpO/FWvf25ait2qdJ/tWEGHuJaC6GPp8X
VRXJPimZHAtzadwCoksUyaCxk3lCUgLmKbqNaLxJSQTZoQq8PkViESf1dVak7hznY3DVpd26tCrt
9ahObpiV3DihiGVmtVszii9uiFe4cVx4jptynmdZLyPczU2nV8pNFgInAcxiRTcYqqhFx/Vt4QzO
zAFKvLRrfF0GLN1VQYr7eZS1Z07V2ZsIkctGlOeZiT65KR4lzsaZrSgQV1POXEvsqhPjEep46S6W
lhb/wA1ZmDjpL3uALpdlG1YehFH+LQ1C9CWDAtvXhIGrWTSQmLVrNrSztkpPoSemnjtQBZ1Bacdl
1ZZxBWWVirx0yPgi65txFal6WZfJaRsHKagXduyFwipl3FpzSGaZNwaCSd5RkUtFG3pLLcALalaL
b4bRph+jnFogEOhqnTWx5Q1dq2Zl4kTfy96lXoeb8z6uICd02Q2i7bII1Fq0IyTWRIgZ1vVVO5hN
FbP8tu2LpeDDl4Sl2ayF+3H7VKXAsVl81g67KixHcxoFHHuh44yb3qFZK52gKv1mjNCZEzvhfLDI
IE0Tkq+BaspLYqO0kJauixKkD4hMbU6KD6HVGhBRdOR6NeS1Mu6K5aCcxIdOonJeNGVzjsMi8GKM
oVpt7FgGxLoBfWSXnrvQV66QFnc2HRyy9MkqsuLCDsu29+mQ0RCKojFpLovE4ith0vG0b8kNBe3t
u6VbK1wGedGkc4d1xEiSoU5LStXQLiHP4llbi9vcaj+giMVeTbv60jjFh66wLK9KrY/5EDUXaR9/
NproOVQY6rQa3c/c0Oy6j9NTbKF6huD2fFxk1TcIr3TZoSHYJiPSs84J9Ir0Fp4lqo0WbubGkvMy
9XKobrzYtF9FCDpWYXNrHbZd+qkUdSdFa/hfbuOEPsgBWDoRybaKs+GKdZYr04Z/JalTejnP2SfG
xti3Atf2MIuS6yIsbNl3tlkIluWSkF75Pd05EQCWSNKTdF7xGAKyAPNCbfJZntyVOv0+2Ba7FCAU
fCamndmiiTaZnTr+0ELKZkmJco/HmkbeWGoqS1tnZ2Yc1TJpGpDXTBGuEc6WdRqknuWwctY0Ql3y
HFchhNuo+WhVhC9H5lafrVEsVT30160J6RyJWMSeGNP4vKjruyrltxCds3klXOE3OmhuYlBc3IKI
RSn04DudFc+C0oUEEQvXrzFpvQj+kEDhWSrBm4KQ2FPYqc4TZEYJfw9pOM9pJ5YdiDI+i6rbLMyR
10BZjT6UZYuuIECafkYaknHp1iCZLSgIuXOa0xSSl7GKrxUT5Cx0B2eeARf8ZHeaDJ7iGe+lRQdy
lUcEfS8yx/1O4yKS1ViHQgYRFKcoA8LQwJxjAcFydDjQ47w9Zc1oybix/YLgiwAKFQJ+W4BEeRqJ
zM+BeXgRj9sQdL8A5V10ppuOzdO8Da8ECDUarYFoeXnRftJiBGGru1OB6y6qko1+Xpf9rAlCdxUU
CsuxdwToafYCUDt1ElpLEbelnymVyJ4239qa1h4ey0YWZUB8J1OgpQQV5L9ULSNalHIIylqWHGVL
UmMqI520p4XdzQJNNkmUkJsY1LoFqLr8LI5ydZaAguClTFwNYzTP2kpfapBhFjb63mQREKYkULMk
D25QqHOZVdgPLEp8NypL3zha8jYJTrU7FDNWZUvQFHIv172RXGDkKasovRjEQp71FYST2JFwmHcr
QRaWfEyjb52oz10g+HObwxTnorzpVaFm0BkPEmScn3VuPPgJ4rkPpUoCj4dFMxmyEnJiplZK0UvR
5XThhuQ2K5obqM2dC8sdP9Y51Cm4doZ53xXU02Xtl3SIJCkdvbZ03871aOFPoEOAppDl+U1fm9wD
eQBS3WBRmSBtSaIyL4kcK5U4Ueo8zcebvCr7uTLA6WIVxHepRj7q2fhxjOEp7zNXDjbNpdvz4Iah
7LyKGgrasai9pir+AvJrQEE1M5SMyousFAOk7UUfmWg+Zk1+o2kS+xltwnlFCzGjFMgOrrgjByvJ
1mkIwWXo0nwubKfauDz4bhsd+iLt3UXUpf3HamDWXBgXeUPGgPWgUlzYZbIp+qHZgO7o5arqvNHo
VEbUHjY4EacWnLXmja4iHmvbVsLu3u6cE3anoN7IkPUV83Eblu6CIdOcQ5k7wGSk8y4bVwFP29lo
WYss+sviVSORa+xzZJJyWaX6QxXvpOMIwmNUca8BzWxellDetliTBanbBVYOkiRJzqBHEhJoYp/a
Kb9xWEQkicdtz5rboAm/K5XC86PIx6ZeMxXcqHasJZRT4TfLwq3X0GxVx+PohYSdj4J/4aUCGVSo
RQrJUeKQl5sgAN3HKmx0Tmn5MemAnVkmsb26GQ1Ifzy0N2mgQOMerQ+NW7Vcpnk/QkpIArhdyASV
tK0ymg+cm5WGJ/jboKN7knbwjASgqEUEGxDAaVa3MnJykOiTXM1Asc83kLLoKHtFMiB4SjMfR7r4
2IFavWytvvLsxE0XSWyFGoRKbUeeSmFpCXco9vqudaDIKaubrgHVq22jdgWsOl0JFhULKgo6L4cx
POvsxp3rorkGqTGUlRIXgjfJhyK20F9ObJqzMYrd05JwvcTZkJ42KhjmTkf1NS0G5XONt1DDJ+u0
oFDgh/bFOIat1xoVnpOewYIP/EWRNWyMoLNq7PsFUT33kxaqpZZRa17DdnAfBDEgAEWxaAtC/bC3
oKiqwkTCH6kLfdA2LFkQ+yKkDffcMiEzHGXBhYtqd8my4TvPGyFzzLYszGDGgNSuiyYrljoZVo5u
R6m7doNyBbTCRAxysfgGi42xX8GxzX6SR7CcUzoF0CA9+l0KH29E54H47YVuD3QPqv45xUkBygD2
VN8n80jZ2Qp444rlReJlWd7OIVw5M4jmA0DvFLMsjRdJVF5AMcUvG1jpWEApDIoL6ZOvbQqrRjKg
oGlCqoYsBCs65WYw4gzWl7gs04T6OGCObNLcs1ooPxTC1RkbjC3dMIuXJqXI07pMZFob+6xOq/rU
KPJXNTbrQWRa7moLPMYbBNF91o9h/gFU7bNRpa5MRIpnKMs6z+ostFOMaz+tuHXW0eRDjHMsU5Wv
Q5d9UlyYBfDryutLePxN388LZC/CDvSOrHaglnGiYQ5rGPBRvMEyhr+mN6ryo6vq9VAOidRD4I8h
mYHKAHUWJoWXW3khuzqC28tAriHGs6MeorJjB8tIZXo2pqUDpGU47cBTvSbIAmk3NcRIB2kfCOD3
liXfY1ju47T60NeqX8VmwD6UkGcQoj+VQVvMadPPoNSCJxkNzKvb/8vedzXJjXNZ/iJsACAJgK80
mVlZvlSSSnphyLRoABrQgvj1c1LtJHV/6umNedmNeVGUpKwECXvvMRfTBmS7pneeLfyo3AYYxePQ
DefgahzY096QK9UsuV+FTq1lHRiGyndvbUgAm2zbpg7csGfsnU98L3e80TqDiNyQeaktLUekgzOh
ifdDsgARyFhRb+cKPHEShd3Hbu7jx6YkGEgVHe1mq0y4wL8GZfogfTxnbmA8CyZ6mKdIguUaG5Ei
UCaZMHJPkOA0z21R/aKYvZs8v9ZKfAgYPwy4bJG1x2VWX8Z1H5Dm1nveMd+kUxtntulS1gxN5u36
ZZhHnRqi31eWVLkNQdhMA0k173uAKgpYiW9icHodsICKeYQtTfG+6ZuHscIGnU7LKFw60FDet8vK
zwQx/ZC40vBkW5GUr3Yf8SGc5MOqwXfRwebd5Loxq2aZbFZcDy27HmmUCvCxCMS0WQ5AccozjqwI
7A6TFif0bpcb0vvxGE7cxCBNw/GqNrZ4UNjVZtCxbIxahMa2UolDRD4/k1C006FVE9kPI9HbmAL/
B9QmkCPs2D74Uh8a6K4tTzr0UVQMwBwWslNQASr8OGkn9XxTsHgCYvEr7/0/jdf/P4TEQ0ADav8/
A/G4LfDbW+0uwohff+V3FP5y5acKgVyDOvoehVco2QrbNUxz6qKmuqgxftdwQIMF0WiEew3ppa4O
goc/UPgAunmogVHZAMagCBWs2b9B4S8SjW8lHPgWCFjxFJRDX4xCMN9D8A0DTDMFITnFhICMq5vd
n5Y4nJ6/6ZPfaJxvpSI/KkUuzSB5kJe6DPRSde77ZjybRlDBKzlNPmTP2GmRpS9U3bfbStpf5+Cv
143+TVtQvvz4SjHKeuLiAWhdLiWJvm8LY9FMMU6P085wpFMxrrciYsE59NQ9DKKtq39oELe3/qVJ
aK1Q4hVX015irosM+Fsiw+kpsgwY9qnexwInuu3nm35cyj7pSdtHqYq3+A2FWJUf6FKul/TDNPtR
9BvvjjYqlzRa13C7RGf1cQDPeIr7i0hlj0f6sXP1eGOxWo+2KOPj5sf62Iqdp10BbHwfWftotImP
BljEa4QG3Tlex+FAira+K/a5vgvLJuqyoOyq425pe1WX055bxO2PnIT+l7ip/ZtKh+MbOZS3FMhb
vknTpctgwFzzQN+GIRcqRQq0PPJpab/4wPf3Ptia15yCV+hoYQ6RrbD3gr5Ml77bTrQv+gw4NE6e
lfbJaPcth2gDrO8cTNeSzf3dOKgNOYQOPlBTkhNoE5sBkwPUiiAcOLiLC5EqwvtPk2rbG+Fb9xj3
vloSajdVJqMKD3Ti47tak3jTmatGOdlE7lu5Te8uuqB9uqm6oTnITsZduhWY5zh4e4pjI2i7j8so
h3fNUqq3l+DgKS4pRC2AFOLPjZoQZLB4lB3iq73XCWlq4LOroiWOnKD6qBG/RGndheaemlUNqQjL
/kYu23K9L932Ru0eqH5RjxnnBnOv8eWUhHUT3dcBe6ockInCNftThfQ/nxgd37WyBzbu6HxQqyAR
Ql/Rfh7btjpCF/NpH5shKwMVXZcIUoeE+ahq8wmdU3WFubWm9W8h+iKPQVf7G+oLBT7cMX0lupWS
TNcNGBPSk1ehqCEaCml4WrduyoO91je0KZfP5STmj5rtjck94NYuJ3Mdn9EFUwaa4pOdTboBUrrr
DF0TJ81nCj47ETqESmR2idbla4AINSbpYI5kUDhPSevSCXkkcIqQQi5Ug7Ye5uuGjGGQuLncU0FV
8wG1Kwp8WL4PiiXIql7suQN+8lRsht+IanqI3LZBD4IaSpjaWD0u4uttoEOgTWz9xbVI3iKAubea
d/7j7Po9xchGgAm1vq/jjmfaz/OTjcBAgJB4sjau8yXyLwQY9x33Fc/57qc7Ir3PtxialK6Ll7Rk
8XrY2/Cx29q3Mih6fqq1AkkIemit9k+dqJGIFuuy9JlYtGtMsqtLxOinBlxB2eooF3zZNZJKK/yN
2szurkxMyx0gPBRJNCkIKf0bPW3hWiaOL9NWoiN6my37OjXPICdUOZsEuga1bs9yn6s8ZpMss2iv
ENyQQgMYiCwVSTwrZBHb6oV8cSQs1UHumkdXrdommtWG7OowNQDZw6RsZ3Eo9ebLp1VH+GQwAIK5
E3ZcqqRvx257KAUpVZAMwk7VdVyQtQcDVWzROz5Uy9gktCsQUm0jJFdvmmUj0cG6OJKfJdJWBFMz
uJ6z3gcwU690C5GMPSLa0O9INOhX8drWx5F22Ib7Vkanlc7mjSxAvkD9w5E3bosIzpFbAURsft2W
JAJFcYzmIDhvvLA3zLnoxEFMycTpHTBH62P2zKseedNkL/8sC1G82vdl+yR4d5FmsQ7yOB0EV71x
aHdB/pbpxYRXw0S7c+22OJ/bxSNQt0WBxa62/tqG4YWYXCU7ID/vMzPWXR4Bt0y7iV4QsR3wDymK
+L0b8ZOdSffKT7Rokqgjy5ABzm3Bt4XDLyFKTN/gQWrwgjzsrweIRHy2IKWpcrCT/ZWiJr4Heyg+
mNbi+QKzskMxyfaRbFrqVKsWz0bEgP+LyNx+4eBr3gR0dg9GN8KDhmn7V2Vb1UNyKcnCsHlAMoh1
a2CIQ2zzPx3f/X+nx4B/ByHLf44Cv7vN809Bxq+/9lskCHODhOaCCQk5KpKki8DjNz2GDFBxJEK9
ClxkEeKScQG3yu9qXlwgE10uwRSoPhYr/PBHJIjSfpAdCjiQLhJclCr9d5Fg+GMsiKwfig/KEcNI
GJr4D3KMCArAGHnxesKN9Qx4S21yJIRxGs3zyy70R0XXJhl6P+fd4uIUM29KnAMwopgeUjqrZ7Uq
fYayCAn+Ym5WFU6JJOKO2zFIDCUd8PU1TvflIipYOn8Ig5ZmtgSrCvlTfBhiAoRcLDGYSv6IpJZC
NFgghw6VzpmVLimxFBNSQrXbYE2nlFqaNXp6WU38vEQ1NCBDf1EtNR8FGWgG5QSAQ+bXtF/leDWs
4wtT1ZD6COLIxkckbwv5hmz0qQGyvY5oXkTDi+lxnWY544zqwZVAZP3IKpynvMP7iMHNOR3ti2BN
DHUBIoSN4PUApfPUtR3NViKvxlFdlYD582JC16xxkZdzGyDD1F+4Bt0rBLqyV+OUUYsvNSu6IMQJ
ildAN1B11aLATFaM+NRK8QzrEJK8KgCDLhUHFxEiwOtNaTJhBf5Xh4+bWub88ptNiB2vjhecQ1xA
ObqjCwYTzHk0M/9Y9uYxRhHK3ExoEpqv6DoKIdqErIvni8UDBYPQGfXlaz3FUMPKRWVx333ZO9uf
bDDyNCp2SGv0zssEmthPhQGcMo/xM6ClOQ86M0Bu0jRp1UL5Hc5gAnq68nRs4um5UIVGKCuK9Kui
cPDUn8BuArec0OgWySvFyPPXSVLbXWV7aKdskJgHbA8e21XV6Ujj502xNeUaf7Q0elxrPFTZ6PAq
IGN8YM0yZX3ZurOMZ9BekIhmdMZnUWDxrp6Yzmw/8VyuEC+LAtpnzzGxFtOCaIqiO8znLy7WQYIk
BuKLrf6I9Alj7/G3pogglWaky7ZZTTgbevxOi16CQFFlXA7+ltopTsdpfPk63m2pumQ1mFYzgN9D
WWHKyBgHKPQDOIaEMmfKyi9Y5JjVAp9VFWankpgq/WUtlHbeX5sKfxWq+QjtBsbfxSpZB13fLegu
VJV83j1GfrNYJ1JuxXnDYXFbSayOWE4vUuMLhcQIqwWTSWE1fu2MbsCi2Ag+Ouj2Y4tEJC+otGfD
pwjAFSat0ROEpl3Mnlog0ykfQFFuyOLSYB4gY2o5z0fd06wdQ3Qp9JT5VlbTNWAJdywFZzeBLWoc
ix4KSIlFuW/BTb1By9wtPWYZjkMAtZ2+VRwLNaDYCNRamVzvpckp1gnC6vpxrUCFXpYXpF3+RIFk
5S40Klt6nMAQN/cJbTHcYRXrc1nR7uhooPOVXZahVn36dWxJi9eHVvdGrMVlC8EU6AYIaoMNffN1
lnup/aEfxvgIpk7ne2vigwgqk20E0/nrBLjMcCzxxzr03THYsY3FK9Z36GPIwy7DPC8bBNcjppHT
HDKOhhUfhjoipwgK5tQTtNUtjJyKGEReE9Ufa+jaEFLrL6XG86GMPvYVgtXcBnOc8o4VZzou3Y2s
qbuLXHRUW/ORlPWeELl1N4XmOjcSK2LxlJzKCOu09xG72WUVH6TAJOtASN9ARY/WO2xfsmlxJw02
B+a7pHbhMa4MpPLE4cvYtqbAAUQqZxpk4xhBU8Kn8WoTk8pkt6rM1S1FVgddGDElNsUSdHCxYeiI
1PGxWPhjhcKARw+99BEaPZ4P4bqmyAqHtFjxCNvCsIrk0J9ahR2slSb4dW+ClgzA7GXRrrVYIeUi
z/ju6iEaMSXGKHzk+yVVhhQ9iQAq4tjZMJmsGw6TqDF+vaFZZWl3A1GAu1uk/hKHEbpmxwr42tew
iOhMt/jKhWFcQ4ihcsjcpwzIJLbAMELOaEjxwJlvM9Fbc1SF/WIl/rldmhyLHvqTGvtJSEx9YOP4
SVES5R1hZdpb+abtwz7XpHog23In+xnsM9LT8147BKTETIYhPdhpzvWGkLZzBJGZN/69joCfQxuv
QojAFJugdfBj8xGUmcvY0MRILyl/jkptskltQ3O7l9NyrjeKIQwobCUJNBrhkjfUNkkFPPuhKkMB
+EEwU8rDOLm1SXc909wBR5ig0qsGlgpryXkolg9k7vvPAEo+QS/XL0kZOP1F2YB4gV3C+ynF9r9B
Dzj2h7jVEEUmI6jtdGhGrPkmXElW4ijKOFPFbbz1nhxM0G3TneaVklcdMKT2NO9+Ji97CTdQBdzD
3BRVHEDYNhoGs8GubX0XrYJDGIXwmDx1C8KHSop/AJ8u4NK3GBfiGmDq8EkJCcUrSoN8j86YmHAf
Ao45yXrfj6OvvtQah0vQqecFphRMK6y6sMZM/yYE/G8AUV/bxRXMFOgIvRT5/77deA/5Hs/DcmLb
180OazCoYWnYQIy6QX/5eWs/YlBfW5OCCY670iiAw+9b8xs0OrXvlpPZMUEukUCsC5KXBPnf/yYB
X02B/+DmCwLK0ev/OQv4xr76Zw7w22/9DgfDAY2iGsAJEc7jy34XZNP/A1QxQCiJ2DtAkA8E8bcE
IMDFw/CpC3hyLyU8Idb+IwFA0TUUVIXBHYkBsgDAzP8KCpZ/8azBTSoYLj1kX291+REMlvsYkGqL
uiuyQuQ5HKGmK5s1L8i28WRuUZMHVLXk283M9z1tJ7tnbHLBUZaFPNk2hJgpKqC0QarD7iYbimen
qc5FTbusLMUUpVCU5C3YxRdIFK3N9iAKPsQl5LAIAky6xNGWWuxiuSzk56Ub5qs1mMojDEVlJpS2
KSs0hDlwjh33FfgJIOewT3zspgMYkjY1ndImafb+JRys+tBB9nO1uNIfaC0OywTnG51Xmq5NXd6z
sVCnbq8NoINgrZN1Cucyge+5f6nYYo8cdp/zhMSiykpUf/pYKDlAGdgOxibtWJa3PVxpr3UzqxvX
ePq0bCPPOiMf14XFt7QJbKbasnxvoFLA6a5XiIIW4EK1xcbd0PE4yqI7bXWYashsHvuhR9oAg9lB
EA1f3LKye8CW57LTWdQ7/UBUQYBscJ2wfVM5bIE9iFILHxAMlIj/gLBRH4Y3ceOmq2XyiDSIZ+dQ
V+RsJojUNLeQ25DGZ6Dw+1srKglaTBFwztu2PLN6CHMOw+lNWbTRMYQQ6sBtEOFbJ/84rHy6lTUp
IMviz8K17tOuF0CXG+yCUCNOj14D+th2YQ5iwQlGBrc/AfCUH5cCNFq3v6fIaY5wKkJLupb8iMqn
xRtE9P2haQrxWdVC77fLzpvbMmp1YtTgqtS5uc1Va9asrpQ6TWIcD1bwOtsp4zmuWOdJqYCQjfsY
f1SArr6U2x4fPO2cSi30cPmlfsdjuG+Tudmb4XW1sOa1AkT4gcC6h7zHR/SWQClxrQjlQKQoBrmO
qyEfSuzXghcqq7xW54KK7j5ga39rNva6cgRiIRKE9qSWXj+6Hqeq6oL1nrdjfB3aGonFYELIYmpG
WnlayFKDroNob03iJdQ69cuFkoUxtun4GkO/NAaHKhxUyhncYpAj8Pa0L6pJOx/DosDDBdIvw5c2
CwCL8ayxpcwmBqeU4759gHPqFEcWApWls7ej4B96Y2VxA4Wyq64HZt6KepRPYCOOCKUYgfZ6CQt+
BB7faJms8dbFn3y42zovi93f+9VND9PCVfsp7oLC34QdpFNqXl5HgwseRphHxwV0v3wOi6nJQSWy
vDRdfN56yUGHFpPZswGU6dPgSNtsab2v5WkIpR5fc7OF2mUR1R048U7IXp67KULqAEF7w+k9Nkr0
e7sO/lCIphNj3pcFfecru80pHUh5B8VOK9/SSAFbyKdoZ4+di5fic3ORdEW1jxPcWwVaNyRhTpce
euki0tBWtQt0NWPIdOpWA7iMznHzURLAjycFpLy/inoDdUqvlkVn6zLC1lQ4iJFut7KN37T7EH3Q
oPIwUyjsa1esmoGGd3ZzD/CJhp93GFb0kRduHU5yh6cRaEAdQ9TKABTmXaTRpDflKJLWUfYclL6H
hmwyiBTpNtRH7H1oEeLCwiQw67VV1pZ1EyQrYOz+Xqqd96DJF1sF87U2W0Szvl8JhF1OljkMluLe
wcByiMINf0UGBTFChD5OBSv2Z7Opi1yXQHKj+9FCvdTG27EJA3GLcM1e6TrGundRkUXaXNRySyCP
ELFUx06u6tgDcn7ouLnxJYw9ycii/sZVUXVdDIOE/2wOK0TTCFOSbq0HYNhId5IZxuKzkuMxIl1z
WasN9q9S1PlY9gE5ANugr6QZGiDlk2dIySKSCNJ1d/C3QVa5SnE3C7u+gxuOQ1IUxNc7Ij3I6SAg
0y4sj/M4+wmR82Jo0k5+/2R3+xFn1HiHgpfisMmCpDU0VCrhAItelVDqHxxtoJcKy+kxDOEBonVn
rhAyT/f9rBDGgio/ryC1PgFAiR72gmWTFOUVts7i1OKrXrRkdQa9gXq3Muv6ZC4g5m0i666ll/4W
ziqVlNbpbNj25n3FA3aObA9fYekOgIlDcB8UioU5qBhcsGsQ5s1e+AcRN00OT9RxMt3w2iOVuNrF
uhzZ2PljtLZIVBq2XXRoBImj6at73LYCafHoOCSJAbb4mAcwa44BMCm0/8ohE0o4A2pc8qJ6GPZy
S1dfIf2B8OEo8AKHYdIrCIYtrLA1+vAlCOyIszCKhw8rJN63THr2y7rw/hDNPsg1K9hJTDZ4i7Rx
yHkMbdHApvLQoERzPnazudN0s28WrMPbZZzHh0sl3xslWZf6qmtuNKivow2q9U73kU8jbsTJ+PW9
VWF9s4dV9RbiagrhGYvxJZNAJNB6kyyqp2nfBvRuclU7IzOK1EPUSAetvBg/KNml9gIhBc7Pj+MU
uYsBS4mrFrTpoxaVv2aN7j9uU2mTwcFhoveeXlW0fFuM8OCzrqUIHmA6gs0yyGuuRwWTOXlxXUHz
cCyH26iuKVyTU20up7/NYEcbspBVIM2h8X9NOCQp2TKVE2g+6fKYwFI6rU7EqY2oTCGwg7uiK/mc
WiTAUiRUC1bi2+imfKCwqMd1zqCNjD5wpxBThFUDiQptsBOM8J22WFVir+Sr4DdSqGxhpnyexD7U
j/8b3/934nvcBB4juP7P8f2ft6X8Gd7/9ku/h/copo+aLDKGtA/ig+hirPwzxL/cJh7DjYmaEBFq
VP4R4ocKlV5jyoH7I/CGIfPPEB/FPIBP/MELqH/puYRs5NtUmCt4JFG8B7II2I9DGqChb4UK1hE3
WzOx6w7wzGzTFbPIncZorY8F4DMBJ0a1t/1NoxnZXteuC6/csFfDmEwxjj4JbzlnCL6aAK7rCNTT
xd8YIs65LrklBsd+h/ML9QPG6fhNT/9zMs0VKGnQIKhecqk4Agbl+ydX07KZYvTjdYBaCE+s6kiK
2hBw9a+SAiLcsUx+3iCyrh87Cz3EGIyw4F/ERUryfZOkNsFAlr68xvVKN/0MF08KYo4JHJkh6NtE
W2JPDMb2d/FmY+sgqYWy8wQCYy0OUVmx/qpAyFwnfpXolU4Uiz9ylNt4UF0tg7wHjfJQBRDEGM5m
fwwhZL9uJlbAsFB3CBRRVwKRgh1ti53SLR0Kb0CU3VwTsbon4y0wZ+gAPsCB0k9Jg1C+hma4WMsc
qUXTAk8vEKhsOPChHsWI2LSdp2UBs0j2213U/HlkASbBFpjowxiAlt1DEkOMOA/sblS9vsB89V7m
Wx0jnoC0xD1QuBXHDDkaf2aM1D6p5YR3m8bGviPV7kAdw7eAkLRW8BpEHJJc2D18KnpuKyi2WzwR
CiMEV7uHHOT1aFHjAq4zwsHgNhWbrnmPS67vvN5A6gu5i+GFB0tXnWfs6tC5TsajEIKM1iePZOmZ
BHCRvR0Uc+R9wGf0XD05PM8OiWQPmSOEI+k6avxSIQiaNtDqlcmwaDwdb9auTZ0Hdp0QMBbVQ7Gy
SUBt3yHuCrcA79/oLvrQbGXxZgE59ubXgDDe4BfKEOI/VqjL4lPYgdFJ9R5iFESIOyRfqq1DAAjB
UYvspdcophDVKI6Q1MTYDfKF2Xq4BnoM64o7bth16WNTnf1lSOSlc2Jba4zfEPTXsSU7A4E/Exwi
4JRvq3LzjygdVDnUecHiDUpAUJm1NQBZqKywCE3M8JKjkJvM+pUb4PmQDBhIlJqEb25/FlBR35Eo
dtAENwX4Jx8t/YeygYtw30vxhoD0vtvWwTwEgS4/8C2sTz1BbAfbUic/dKVe3w4BbdwBUHJ/XW0Q
Vq1w5V00Qht6vDWF3s/cCZiBo17GbwiEBPMjrz0RWbRKTJt1lOjerW7FeA8eOwoOU1TC75S2iw2Y
T/ZQVR4iZcxI/mlrHcauDoZw+wIweBne4ce2+TK4zT0Bl2bPjTAGdpgSc2TiHZSeVQ9NwM4vI2/g
HRXA/zeMLVQPps0RWg3v0DNYXLLpsCj10G/FYYJWfXpBqQz3hPvSsBCIl+jgmg9cHLWh/XUEsciA
hGAaT+Xa9PqAqNQ9wE1vT0vld3cTwICFyjc96KQcHjOc4AyrLc4hnka/AK5ABQ9IRvvrrtJ8fNYe
NoA3BCUaLDCVkYwPu4vxJGYPsP36FrksXCe01U/F2ownh3oVcNmtEDL4NcQG4fcWfTnOM/rSUVQW
SeIYQmmoVmF/LgzMI4cQu0p1HixI6fTrRNYQmcOKQaCXzsR6WRTzCOAQZqoAe2gX9vy5XggLUgWq
VLw4A43zfVOgPkqqSqb7TzLYGCpdqKZMlGnRJtFl407Aisbm/cjGrYQFZSnnz0GhZv12xA7BkMkX
Phrv+7brBISsJTyeuYTsawQszvBNFNPpPFmJMZ/NyO4aRJvurVoKq3+JZMe5TZCblkXegkzk9y3O
H28TGLC/+n+QpSIj61FH/QrRth+TCHErdBx1Sd/XDvlBXZcKlikav0TrUqS9Z6/kWrothTp+eb33
O8khKa8yTAw4JJeyugpMXGRBUdQ6aet1S1jA9iirZBudyLSJ7aYPG0vqt2UVLjBRDajdA1pv2EHD
maG/GgZF30xwtaWguN8TZETJ3BkN0zoc1HW1OXVimpcfzVTIX1wJrXuHMP9+NuIGQJLdc21GB0m5
LN9HwQr/Lg4pFC+agicFpu89CyugMx0ti1R61Eqisxwf4hJaIzlc2CTutbmth9K85s0kIU6e5oO/
yLTI6lzajaXP13Yb7lfj25soXJccxivziG19eN/AEvdqDc3DJqlrjqOdwgOSKliKmx5GhbqvX0Er
Zl7DP4TAH/7H7ibGAZYZbf3ZkFgfALkgh7DQlyVGSmx7a9A/49AZXrqoHaqsgY3uAHNe/7YS4tK1
bR0nSkRLB6pycXcwvYEcqtc2A7A4fQFuMWZmCcMT900JCw3nsPJOMswqGnV74naEA9k08vXaTm1/
VAYKwrQxQX8lK8cPZcQeYcYajhSZfDbiHV8aPQ4bTilUT+iQ4K2g/ORyZ+eweBUDtDiSycNISWKR
koZ4ddh3Ie5INdtrbNj7iXbdfgUbQXzlZ73l+zSO6QyEJrXL3pxQLks8rzD4f0YK3lxDw+Gvx26E
4+3nEcpfgrmv9zYFEnc7oCwHtCHfxycW+ZBqLuXW3Dyg2gF0gCndAhxCKI8DpwldUQEGq/z081Yv
Uc83bAoCMSmjCMCKQKSLBPMHNiUsUPMBIHF8hpFseFeHNTaGYeaIMX7ezg98xtd2ACYLhMsXaTL9
IfpaoQNcprgsgGBeIgyU7cKe3bnhXeQKbBj/vjHIby41ExkKo4Q/dCVotAmKNxGjQB20YH1fhVdT
JUxK6iXOf97UJVD9vv9w5bZCv0EJzRDP/xDI2jKWA+o9iXMgdnbXwd91jLbYpJOa++tJwtL9r9u7
FHgBKIV6LyG0lN/PEobaBn1n2ujsXVW8+fUI6iqKEyPqJkQjqIyA7v15mz8wbhi7i8wbVyjxiwr7
L8H63pbhHI9zCH9jh+hKEorgBxsqTuDOcZyB4OtwHpF2xc+UNDg+fv4Af52kKGweXVgw3J7FIWb6
/qX7LrTUGS3OywIx9baR4MoxiPr+L1qRLML9qgzXEdMfZo0p+AYZwyTO5VyNKKcG8TYguu0fOvPv
3gUJJcBsMD1YeD+0IkCmW3gpxTm2oChFLU3KHfQmP3+Xv5mWURwGsAAg24EM7Yce0xbKw6HuozMv
oC+vxwqTYt03QBl7MbM7mG1X/w8p3V/3L+zp2E3wWsAY0ez3g9TVa7FvRoRnAlfvC1tAmnu6IhRB
RRGApWoHIC8mjyny81f9684CU1ocwCNALxWOfnzVmG819UPEzxre7bxAXbHrWUDi4Buhbn7e1N+8
IiaHBNSIpY6Un3//ihI+WTTV8vNXjejesv7aT/ApmhATRl8yOHeZNT9v9O/eD3QhrFQUHpHoR757
BZ4ZVCD6zgaa3lPXhpc6eKo6ItH5x5V+gSZ+2M5ioBNRGIYwqai/rrRKjYpiPzmjyhiUSQ1roy2B
1NE8Dasf73pUK+mSYkeY7DbEdRtirelutasrDqgaFCK56KMPpuTTZ1ZNAaJO35nqQWkBFfnPu+Xv
nhTQBwcIiqqoqFf6/Vh0dbTVO2iAM29x715aFzXU/47gvFybEFMNArV/OivZX9duTCVWFY5nMLVK
/rDZlwZ4SYEz7kzAs425g3VgSGawWp/VyHBkVkNxme9Nze7sYuy7dY08y4I6dk924pCi2HLx9oAo
qT7OO1z2/3rVo8xzBDQIiwFjx39Y9VCrVX5VWPWtVwi6adS8R42H4DxBy4HiMxb1FX4+CH+ZmwJG
GawGQDmYoqC0vx8EW4PrIOPuz2tYhB8mOA9QWM52mKZuQDb+7xsDbhTQy/3XOA5+aEx5XG1RosLV
2ZXOPTSdjm/opJDlRPS/2DuP5biRNI+/yr4AIpAwCeBalrZIkSKnxQuClNTwJhMeT7+/JDk7ErUr
Rd93Dl0jqUgAiTSf+ZuWLOn3F/vlVfNkYQh813bNied/WOpVYYkWWarlQsY+iWWS9cwsFiJZ4u8v
5Bg20U8RBFBgHHA4EXg4dN0+TOTSTbNZtsFEBKFhR9jkcGhRhl1fPMRQCbvLNh+phHgJsPN0SquZ
jCRw9UaV5hhs1HyXQpkpN9ZEsrTtxNp+QWVFn4E+o5RF1cs92MinkZ6rguR4cpLltq+bqPkTU+vX
yeAjb+wbEWtMsH4JhbIavkRQdd2Fs4LHmQAGXiICkR0Te/nHURcUL+aAF+BSZxAWH6ZCn9hOP8IQ
utC2dM9DJ+f5Faqae8uZm0uvnv9YPzSn1w9vyeNYQwSHpY9Kt2//8pbQfHKFAr92IdXsfce0eLzQ
Xhw9vhZEZNBR1VFr6T9ArHb+sMicj1PE48o4H0gwJfD6iIQM0uMH9WGvjPvMm7L8QggqSeuOhhcS
YMdFItLhbFFiDl+kKAoPVU24u6coaViBrk6yM6dfarjfTr7c2UNFFXEtTL1G6cAkFjjXohIZMI80
0Oqc7qDIboN+ARI7NlNGC9pKCphTReg2n/y8Wx+1mV6lxWFwXHot2otRLy1IQNnNt/40Uxrr4oK6
X0HhCD1dNdLVDpPJKa592yr0DpWd6tNEteGkZW8dZy+Tt80irPXYBMgVU8Wu1w3IVce+oixNi7wL
fFjxKQjpq76A+bilvbhOu2ZRKwn0mgGQzYw4cukP9JVgzkb1ZlCZ31P7tsepeXbXvG5YMyKneDTQ
ORffJh0WFMWtnPUSza0phi5Jkd6Oy8z/Dyy1NufQvyl6RxpV5DM5FmRFtVr511Uh8/oafI4gJOYD
VHkOG9Wy1lK0VJa/qZZDJS+QCSFxX+DUFOdJaM30zdcqvXWrpkRCI1Fj/6lzO16I0was7kZUbXHX
gKAWOw1VXB3AEM13he2EV4mUTXEXtKL7Nnc2TzG5ub9+d2VNI1srYUpRU8lrnu2MH+TR/Wd/4nbv
W9BBEUiR3LsaGc2RisZAbS4r+mI+SMjtoA/EQuWqRxZJHsNqke4eriW/cZBpLF7Wya3P1ZwP1v3c
ZFxaFSunVmQjnKc2ael2zk2NPkN/JzIr7aBJFRReyVcbvYW2PrVby8o8NBuQGyx2Qz+iOYjM77ST
Dlu4vybMoLoeSSScYMqCK28Eu3oOHAPGfD+LMcPBq6SmFbZAYI5zSQ67cdDP0TcJMrf6s6h9DcAz
85lgdRpK52RlmrPhNQ6gZs/sWxNJqSGVDXUz4E7uchlTCAkV1bZm/jvqV7jZoCNu30pwfjlwM246
i89e7vjPWZym8b6DyoW+0+uyAkNCl8+smSlwc1BJfkbpbQKz8FnMIs3OqPZSm3d6w1DX0mcWqVCS
maWlz7g6namZu3k3vCxo+Y6HGWzJ7VtrBqH359h3TSDxChwIm8B7rkRuKrGa8vzmlUs6C5sK/Ovx
F8iBImNK7Sq48gP6ERu0oxF2aMLC7i6rKGGZVq1Fp6FcPAYWaVrPPeSRk2SfulpxIwJsNkpu4MTv
6pXu99MwB66FmlvgF8Vd2ETzcO3PCAfIPEdABmGjbPkeWnQy9nmokKNbREsVOF2IjV3W3xRUnMe0
AdJmk1KuYK54dHOM0ErvBv8iMC+AZfm6b1ra/kj6AFeK47WiNm+Vfn5RaoOSWEqKkmBz6zWkJAEF
4qKy7ZlSGxXy3oiJg6cCg/J6EP8/GeoNB/m1GWrUMe++J9l/nHneTAqIOP7vLulDjeDFt/+675/7
792//Vv+5+feG6VSYlLgEib94F/w1igVgYPrAZEZSF2KmtLku+9QSBhULgnjO3uKaAIum7E1ECFm
Pw4HPFG9qYY5wT/BQbrmcPzPyW2uCB2e/AgJQRqyr4yrHw9PNn5di6nwEZ+IezJEp/Wgq4A7Ijd9
9P2hLZ6psPkdWoFLt3hIc81+OiPLFdsvSa09WpONMxfBRZT6y7ArUM1UZ1NUld01K7q1lk2Ddmf7
4hd9jmyZJWWZu9skCDzxPQCaNtyVKQTb5zD02/irW7lKnoDMKBZAJbKOW6HcrNH2F3Y/gawsfV20
m2Zit7gSoI645aSqxHJJolPnf6O1SPPmbe7/nyT74MMYgTB2TCPbI71l1D/GoAG4syGVafg9npo6
V2d9RRf4rPTGTgdna5f0HGlrRpT9d2nHmRP/IQZ+NW/48R3hik6tzvEA+/CmuJmfA5w1d8NO2jL7
lgvEbOHXNEBJwVlGjoW0q+ZY1v1Op30CKMnyLM6Q28lzFzhawlvl5F70kjItSn0NnCZxivyQfOsP
Y/Rzwon9NGmk6Ry7xprNTMuf73FOMwvRItf6JpHns51dsgZJoA5lyM4GEUD3UkICsOMea6L/WW63
b6Pwo9jCh3djrutFdEmpezlknR+v2w5LEzSWG36DaFxyOI1kO/QkQfvVyWbKsyG7qeO07/sNm67j
yM3vLw+O4cflw+UDU3ugV0+10WEN/fzYCWACi0q7+80KSohHtOltSZN6iKz+vFkpX50QWGoEBG61
DPdFZ9tor2B9WDIo//ROwoCYH4YkDoYuuOaf74Q6dYzMgq2/eXJiyR0WIVdBXV9PQ+ftszD25JMe
GAK16SR1qidAfaOO9vQ47Hb6w1v5OdlhNvjk+RTxSEQlr+ZjVQaOgZ0vFOm/xtFKEHJsVFvFyx6Z
hi5ajujI44Dyh+xefNjJuGZke6wSFipV7V+yniRac5BcvfWS0kOprLMZeSAWRDU3addgSJJ7q7fN
KqSEULYxdROFeJyNvGzVynzZQnHR9X1UpZDCd8pvtHMH/q3uXn7/mn7OlAjBKcQBtcCEOmAPdz/i
LIYpDrWNRNbLDGCMSWAPBCPANulIggYEFzta961DW4tF00+N+aC1Nfzh/fwyWCA3KNFRLKA6jwjq
x9sgOOn6pZONUTi02MNzdq91oghq94t/6UIDKp67BEjoc4WeBjuqbitAkGchLaKx2Choeq87/5Ly
U6gwoMvqzXSW/1TVEB8XGDAl13RGSPJ4w1J+qJvO7lS3Ub26Lx2lJava533XlsMtcoxZi8wFvTpu
zgoqpFX2pD1Vg45xsS7W/dS28TmqP2WebKt1tZfLKlV1T++R1kGM1h4pV3kHLjBZiTtdYPXO1rFy
PDAubBAK/NYiiyel/rBMxc8FDXYqdH3BPkn6L+SqTNaf1ykzs1YjiImnwEcq1ad9HfpMxThGQ5y0
wOSbgMyXt92TRiD/RuWW7aQVMRU1Wte9K9UBAt6f15D3cRcnkSYYQfQepR6zdj9UWxDD6xCiatqn
VrOK1N7titC7dkRKYuB2w8JwRDF91McqnZclgKCrJywy2PAneZeoNbbOdIX+x6O2yBRO4NxNgIB+
ISTDYzH45vU0nRsxhcAyAWxpdV6sj2spi6nY2GVpDq2M0ecFNXWEXuHGxUhhfQzhUPDuXD9f+OhW
RO3DXeuTJAKcGcy7K+YkI8CAmcHlozCx6E2EzZzzKxqCB+4cGWkTG/QtkPvnGbVj1R5QjxHjvedC
9L4CeRjrDUJv2kHsAGLAfJZ4HK5f6rBGonq0YcNW+yBMiDOwjTEx+u/3ho+7JqMf0MMRtIyB02Fj
8PPUcOMFLnrUlk+rqNBspGVrB5QPJppa5bk7qImN4vdX/Lgb0dOk2is4t9Fsokvw4Yqdtrt0qtzp
i7sOZjJOg2e2P4d8lMNbjsqXT3HurkzCCdBnl1wHbCzM09/fhvPxyQHp4dTDWeG/UvI/At5WdxyQ
OpfVY+XVFVz0vhl863ujUsVulBZdLfY6DprsduzChB2nTf0m2YOwdsZmg1r9hIJx7yTqsoxDeT+7
usTnqJuEHO9AOSPGrPyV0heTyE43ue1RDt94MSpWLHb66uMd8o1EF+dxXvRm5Y8oLd1ghB60y8Yt
tDuPf6hafdzX8KqAKgeVBuVuQny6Fz+/60LGaT2pLngYh9omiPW1dghix9XMW/S1TFYuJnhD6H5E
Lh9J/xrZUrY0U9odYIbG9zHSxdyvo7IVEEzWOq7ZIhXSHOKgINp32XH1l4JVh3WWianFAmP6UeMG
xDL6w0v8sLOFREDUAB12NZpqQnzsECq3rtYGgsdD2Kcua6tvE3MDveUOZum+rmN637BZDjFFDJY4
e6XZUnSrOGisVBDGY7Jk/qpRNMKfyygHY5hN6MKqDapKjTzFauZbWeqaR1wSCnOHwgqgk7Shhj8F
8xqA4PKH2IKc6qcwj0eLBN1dwVIBzUq89/Pb6lE9D8qhWR7cZDQ7Va8VUwtia9Z87e0QLR6DwlPr
Y+DU5nysLEpWYJhkVSbLfq2k6JND5FrD9ECUqhmOKchdZp87ruwmqHBGTDFvwqmK3W1g2zRIrIlt
rSci4YJZH9v8iRxLMBS0nBmKvg9Sq99SlMlZEilC6vzpbXzMVlg8//79flijMHOp9XN++QDYwe9+
DHXFtHpykcr6PKLexO7wFt5CgJ3HYktmmSb1n7aFD8eRuSR4Mjo1HEv/S/EfDA5RazsHn7tBMEP6
BbwhiPq1Z3y8vPUaH1q21cxAEUtcLfRZOYLJfa7Y9BglJHvK/jaQdEHyQ9x7IZuBKU3f6bLhWwDM
WPj9DIDl9P7aEmA8DCUwsJq1wioyryMpZvMiEMUSfERLHo13dlM13AlVIM4mFPlNnvr70ca25uOc
o5VKp4B6N043v2ZUhIPANGwQjGkK0YyK34Dl2jaGEp2fJCRfja5ZqmUbbiLHiWCmaa0ydWGXg4tR
WUu0Y13qpLK867hKUWhVUzMnX+0MobMpHjyJw0PdlN88Kr8aqpSs9PO0inK68UZhz+js5HWEILki
fuyGwzT54XjSKo3hgMjKrtA8sLWIkJTU+O/lc0/1a4Pqq1ohaNejRiY2mYuRxUBrdFrKzWyhVJ0f
UHwevHtZ9ouXbHF6Q0Xs2EZTKmLitzjpz/s0IDID6lVO60pay1RszxE/ioeNQqlMHsYoSFCVq6x5
/TyBtc0ekfdNALB5PWrSC/lps6Ch2nfRLsqcqUDmvkzOgG/0qGEgww1QqLbto5hECl4KwHBq71tk
+ryHxR+TwnqIGnueP8/97PbXVtfX1h0nRjB8o9UlNVyVMakbtGEamrifIjx4imOcUd04rI0XVs0m
KhrXSbeBXjsVvogqD+tvKf5iKNszVRb1PRr6abK3cJo6kZ/1ca186BSF7WPsF1egH05wjqyiOI6y
dboy/Z7CtusZ5Rk8j/auV7cZmdKr0F2bfgJl30t7X9de2wY40cRZWhofkEIl+3xM+mm8AhydZNkh
9qpp8O/i2nHVucy91OhhzaRTxYaWhc2xXnZhNkUb2NVS9Ugq6RV13SnpLBpV4Fc5bbZFNKGzv8MD
YfD/aqxB+t05k2OyYirvhC3iNLREXcjFQF6a5U3pBAEfYCrMX1pZBuhoQw/Z43Jr03nqZR0w2Rkv
cqnbxDkD3WwFwXbJ/WIIjnNNk52aKRR8zkXbtzIeJ3FRN3Of53iB94a8RApn8GaZ2qkNbvPYyqfy
EBSu5bTnxbBE4Xgjc9cHdYeRo6lJBBph2+IRIi+k0UvPKztGyloUW/Y1u7ZK/UvLjXVQXokMpHF5
m+dTHsb7KWcjSPbYqbjcO1uWuaVltErcPO0kXTK1s9H1BY5W94gm1H85MP25HmY5UfSA9J5SlLyD
gJFFnj7jBNkKmZpfwv0TsmzQajMxvZd2PD0WkaJ25SFPJzNiLkJDfKBt3Fv3dRWYLZ9+EFY922jq
QYPuV4Cj8ggUqeJ77dujpr2/MnwqD/gfZ0kHCGVTpoIksxag1uWNaDES8P8lytmMc+1FObUki8I5
r4LSeJh635UioVEHnWVEWlv0aJYA44ww9Qf6FZhZqOER86ghqxkvVHWboyFXifk6zANzyxlvul3v
JTOLK7j8k3qJrdlMMKkt8+bRT+bvyqgyQzOOgq9yxIZq4h5GGkY84/vzaA1n64WCG7ILsATaRt4X
Po1Gd+tNEQWgTRvQqrH377MHd5mIXxnklnm4GIUGPtTArNG0Gl5j3MhfffMnt/OLa9fOtHX/PtTW
29f/Pchv36NSQDMlcFpcnmBSWen4UmRolekjOJSFh1bOOnORxHET2H4k4EkTbfy3F9Ws0FCSPZn3
oJPzWkRL7NM+TMdF3kDWbBil0alKvuK01Ng0UpoueiK0LRYT9CYYIPGX6EXa6iV6G0EgvB5P+P5M
qZORo23bppaTMIRak53bb6/2bXrIuCgZH+lljMLeD0rz8LPhWqlDIoDKEkh4qeQvl0bZQfqw0qEa
+gue1DXD+zaR1gFaJvE3bAV+i8h0x8+5fuAyu7o+Nbf+NqAWNk38oQGe6gV7CwRrkZ+vUObnlsY3
RSQbvsVAowcmd2IqH93E+83GwFEvQiY10weqbGUeXqNnI286atnmFwJm5QMlwZCPsrbNcqhW39x/
jdhcOj0MKEYl2aFOQn5vCs4+cc9wIgtEf+m+zZUs76I+OL4PeZSPmtuZM7fgl3ACNFw8b7OCcx7m
4yrtByK3PMTTVFl9nW3tLom5uJ+nkCgAcrfUNksKBpRseE3pcB40iVnOsCZMoadYBsxjDgXBItLX
btSVc3PWew20iW0ZeUYeJe4S8nwRiYHvg7/t+CBo9MtTpQb+u1QTdTvfngSlIhwhw/JEwyimKDDp
nKuLNGnGR4lUKlkAvGYz9/EExtvqMLvKYYcJdVoO8OkrjthqP1t1HHXnkLv0On+ho5qz3yS4SBT4
wb2Vk/O+xBviMKQl+e7Xxes81z1r85ThOLqva0bhmcGAoZhYxOujm4aQYx8UckOTPOvfHn2Oko4h
cmnyFjxRgWQpapGrLdjlwOOb4cMAz8wa6lVmir/VT8MOe017gw6Sed4+yxw+NBOc76uM6iN2G+VK
XTnynKKONpQsFllduy2yNfUOwKnJYUcftOv9e5FlFX6p4wOkcR3jJRYrVNEgo7+W3mLScqqGCv8v
SpSxKEh9q4rcqd72JYUJ/7Iy3EpUXMEaUIRPihA67s6VMaq0p25hp8FmzaUZXZwNmWtKBQ4SL9Ti
87JO+HHMT3nKLzjxzrF1McXgqLMTPqOmSIm6E9tPUMSu7CHwq2pB0j3OkV08yKn1y25H6QLB5U1A
EUg+eQny4DiRcFbz8leEbXkqWVfm2Khwp2HUtKMFk+9tJPO+oRLtZnbmjhfT6iME96lYh8m61wTT
VBXWFqGyJ/Zb5pc1tSsjAEzMPEPc1hBakMDSpkpVZsSrRNYRIlrtk4yWVIkXD0uL8iSlghCAhn7T
9dbfU4aOZ7znRINvtQFhVShrG5Yi0NRmvKnoPwNWypNkG/sL/eQ7sJfCVd8ikOTKwcE1pDRx1MUw
VsYLdu2Kx9Ub0JOkiSpJOOCYi4aYEvR2NIiBWV7Rt92O/KUVgMGd6Ewhy/D2JG/vUrU4Nfhb33ex
Zd6DqmZbKMvR7H8RPCA+iP7N4s26ynwD9ARjFufIQthQLGzIYtslgRhlpDupTlR7MnfT28jKuGUp
J0SL8WkFuNbihEL3m1UZVeZf3qcsMSWXRDnU/NNbCd5sp1aCyx1iJMFGIIIe3g4pTmrNZgJEwIte
8I1yzidVm1WeWKspB3b0ifiA0s1ugQsj89vD56c8Ubc0d45OKj/6fiFfRxxpkDd42W8ZW53lSIBt
8rodvE/F24aFXLv5zSoUphgNccsUITsttedByq8U/jGpop1+P2Q+ZKgNCm85UylzEhPG4TbONYKx
NLc1vC44VCY4R5BIQYKCUMYxbcZdPdGdd3ZBvDpFhsx7V1fVPs3ht8NHeu1JUAc2mx4C+CbE8jph
5ZfgtpD++kPh60NCb/CJ9FvRzTDMVfFLWTnt6SFQr3buU5g03HWQJDOrAXxmeVKWZ1ZQiYUDozBm
ytz7H7K7n3M7c3lpejU2GGfB9T/UWfUwN9YE0R7W+uvWmFMDNuNPQ6U8/f5SHwrorCYbsD/XomTF
f6VJ639AR00oyYQxoeS/54hdzE2zVW3seTegXM3sjvDp4WPIDJKl8TCY8bfvm+Pv7+XnEgKYROYP
ADEennY489z5+V4gczmUb/PkPqKrJp8yH7NEdeg6dBT2GFf8eZx/vSBwO1CDKGE5FBcN4/nHhy9S
bYuysuM7NdccFAkCeP05YsFsc+8r+/cPKEzZ7j+tWvOE1G7tV4VSR9CO+nDBucw9pDBLefe+Y0zp
aor2IIcW3z/MXheOh7yNV/1pmNwl31VDbfZzV7M1wMPxOI/+cEc/z3TuiFQKtVRao7Cxf6VELJFt
TcHiqrvybVFNxHWs8XkoYvb1DJtqXkHqIdrm7CLUVrgDLCTMjeStqwZYm4rM/uBXbuPjQsbWgpK1
ahVfZ33E4oS0H/nkdnrrZ7Vv2+zvH+Lja+TFGWSrT8cE67hfkMWcu6rHinQ8pV1hdibIgrzBFk+3
4RPeK4P3ByT7/3Y9H7ML2/wP54EPxdlgJhpxQns4vR97MzaQiJZAEvaRd++y5B+V1pBEEPALqSyy
cbNUf9kO3CmmEj1mOceNOZYIks3bwL+PdQFvxRwYvx9Qs7/8ME2ZELSfDKMKQS2A8x/rmdOyzple
/eIsqC1d+NugqgL3SWoWzD/b6vjVXAAwuEFAk+n/QiyvYqdahkQmZ2+hyOhTHWEeOari4/dP9Q7F
+OHBqBVyKQhi2DuwhYQf24W2TV8myNLuqFfHTjvUuWaDRhhs8GbN391a00PfNl1CbRU3IehdQm56
P8Fm5ZLTGggOModFS+XnyvGoPdi3VewnSXO2EBv4zSmes0LMyxYmbEeYoiCSQEDPHa9W+6ocVhQv
7MaWHb7o2qfUhjeSaFx5G7318wpJMuLeIBIOmAyrrnSMgMwMo8wENZEcqMYZiUaQVbvSyltexXuA
Elj8WLop3sIKInSUgDbydRt7SzUK7J1oeaaVw9ZNamjCgGl0LALaBmnX8gRNmC8QYskhOLldaYI5
EJ5m929pjrLabYjlsNOLrq+gJCNqENXZDuR1mQ+bf5c8FMdmunkPZF6nKp21ifGF3GEO8UCNVJbI
LQqJJmbYcEnUFE2kYNOtyJJtOYOAznDMVGVePriEvZF7kksfee15Lm2sui78DjgkopdveVg0LR3i
YmkxVJRdqcAEdBmMv26IdZDRK5jsaqOw+vCd20hFAMX3iYIZpj77C/6YzWf6DaajRQxoO/LU9B1N
hM9ZS7U52QFCAk5wSEGJinxbCYLOvxdSzy688OU8OU/Cn5c+PFE2i9tPNWb22CrldWfZZMJsHHO/
1T1izs6+bhbe7W5CnUovRmaUat+W0Ez4iJ14SzxdFVHXY11IO3rKyKajUNMXzVI4B55d9tOLhPi8
pLvYI+DGhyGoK/0X9qyhNWzCt5bb+16k6Icn8iqs2LfzQ52WEiTle5xF4dvEidBuzaHzNjXK12iw
DiCIEVHjf4GhwggwvBLsZEmDz/XsFGj7T4U1Rp/ZxJvwvq0jqzxUGIH6mzRJpnt/ydDeWbIpPmbe
6J5ltrueVzjknVHJaO4CJLi2iOKnpyDrS5ua8ag/x0zqMy/xgVKz+tKXXLflX4md4V0ZCVCiITrN
R5JdSkpO7V+Grf3UFCzHemrlFRyQdhcgkcPbtS19QP0G4aAmG27WvETlk5nb7yFNuSUzVlZf03a4
d4TXXmrPSi6rsUMCuqMEDfYlORubIdql0RR+QtVO0ddvs2+gUONdmbbIJ3h1vfPjSF3AoagOkJrp
AtctrqjEoQuOYXkdHCZ+5XlIPvai52Y4Oksaf1NRUeIfJ0oY/FHuH1KU5u5bj9o8WtOwTZBMa5KH
aV7D59KqfVL5oULO2cn24PPtCw8HjgzPFMu98ijTQS7u6u8dRuWfKB5m4JV6N/omaPWQz4hW3I1o
RmSYudXWXnRVf9eNHgUHtoJdt8zDhdvppdj41RRu4wBcdvhXNjrRcg4CYfjaOV4u9ji59qQ5WZUu
m9H1w+9h7wcVRqOWvqgi4Ag7DwffTxitFuRJuD76HVjrbRymzbOdd+3VHHj2ZSeFmaGxb3qo+JtC
9xrmazsoxnOq39ZFhlewcYDOym8IOCHPtEK3SUmbW+vL1Krpu7KseetkYn3uuhw3yyhugQ+iwsrM
TcsWroZAwHQHkL2YL+SQYDZqizY7LSJgIyal2o6oeLgXyL6U7YWelT447eBc+iXsDyq9j/60fLWH
OD55guUzdkO/o7SI/WwyV2Ow85cGv7Kgr08tyPkvC2y/Q27T3sa1ZCjAQEAszxKEcK3B9Z7pTDcb
1ynrY0OhAGGtqv80i7r41KVLj11B3ycPCpf6v/QM922j5gF/PGF823Luj45rSM2NhTen69abw+k2
crq0ROhuzJ/zql2Nwnv1WDcZYk3tKHB98cLz1tG4IWobQjC2K89dKOernHo/fs8UXLlo3OPSbCky
0iG5kqGFZ0UpiuhZWwQ1u5D4DGuGvFO3cpIoNzhKym2UrcFZLxrEsZoKbMeUok7X1EhfDrM45u0o
n7HBfpjIkx9WZFjCo2pxcsxVlXxfGJBj2gfDsCcMXO5RiPbxFPUUHdsi6Td2Oo7nMirwHScOFYi0
ddFDVPfRizu37udcx83LuI7r94EJvhvRyL72ABYcEYZydmpW/T3xpbUBmD9eWSgHPq02/Hu3RMpt
i2iFd0rxzOQsm9mR7DwLqQf5BcaANGa2bVfnx8If9APYLpf7x8BM2DVQbul2X6jLqduohoIoljK6
ryq9XiZdrrBdYcslDcY5qPbs/kIP3nSLZrT+rGE+fUXEks3BUQtSZnAZ92Anpxvh9sPlrIPpPIPO
gePRENbHWFaw85UEYUnZA5q8peOrOE71p9UJ04eQ0skXtYb9Zw58fIstHVyvwurBMMnsAFHYRyq8
RIOir2DNh+tSu8x3XR/WxGpuC0rwt8nctGoLMsQ+6AnxmbYfPLT6/HW90pE3XAJUKqgOVM3nxF1R
z0pRhN+7QYHuAj2/LdKC3k04Ji6VeW19s2IHDNrV4ntrhkGB0RtB93qgpB1eFb47BmhzN+jI9LCY
2/hqstrklipLecIXt34se/3MzyCD02fiEWG4YZcPQX6aoxz4pd+K7CJqWudpsOJh2pbopVwD9cHw
1xlHdUwxCPK2USqCSy9udIhLaYWOYpWG7Y4+Li6YI/3uHSoCVYBpQR+Nm8qN61Nj0e+/XCwVMNbS
nnrjEjXS6BGzBroPBbq6cWfP+hTUEULZEgpqs0+jVt/lRlthT8t3SS+rrGgwVta1DwgR2TXrGIxd
t94tIT696dGEHvYuQuWuxDB7RCclKS4KcnJdboXhbm39aojHa6oluVHOEMnnKVhx4MEpUmJ0TBi/
mwQhIhRbX/aPfkb2p9lHdNv7ksApqYEVnY29DC58Z7br/PPqLrEzbpZZYc584bDZ2eehR0fgqBD1
xl5v7PwBf2BDNIKbVkZ6o604KfHD8aL5PnNBzWwcdIo+vfGEJhLNfGu/UoQm1FGxhkX8MLj+yAvK
nR77BxEUF721zF1+Uy6WjFbEF3F1mKsddZqqMCit1vGrm7738rDfLRLpGYz2hq5hPYS0N7cDBJlq
7wlcgJG7ozu7qWrKvNu1n/GDdKuFxk8w5MVZnXl+s09oFF4XGWXS3Q96PihKpwElsVyL8yLRLe1I
9P5RQJzofsv+g35PgLkNpTij3QO7Qn8bjSygq9vFOTZNLNw9hkXOgHWDnFOrwZncQNGmTZDKO0x7
m4DAbECfrtyyk/Z8oYGvP2df2YRgouzTtkTRJVFihhpUBQLZ2BbWnO9fC2uUwwPN3Co+yxVklGQc
n9Y1TR6StH1KkAwz7M6pup/Aduxxf9BHm8PDZpOQmvZXsF6Wi1OetJsNhzHV0bZVLYaSATDNdlNV
fnWv6xIPei2XzRBmHvvr2Fdf+yReD0FT0rlK5hgLA86VrZg74yDGYePdRl3q3gcAiPQuG6n1MB+Y
MOjOZNM30bTFpxbWVbjvgiC56jBOvh8QKEr2aAWPMZZZVYISYDVH51WTKwzPVXkoVOyThdpiH/Vp
c1nEvnXtFLN36bQ0LVEeonmNxzmC6E48PtdDMBzXGe8vmD8cwjs7GlW3b4VsTuAHJ6CLeoo3UTfZ
MxSpJN96shvbTSSqGPYAgMjhvJM83H6hyH2/wsn/hvtHqY45/bWdZlFO8JEKfeKU5/BHPLfcZTnx
BbcQ33HqZIcBn5ktIsrpI3LH4onK23wAtBMdGzuqDkEb5LcWOsTbsZLpX3ZdPZQ5SLCExO0QOHH+
BU+Ivtn4btN8QW5eXwyOi31CrOccHSiKoxdx6/DQiU2FO5vHLcmue5OTllyM+I5+LVI3eCqQqP+r
EO50hScDAIVWNecuJeNHiu9OYfY0LOFcFOyvZRy7xK1sjmYSel+9wiTDC95RnNqz0700I/pme4zl
aYRSTG5QbvHrrNl2GooPvaa1oVgYTDkioiX7CCqiWe5fl23nvKRp2uNFjXgbXjJlkIbbgt+7pfzF
nEiXFpssOTjBrkc8DRdZi+P7omqb/l8tWVu6LVrXtZ84eCe9ifCGGs+svsCRvc2ts0z5zoPBDSCF
NRbDBoY55rf+nL8MuMJxPJB5HpohBg3VxL57RetOYwAFqARTTkKaq7kb2hcMI+Zs21FmHBHLKeev
fb+wVliU5GlDSxXz20jXCungfBz3dT5ihaVQQ+JwxeX2zMBGv3tASONDFaT9JYbdmlyWcKTflbHC
rMBSFZhfex39x74ryy9BO87ozrrdDlseZZ+GKRD3dNfCCFQQMdxGvhrETwRVF+x+9bSfVZrmhHIR
oScoDqs5uXh9WXjVGiTeUtk++p/tCMMARAqTaItCUZp7xXhIRkkrpSoQUyNI03uTxo7bGKVhh5ga
I5D1r7pD3O7GacTUofoLIRS3CqyI1narxZCUyxFtZthkN3JAUwpDHyyyn0tgo//N3pnt1o2kW/pV
GueeCZLB4AD0aaD3pFmWbVkp+4aQLZszGZwZfPr+QlJ2WdtZMvJcF5BVCadt7U0yGMP/r/Utq95O
Vrjk8YGGWbHYVwXUGDIiOG0vHrm0a1r14xZcjS31LqV/FWL5RM3t6V096bgqLnQYu8Imx5UDmLop
QWv5xP4g847GQzeqNrtPksKDcjrzqtBGwY0j6m4zLW3jD4eEvVp9NqajVf3oWwIXiEJG/2Sw0y29
to+x7dJ7OcGzlg31rtMenLmbfFQFz8GDPJCR0jMSF0j3Zum4/O+VFQU297HPSSiDRLTIe0mXKf34
XKy1lGk4DGVkSqOuEy/qIoqw6tByZR6nfsF7uAaPiRfbC8njlbXyvrUOESCfRzWnVgrBmUKXxck2
zmefJYLpeLgbIS+04eXAhnK5tvPI1hj3CJtoi5OV7hZPiyWPZNyvIhxrqEyyHEZdX4iRy4MA2KCy
6LeIXqCbfRSDVJm/J0cjzcS5PY6tbtAhZQN7HM4OSXsAjQWHDplesyMCI7lyEXOxdVcRM6aOCJob
Qu8kG4JKa0UVdqKSmm2RVI1Qo/dJjQO43KsZxU1E7aBuwsuVrV8Ipb70Y7pgUxwpItW9NgIjr1fh
ndD3q+5UOJafLNQ1A8HkmM/wMvPu7FGbVI92XbDLQv0O4Xjf+D3I96lDp2KygVqaj6s/6ieV/XmU
JdONRB17Sh04u2zsWBAo7I9XuaN1tVeiQqw1RTSClVV+zKNlDs7gZ63BBjyvBvxbz0V90g02KsYl
VDPpQEA5HglCwvEYdx4WaJ91dNwNYtUf+syaFzYIVrlnB8oJMc6VlCed7w3VLq7C5au1xosmDTKZ
W+dDWGSF3M1ZXX/rsKXD7MwJQrfr1Zo4jXS5k+7ZTnQ9rDpZTI+JtZiKCztqFzhvkSYHfFpTbB2q
0QkR57g4o7ex7TXN3tN2f+r0TfC5nLDUEn0Uu0mzpaCYSU6oJHRfQ9u1x51ry3G4R/qAbGLTKVR2
WzQdLYjs0XHRFVHcuk44eYPnbdmHXy003JYNqMVgHxR+eW4Zqn2P8BpzBdo6VSHdcDXZMGEtI1pS
1pCe4FvgwQQw5DYCbd1pC5E/344UzL6uCBYYG3H0frTsxjD51MF31HKjedg7L4rDaJ+jrfhuIV6i
eJir5NJiGu6/cLic0/dE5HRm1yXc7JQdjI9jPyCphylS6BMxefmHBkreFTLJ5DHpHO58OK8LcrUY
Lzkwvwzoe2bPAObleDN3JZhjhY2N7nAAl2xmTGNWKGT0waF8GOyivJnPHIoW2W5GG/PnLDx8hLLo
vVMwnznyxE5+JPS1OQyw3u79rnc2UYAOMe3KFYV+v+oNliN9jacSJr479kQSbYBH95som6LpLPE7
1Gl9vSIHTeKZ1DVIU0YawWkYJn+g3QMdIvqstsBYuEsmQfADO5+YKsyAzXzciKQnqSqpdX8lRjVe
Jq4DKceWCchvhBDqdl6CAdXxUHOVqAGCL16XEs5asQF/11pmx9uDqiEeydIAkP0ijpCjEPySgqYM
c5RXlEtuAJG7UCh9pfx9MSGw2wnSArDOL/ydRCKnQzZSkako1I+5T+u9G/fLdh6k/hwwW0wXCzk1
ale2U/ihxys88nFSthwIMqpAldtcCWBNF2EKrx6ZUKyrTefE0YVlpe5XXWbFOTz//gatXk6Gbeg+
4IoZa/oMQaS3mezB+AdAMPVuBOgN1K4Lh3g/pllYMv92orzIHVfLw+DP8s6KU7VcU7kiQwwhR6Wh
b1TOZwDuCencCDGuGxQm9j7AAc6hIHJxNbSxLas9xu30tpBLN29ZN9nVsT/fpaJrQ3Pf/HezmClD
C7eJrwEvivsWlQWQprH8LMDe3XcE+mzSrKb2iKISoVQyMeTL7nNizcTWFv1ibS12HlfdiL2np+7y
pU5G66zLeal3XVYE74ZxaM4HSZIGJ/LikrpAcGrFdnhHxTgLGAaJ/1W5cMAXz+4/TJ12z4q+Gdxt
PoWz2a2RLiyjmhJP0PfENQiI9LsVFnYHRDFaTmqCW8sPuGWzXUdxa9cx1L1tK+S4Z/sClVg3KdrA
2blPY73cR5CnNqofbayTRDpVYRn/QFZs7zzpDZ9Ctvsnjgd0oEGBfk9SoJYba+HGIfm/x3MTXi00
+U/UNPDWheMDAuXhRo22jjew1myH92AFmgi+ktHgVSesBx0siLAXO7htF1TRrMu5dbs/c4odu3Dh
oNI2gHk3C2jfOyssvY85+N5q61HVh/hYQ8TfoLQshPimR6r/3b5Q1IO6ryxQRTXt6IHjYrrnRNtU
6kPn9Y0n3w05qQbLvg9Do03qWvzPiAQWUAstvQYajs07TyOl0YBY8Gq4O9HYy5Ce2aNJ2DtDyE0M
SZwts/wmoXcWp3kTVoO3jb3OHixC1QgD6Ji8CtQs9LTQR+SRk/kEpA2ts7JtDG1NrF7hd/ZyNuqF
KuYG2II8eF49h1/8uh6YVFpVlEvJPCZTG8T8VKNT2FnaTxIELUQfT8iR2cajqtJ4oXlpkLEDn9dT
qprvNgxbYoRpaCLU2/dq1kVKxzJLCtRCKomNiJwx2NIGSfJktdv3kwAdmh0ysfhdd9eEM/zTHY3Y
kHMfliGQBdd53vQk78LiDH1nbysx9u3XkXwNR2/4KSrT27nx2JJtVpUyM5zG2CTzaEvF2lyJ5yd2
VBK4sExB++dIDq8rN1kcFvweWvjAXy6soefAfJHrPi59+KpRGEyH37TnXhtEaP5hoAY3yB6TrjSM
mqPmeG1z5sgXFX2zc1wkL11v1y8k7adOVAlqzzk0nGK78jqXaNuuRKS5Kemj9AQI1EvwKX9qdL39
vV53e/laQKt87KpweWge/hILn0mNNSnJgseiUcbbVD0LP6oiKhmIVkO77DeNytc9efOJ2Li5G8Y7
TMv3KZz0J00GRcNwsPFLfK+eP3F6VtUISYiPx0E99UZEcJO9WFg+spxm5fOj+A/N4TepVkgy6OX/
f3/57mF4+F/PePvrh+r7f//X/y0fsBX9zHF4/hsvIAdIDZAcXOxyKFLQ1Bhcw79ADrhKHMz5Euga
4/wVyAFDFHICtifw7n/KtJKG8WDzSmCep3Xiin+UaSVev1/PLAcHexIOU66TItprtQtvrK4qWt3f
Uzh8+Q9i0mNh7+YZTABFgyF39V2OJnY49FqUrIo9mpRvwKAUyu1GNq17UJbZlaMYQr+FUTa22TiG
JTkWnzq7why77Tzlrz5zB8Uja8sWilYfNYiRswclmRHgjRNQbek2ia2gOqfDyCGYFnKCXdPjwMOx
bR1tGZ4QdUU5AWQJpm0UvPNC5NOhnugyZVvdE4Rr/cZQcyTNwd6IEsZFHcj/JD7x47vT0Lei/bvK
74iMp4hkiyRgi8S2Be73VZSwlNMKdbK6+tH6XaZvsUIZR65LzZzrAZKRLJ9+Gls3z7KEn9kFTwC4
f6kV+EoBrEsZoMp58qwfT4hB7i74iLrk0Slt9J/KY5U4X1HUszikxGNS1a9QM4Ayp7YajuzhidKj
Lm4r3F2Uy41TLhilBRnGnno73a9xsprARZhE/X6AW7TeYRFCbY/ctoCssa6Fwx+rIq+XLfXonrrZ
b+a219ISNDPcZGIfoJHib/d5F14Pwjgtlswqyvq7TVCB/5GyldV8AJLerDdv370jYRsfJACksKRI
5tDwlwxATXx4tPpL/IiHzKXsqwCxe2ivbd7wRQS5927uG8PJ0L4sccYpxGbTByQ8GO7e/iavFxBz
yQL4gzDdfIysaJVeX7IjEm1HS+4/Tn3Y+dcSdBS7iK6yOA6dg49e5e+wE+ZN/mng8IlMJkQfouEB
rfsLbcMlxKcgb9V9XJykz7zvrqbSl57FamQsJE1rLrvU/oix9O1LdX69VpyQrh36EmkE79SRNCrH
9VSgLKkee8JEyfrKSMH4VNJNaNFyY6lJ1LslWmO7umyyrjYegynF4Z33gcJSV5XMHFBw87iK3uc5
MkFvm4KNLC+LKelCfTrOHg7k07e/9C9DUgo/ZOKFHm0HjJmj70x2qUX9PBDfyrHt8C61WhmT5hSu
xg7zTz+Lge+bf1w0J78IkLDxoJwhpfsbW6gxXDd5UOI7jF0rY0i8/VG/DAKJlhL2yROH0QGBdzTs
oiJ0sYjX32o9dNxczDQFznRHWxizmspvBHWTqcHC+PbnHoE+Ge+QNqSPogv9LKbY42krtvAHqk5a
XxELOu66jagbjNRJQoXecusQU9GXp7wmRfBAQ5/m5Y7jQReRH21BIb/N8HNw9sA4ug4whIgWP4ja
x/0sK41Acvf2t+VJH70shnUhnx58hCfCOR6yMplVVxF++jUNsRD49OX1sN709Ah5Pqu2Ez2dRL3C
BortK2N89DXHAYuSudZMllHhJfobz5IQBh+ACz8hiz1jEpkcr8l/PE/A6HaYXeSC1O2+TyJOc/Qa
AtQBRGKDrCAnrBuM5akWzsQTSavYTNFWD5VG71yN5fQ9Z+lh+bxqs4Wg+LzG3As3J1ux3dhrZlwc
rtdKRmybUgq/Ub6XV9/9eXQyZ4P2vF9BtcWRvK+zmjeuw4vNd3QI1yXMzqEmdc/xVeX1fvQXCA4r
xLHpduqMkbnP+S84fyi2c0tScHA8MzddqLvTfgWgqbc5RT5zVgv5GQR2mwiR5KA58iJs6WcEBgjS
nMyojzI03JV/IiFQDu8HikEsZhpKHlNwj7QYP3QOFny6/cu9IPClAoZKtPKvBb2c9nMLss4cYaY2
uyo92Mgns9Mv9UXK0Wo8H2l6MZYWGmzcOuLO8IOHExwDABKQIPkXgmeXSUSF7cBhq/FqhSfj5QJk
PjwhSwJOKPnOtmPjv5N2zfDrl8RMmC/mmLYnRaXaZ4HSVb7tjbHvr5/Rqha+rciQwKRbhlxDsUmk
q+QejCIzPuRFEaB2rkXDNYGLMHeVGEQyTjYyVCN/YJ6HtDivy27E6uqkiHSrvbACdm1axUZkp3TQ
cnlMXWa4NNHAqiUwozBoSJDMqw/1AFyTupSAi+lvaD66vFMTIjVGTYLXh2cmFpsfyKHHiYPDkAyA
Ks8tb8nIjauWiXvYkJrM5wNlgP71MSzRwuY7kjsBw5/Ffj0Zm8tam71b7iyC39M+u0UuIo+Uj9cN
d1qNIRK9A984cCdmgX23iicWixub8duJ1uPSklC0qAAjyn/8lEY3xrQ2wrXiV1YyBMzGtAQGvpLm
6vmP85ib7+JF1Bz8rU/rUn/TYYt2fSew/Hinkx8aFFZeZaHZt8UTkPfr3hzy7sl6NMT3SGhTXci9
yNzjlsZ2/oMYSsMiWMPAjLmSLaB3mg8L7l7aG74ZomZrPd2qsOb/WycseYGDfGBuYOu4ssvA/MN7
rqH6mskjLdiI5a0wjv4U3zE/tEPgy5OQPftGKoHKEdNtkBVoMfdpA85Dn06L3efVlSku8wPbru/4
fit7MTOqRZaZOkERrdB2lrCkQka6wS10tSyadg6BBWZmSksC0w4IJg+SRqwSh6EgeNqmqWcAlAkQ
rPVGahr77jbswad6+6iaERSw9NFMvPalnIpuk9pDSTKijxAne4ebOYsp9+WjecLwyg2nwfgxJuss
A6xJFvvStXB+t0vZ99ZMV7gP+I6x1fNsWo9wU/lQ93giETdRp0maj1HVxh7ajR5QIqlMNpTWcs9E
zHSzH0SSU7hL1NhE0V+uHhA/Q3oai3xEdLsJC6ZZ/9s6SwsrCZOt5prRNBQrIX9duqRpclk0hJwG
18MS9WbwZOhJGYnDrOFPYBk349IGD8MYikVG7/miWZuV32vdacS2tUrcfnd9S2Q8EZwFz6OGE2o5
Y3tNrcVlys3rduQp1Y6HnhiHejXzs6LWNrPgyM1n5NoZ1r/pYA9q5k9yhGn5vaGLzbxU2FO1vI+G
3OwIOdYnTE/KW3zu35DS4bqeuIu8C4479Ayoqe2Ebs54+gZ8EqJx8E7DknyO5AJiBqb9rYdTl+/P
dMlyNGkVsMpTxYIAug9Jq+ImDMNo4B6LL7PGYlHuNPODDlPLe7fYGo81fdtKeqeqHWouCRhp06Go
d81uBa9Aob9VYctp5OUcwqxvbg62AdHA8KFVAUg4SfNZWGeAJ1b0LWEokl0bkw+w99DdtR9fIB0N
i7/eG7A+3zjIZ4u71MAi4MXOR4o64KSInOAOvgzrKpvN75EtBTkVot5iNs4ATsx031OCXO8c4iq5
xyLA1TRv2PUmNu+nlWS8uV4Y48vYQBII1LWbMe3u+oiiG0HCq6PxtdVz2X20q6W8fQVM8Gs1FQe/
mUb17VdqAvq4rP2SMeeuh38HTKDoSyAnnStCLZSQs6o3v4cnlCyrqESGydm2PKPfwBO8QJcutu7O
0sPnVwiFvCVe1tqQSqNjqAT/nqQA7Hq1u0PsrmRDPPMU/KG4mkkKUYefmQpJ7iKeygJ/CM57TXF3
8zdkBRppgREaBS6K0jf4CnjjHNCkQwArZZvGUC1unlkLVDC7vDmxVaBVu/8VueBZHkTloWZUQ0T1
/wVeKJFPdeqEtlOyLht7CpS/i/4nFIZcinHcjgFh1ISt9nKwT/4BiwGKLEmhO0diE6cFLAZBUm/n
cjH5zcvu29YljKEPpOk2iKDnJjMLqqpEpeSnWUulvJ2K545GbmPbCXuUZyYWYPWZFwZXoNlrYtDI
2UF1MIjMshIxkfByt6HZPnYs4LwOKXoapoZK2maHmUGUJfc11+WcEKwrKEGHF2tLChWsmLSdWHok
1XRWmaGWiQuqOgj4mYdR0qRaN8gYzckhyJ2Vb6uf0V1jW2X+PRkquPFPUF0FRXSCV5lagxpbyTQp
+56dfViAJ3JPPFeyC55t9m4W5spZMZflITDP+YJ4dSCaO5pP0t4jUfFXcYp9F+bWae1yzrbOqrGy
uVD2JSH1JmTInZkQq9JljZ5xX7E1ISls4AbR0zMrJ5yAhW/aJWnAZxMvFjT46D1pwHB0nxZ+mAHJ
MM30UP34/j2MA2YUeNmG8ubmTsQ3qmPVO90DSGuzX32GnLkwTfyvM+7L5uC7eVBfJk0+sSwOSpm9
VK0Cs2VJo8HgzQZc94PzY7R6XUQ7FJ00qzash9QNNoGKF+5tZHeS288cbgwazVO5B7OIWaVeVjDP
abiPBYJCZjQ/ms23d0RsEH0qIcm2OdEZOq0f5WhxY5lmcvMNRgAdDJ+/7sTaQi3ZjEqs7EiDOuUn
NtVgVKqFA4YeWYiFuTEzwbIQcGS1xPKeHDJqT8+PkQXTce44/o3DLQlchDcfRF4boBFN14CmngnF
m9ObFZ1IHH2eikCi8KOFnFRQlNmOTrcrhiCuylmVKT513Thl6Zmya7OpsIfcsAZnV5szMfRnBktF
vc5ZttmM8GTYeQXRz9cJlhGWy6lRXSdPbZX0U3izDqnbZJd+jHqXGJrVM++BQNvBpU4Fm8zbkmx7
XhGsOabgBa+VPwDZ2WzUnJKjcdY6ZoCJGASHe9K6AdLQHe5Ps7qiYk5YNOmas1HdCqHYBfoCDYIR
bZrxCGMzZ2dtcwfyH/EKlV1v+e/mT7MrocU2l2HAcumkfC+K92lgtoYFKnazmRfKfNvn16MY6A/e
luNM1sBJ1+MernALiSn5QnsxIcgHgiQ+xW3VMhbKbabZE+QHVFNm7Ja1G9VX1ewk5OgmUFscWr9D
hYZ6V854UbLtaE0Vn1WvyKxu7SeaL2mbZmsdTQ1HviSIsu5h6rCqV5u+wBnA5KLBxl56szMUxJhI
l3FWQfbjziLF4MRmo23lgfRexPaSgyfPGX3RChpwdjk/+TSQoVgtaFiKhyl1Fm5K/Lzz6RN7Yq/R
N2HH1WZg39kYvJyICUGJ2BgsSWJz+qoTnB3oqDizoJ6ysAp8M3C4leSHyba3IlUpxxHkk7ifT0Of
Ttitv5YCFIk1O9x/K43MoTvw6fpTElkcc8inq2M28olqGB9xHyc8taGioIsXJbTWaJt1k6zZo2CC
gOfEJoQ5YHVazrxnbaDquTfnB4aTL/l4SnvxaqZKxZzsn6pA0qLco6Bh6J/i9Es5qoB50N+eX716
ArmAJcSqIqxLYGbgzeyGCYsKAwOzC1/TioU2Q5LUpbl+Z3vLUrfckNWcuCXsR27kjBKVV3wVJA5e
+X7hsXnVc54QZVsv43t/CVYMKgj5y9OwdzlTsLBZRLdyCEQlFBz8smj4MZE3dMxVeVubnSjpkczi
2/n51EiWaMFb2uaTwyTFhn/00YrNzM572uvmFPh8sCjj1XzpBnCCTra8ZRonyBCunHg9ZA4MdA5J
NqN/TuuaR5o5o/nqY72wEu6JpYuHYU+ktgfxQFEc4Q+umhEFWcVMWAOP0SJDEfBG9qRs7Fc6A6kA
2SWaxZzQ9fPMES292ehWTmFG5dtVo7+pGYVQdCMiLWj+Occlw3AxbdionL8u8WDOmVNqlancoYBv
S5gkY8f1/uYjj6uUlKloe0tcix6CezZOr8t5Gt9XCMlp+CpBPjDDPw+Nkiwdlq63r+7Xj8JxChRM
hIZoR3rZ648C1abWierEV0TGZn5qfE8QDLUwWTN3vf1ZT9XAn2vVsMsovAoJaxIU1S9dKXT7fWl0
Al8XUREYekEr32UkysFLeQ3TrjKYiRUNXfEw1p7sKaLQHg/LrQna86+pQpjORsSR18w9zzPzS+/D
ZDuaLVIge9aEwG9nfvX21//lVgG9s0GGkXTDcdw9Zn8vXVwNCUqAB9wOwCP3LFDmWMjiyhHq7Y/6
ZcwJ6t0RrSDs2i7+96OnwjaKxFk2UA9RGopRn8YazdAdRFjzivhxQnb6by7uuIXi8GACA2jmMwEM
uEef2EGYCRN6BQ9AoMwchTCXKuIIG4gFwiXRAW5kBEmNzYTm199hedndO2a7Sp69fe3Ht5muKSQE
irS0SaXzCztyrocF0W8ivlCT4NysU1gu38KaBL/fWZ+P77IrgS7RiIWKENBBOi5eF2wMoVfmzpcR
p3BxNajSHM2z3BMs8qlrdo1vX9rrZj8NGtzrlJ1p8gKRZNNkLv2nZv+QhyuTie6+dIiiGEF4rMw0
x6RoYLdx18JnQsqU6DTaBoVMWRnf/gJPcoKf30C2WgbrC4ApgBEuxfHM4iVp6aig/tKmkKTqPb2s
tdhT9UijHNGr2bZMXWq2xr7nmfn7pShuycGUvCof3FF6RoCSuTkvPGhK/5q3uIFryGlhfSYmAuxp
QvSLYkA5vsmcAs+30X6ZxXLSI+FzMOVsXnyEXfTQ890QjBSPHEiNMyGqBSW6PViOzB3OINW0ISE2
uFL5mH7qzbbLQhXCKabPWrOcg91ibwMwxCzxSnWoULfBc4G+Z2vPrImv1Wya8K487fhcx2yWSQs3
BFXwTQbrGCY5zO1zd4JiSZGlLijLvn37fxlwxkVsm/CHyBW/Du2Rk0Vq2av+3EChYs+aAJXkwBGt
g9kBvJSs3/5I896+euBMtUih6dEgB0K+ddQZouekjb59/oxT2NQYxyzyyRhC/VJY13b/hLX0ymjk
ELU4MIcowpaV+TZvf43jK0c/7tnMnNCF+b/wqf3908iv/baeeZbp56Kh/HmeVd1QfXKLGSeA2w+/
4ZwczyCGbxEIKkW+QGPpHUeSIbhJslT1/ZfJkH7uZB6YYZHnyuys3r6uv8HBwqDAXgpD3SSg2UcN
xWReQFXXk/up7gc73MWj48N3TSijctLN8pnVYUPDu+JfAQUbxuUiRXTHYU124UZR1qUEw5HH9O8V
Xlb2oc7qmY16lnBCgeXPW5E2ObrxrbeATfMR8fkNL+EU+qZMXFR0R24JtBZcnIWAyjtNEst0ipyp
MvM1B4Jiac/QfGa6PNSNnXhXb9+Eo/vNHQapIsA90YGEInF8DyTQhAgnyfKJ4CyzMscNrQpiqOeG
Ot3bHyWOxrN5pkxePoIL9G3Mo0fjeW4UNVXHi29Dr3n6rFFSOi2m1mz1R6Z6pqDn3nuJSIe7UC+1
qZK+/KqbRlMhQBnKzZVeYOqZnAUNJ9it0LvNZ1YB+ma97HlV8ellqirmE43IjneHFAOOxxkYF44l
L40/ukWmiWSVucu7s4b2yu9NTWUe+CpzPsV66sQHz6WJyaECClXRyAlpPz5j9oKJib/ZDV1mCssv
LTTeSMZuTs+DdS+OqXKQkuUQjd78Zr0NXz8+o3lDNWDDqIFABFnl+PG1XMEU2kSuYAMJ7iHvSOTR
tEdP/SJUHjX+FMeHt0SYRgBc7RTJ6qcVEfN3E1xDJO6YI2iaJgKTkA7h74Kr+xRzfu1vyqWf0m0a
Tu5pFuXvqzqwv03K69UG3GOqt/Ry/HeTjJuL1M76K1aklMi1Kp2KndXn4s+VPvJ0HmN0hWJbRra3
o2pY3FmrNXA4KBdMU2D9bzxWpeLgEfN3FehuwqGk272DJf8uRZpwXpYuXYJcDaBVG/LW8u3glF/Q
AcgLjZo+wy/T2qRPqi64dVmfH1TaOBJbgp9Swkj6/gQTTn07B2K8y4RAwhnallcjA5XqczFG/SM5
b9j6vL5nWxSPp/kygmOgSaG2Nf2iZbvMUWZtRq+azoHn7YcZv+omTPP8zxE4FFXzeCx2w9w1tysy
/R3bT2NZsSwPCp793hu0/RVaUv+FdHfvUzrKcZvCk74ogj7bI8/O/lG+LwOC7ZdRp7FTMdkdx2qC
UfZRU3hd9djWJE7AG1WEiFQCj95vZs+nn/Sv1enpkzzXRYhBhBHr1PHZikzkwkXunYIHIISOrQCz
6KbhHJDtlrQMPtSEJn/I+thSsCtlpHYC2GxJGLv0d0s5oIZCw+a/6/wuOq9xBH9iGerZPozlcFdV
rOnuUFdq4w6O996e8vpHNYrwsqZq+X5ytftnlHN825DKYisofsk7UUU8XiuofIoaBS0qZ46oN3WR
fsybZNjmAJAOTiLtB7TIYrtyrvpHW4SnO/J099mmGUjOcWBjQ+ktaGVSP/KuLDeRC8R675fNkPPK
2P6nt2fT15Pp84cFiBTNFov98/FuMF49ttVdVD/6dlChz1psguKU22NBLa4mT4ycvZOmek97Nih+
sxc+EuHx4WYbwDaIAUDsiHu8JXCsoF+8UK+P3mhGGbap9ESQm3u6rMsD7hnk/aDQdyMxnPhdO8s/
9Wotf8ckkmaBfjUEAyPW9NCDEJTJMn60oDhFXNE+SHGPjeCbKad1Bap5GUQkhJcrEFqP8IegGhZM
jpaqwGM31WlD3epqwgGL7SRIrHerk3inWJconHVx9KXC9oaVp7CuMl0HlxoXTY2D7pYaaPkOUDJ+
ep/GmN6u4OSvZhTd8TZQUfCBbePUHLBc/NB+nl2LQGUnBZXi0yxp1LtKDuWwa2ITiVem4yebNL/3
Vm0AL/7izAfhDjPWlS5LbucySvNt2tpcABl90QbsLC2AIG9zcNSsiR89aYWXWaq9Px3DFIRtjgXj
N++3uXfH9xaRN8d9n9Ns4B6dd0ZKwjz3AD4Klu9r3ET5ncqE1ruire1rZ+Ys8ZtPPMpUYVQFHLNQ
3aJHAqGFNO71EQuzetlVLJ3fc5V755TNrAo8hrYuKFTmBxoRAzO9TLpHJezyLkuW4TLLIvs9xBtx
ePvt+nWE810iZFmIowh3+KVyJFyo5RDji+9A8OxgE+HC/4qOQEMHr+vv7NqDx7UfjfHa+qrJ6SM5
wJ/U79Jm/+6WQIFkYybQRnqcPl/fErQ4fdWvQfk9rnxy2XxoJTcEoqblZVZi5rRXYD+AVMeDJspy
r6J4+ZyG3aRO0351bn9zT/5mSBAzRPWSwYkw7lgTulbjPDV4Jr4nge1/bH2n/+CWlrULKB1esMSM
1+RBD+fKq6uzchHO1VAHrAlBORD+iIUZySs5mpcZQJYfaLNbuQnbrPj49rd8orq9HrhGlR8i3OO5
/Q2Uca4k6SI8pGShNUTFpYm/NN2KBR0eq4RDRCzTZqwa2EWDpMq7y1Nfcr+SbEeFK4q2tKqJZ+wa
P7gHgzSZoj3Nj9rq06vCz/rTVojl2h/T5CyRQeJtmoB49k2vHRfXmbKrEWtO2GzhHUt1YjGgDyaO
5IpMuIk/MAfW5dNj1MvMRiSHv3NIZvZd24bc28uKBj1nAVFNyaZsSxA905zTfYfvfwfWXu/ZRfYf
B3epz9KqFHAkAijAzCE0+rbkdfU3IspqmuVIPBdA/nQEB78sky1OSHU1q6jv4YApH0V0iHv3DFkR
Vhv41u6fMKOye5y9ww8vc3Gs91OOw/Ptp+P8smzhmUA+zyuOZppD5dGAnsgPq6LWG79T9W6TT6xu
st9SSYSV0NvTtUt2Jj2lfgXDFXay+ZGuIIk2a+yq+USQ53snozK5tIO5+OR2+GFBVxTxocu7kpch
yYMtCBHr5Vv/x2dxqxV2iYfHKqt3Wc8h5dvws2uCecccmv+90eJP3fBXk7/5O39ZLWzvD5tSVUCw
IQVYTJ1/WS0sEJD8VoCBjPWFaYWyw0tmpif/wIJhoqswW0BxNwdJmH0mNtOz/8AdjgCYCrTNW07I
4v/5368SIPujX/+s3H99epJmImP7ICAZuR4SdGEqHz9VNiDbOJmM2/l6rB6TviS99utPd+Pmedb5
+QNeFw1//YCjDUq3YNBQCx8QglRJw2ozRg/ZdJ1FWyzcb3/UU2XkX/MenwV7UgKMNkmKUGKPj4La
6Z1SIka7yiVxzTksEguxOxAStk9FK78g10pCyhGIVWz0Gm5vrRDdpc4ITxJ2m1SPDRDwICF12Evx
Yp/EXWIT8leP37PQDrPqcuy83vIubF+tZyXtdxhLYW7TMYQLEN/qdoBQlcnzfsidm7xt8myj8xhb
6tY0qDah6CRG9gnRFCqKSUQDpvyqTYuP5EYkE1EMXg1RinCPsKKS62v2svXonndAwz6hrB1JhWrH
YEvLo5wPhPqVoroIBqgxcvHX6xBUwvzFamx/U1hJlVFqQdMCycQT7zwkmesFPfYUuiKcGK/e06GN
IwuZVZEPS3wSlF3Wnzw9kf/MGr+ZNRzep5/G7q/uLDJ+6v6h/3nWeP47L5NGGP0B25EZI4Jq7wI5
5bV59mdZkfcHS3rk+0QYSfw2Ea/0y6wh/D9QxjBheZGxYD1NKC+zhhBMKA5/mqQFJhy0vP9k1sAU
8mpvbBob/EO5JXAcanLy2ClCPo/rKXf0zmQZAniTIG27ephOVgKxzsuklaer1SAzaOZZP0JOJLi6
8ICQhI4zf2iaEUhzr6yHMijBf+DCQd8QC5M+nSWUw33ycXsvuE7Lqf+g8ym7RWYDohDxxVlFJfhL
o2Lg/3mQn6MJ3RMA2X6lsJ6fYr7qMnogyE3obar1Gzkm1jaLE7CO8VK4H+kNFOd4nWviwUV5Mop+
Q1+5vmqki9C2jLHH5hUJ4lMPiyuriDSoLF/sXCsJzqt2hOkXl8u7RoXliSrD6FL3yZTTpF/c9wgv
IrCRhX3l6AxWGHj2Cc2HaA/s0soT9DDJvRNl0bVjFTfOAn4idp1buAjUTH1M+3ULdmZjUyn7wSED
v3+l/W3oYCrZdhScQa863sbJA1SDngQN0JXZeCJLWz3OMx8iOtJv2oyc9Hpsik+tl/tErpVefqKq
JT+F2kmGgjcDNQq0Qw3JHf9swizGPZ7O74cmW7+hw9H3EDvE+wRe5Cn8re7aF/nynvI8KRHACg7g
lMYLe/Hbr5UYl93/Y+/MtttGsm37RfBAE+geL8GeFEX1kl8wZNlGDwS6QPP1Z8JZWcd2ncq89V4v
zlYkRQQQsfdeay5E0+5WqlztXCPj14jGEXl4mRN2MkAQzET/VfOtVdLYaLh9eSLK9iAWHU1PeBNp
IFW5bu3wpshkcdA87YDRP1vjs55f4G7Wu7pW9vcI3gJMjC6BRSaGHZtleDAJN70yT5zNra+l2ZEB
VKhtLNpPJ0B/6XM0Jf6bWztEyCWOBHnkDA9SDfWjH4rkZqYtdTO0OvyWHobVC4la7Tnt9fxBVELu
sKAjUBxIWNoTie5iWcst626e3OQmisS8RWUGwkqTHg2eRBq0ELva42xhqQX2qV/9hrVCu8UJg3QW
+UcPhPkSEhe9h25pnRwGdaS1O8BdPDd5rUnHQYYk7TuM8vN+jCdgLpqyTuZgL8T9KrolW6N9TGfL
D4DO5odC6w+yDBcQVWl7F7OW5lvJwO6mjkR2IOZH7tM0B9ZRAGaiGo/t21wOJzMeBMuxbvaa3m04
u3fvjEr1CWRbZmxMGbrvgAG/2fVYHKJJgqtDXHuoED5v6WN668ktzWdLZB/TYMko0CJhvrle+Vgp
C+FxKycQH6V+V8WOg/Q4JhnCBnVHuDNW9UusDNsIBgIY3uESplc3ymrc3JyLPnBvx7tS8UPRnORP
XqIX2DGxJeiM0U5pxEUcLCs5OD1IMTSUxYNrtR1QGxIvV11mPCJXO0Tm4BwryAJIDxAwOW5REmeQ
ZnfMsfJ7O8z3zjR0RyecywOmfgzoss+ABvjWW1f5ycElSWIL4qheU66ByyrH9F62GFBnkEGBldF2
mGOopMiHslewwOOTSxvuTppFFXBBKT+aOIP/CLbkqjXjdsid+lQ3iEgC39/aXVrswnbQb9BN5ADx
7lQYqldtmZ5lZCrepTqZLiWK/RYDKTVAqavmw+ogpoRo4Qd9dHdQlsaNyo1e28Su5b12RIZL4L1z
nuDvnyoEUlN0O7dVttPGDv7xNNlu0KjRWczz5DBExBb35UzxM1d97619Xz1F8yTSVZ7RmsybCGaa
RtdoBWxQP0WyljdTGZKKY2ivqZkx74kiIBJJ7rtospHb+9jiglxLXkCj6YdcB4+BnaZemWlWfcmJ
GDmFVezf2UBmDm1rj8UKEGR3l3RaBrG4DBAqte9O6o67FCPtVQd/i7kRgNhFeZUeeGExI/v0cmeD
HMx/9tk1LjMk3ZfGE8m5mNVnRo/Onh1xDgB8qEsbiYSlNKTnNnVIO5k0/1z0orl2HMJuUsSocD6S
HJZbITeV0UZbwwcSNZux3CDXsF5or5t7p+O3bEKv2sZjan6b3ai/GejevgurXjYXIJ6vFJ7JEyFt
Kl85SYbtK/WjHeAqQERTNASaEcZXw6A/BP/LXqmoHh/0nq++jO15PU2d3LSj6Z28BW5AK7iKb/F5
Diw0Y4B6zWSfK9sjaI2sfldCSluE9PIp76EW44PaYAiYr5myxEYqLBJENuozMB2tFBD/xq1TV+pi
qMg8+jRkP0PDyNYDLjisB2y3Cbf4iRBiuUdbQwZeVjf+W+Y4ybooB/01D5twz5MJE2ZnrifTsa9z
n2ofEjvdURJCusVs0t7iL84PttCIayG/4y6fBu8JYUe4NfRaf4hVAqxJuWDxJniMWwv54KWZ6i8l
9JsPfe55/NO7nrFpjCLaEY5srGc6YivO5Ce71E1akyWIONoU1UBA3mL7AntbZIl+R1m0OLHTNHrs
bQ4iq7QHMRmUHKfv6qjO91XMLb0apZtRNrcNjSk39OrvPjzGg8pjcyXGQTsn4B452hdXpcps39n9
m93Y0YpnLegcjzC/L1nnvGGMetfD/juq7zdCeO9LAwoLYVDMRqy6ODTQeDakFT6adSSPMnbdRyUz
8zmjHfZh+c74gsLuDRSEo7HUE+yN2VEiTtP7o6zbWnW73BnBp95w1ALTArmK8LxNgoNIAONK4vNI
xNS6H8beu9ZdPWHJc8LvPUkF3j5XAxcOkrOJiwIkbRBW+o48KznvCvgdNwnmrupN8gDl7LVYbsYw
29bYa4qjp2UNDI7UXHPIy05GNJXHvkncN3uy68+0PKP0GjLCOLmxbTSPEJnicJfPWT6XAbxGeFyr
iLLjqxePrfZko6y1N0ZMZCUUaMikSA0Ta11q+rRDJVluldO+tITBoGKM8rU+cSW7SLwAhRj2TiLJ
yCu6/sL/OW59ElICGJzHpBHn3jeBEulaZa8yeLDPUNm0PWeRp3KO801M1/LIDkIolpZEIJ1zI8CE
OV1UHNWXhqt5nDtSjuJkeBdEIR0b39HQfGr9zijHicpqOW4RCdwTW2c1pyQ50EdBM0kmYBV22FXw
9EIQQGcNhRE/l7gr5rhdp7UWHWZBwCNk5vDYFGZy7HTgxUaeU20Z8hyHDozRyK0/95aDrnuE0prU
KoG91PobMMnhpknyajOEQtKhinEwdaEEyspl3vcUpkwHzWJn66H+XfRYkAKJSXpMqGMt46vjlY73
0uo9rcWPXrh1Zj+FNbS7LkBOkhBu9t8iruySbvq7Ig4BI2XPv2/9HMqvyXv5K2Tjj5/5s4oTn+ig
L338f5Zj/yjiPO+T7tHGQQ6AmobG0E+tH+OTS5YPrR0GmYIBJvXdn0Wc+8nlPyw/Rh3Hnf8fFXFC
/NabgdmCzIRXY3nz9P8X1VwPvzuZsWMdQmse11ad5+92GoYRATq6yUxrVgvRtwV41aLCHqCGmsbZ
Qeh4MzshTHqyPnD+6In66vZGcQvVrvzs6+nEYQNdNExACIvrkXtpW5Rz+ZlAL+ugO4Z52ySD063A
vlk3MDW9OchSwpk2rU9uaOJ4Dy7Q5vtm7NWtrt6LqsHh1xJ0CUimeSO7BGDHrPJyZrgkx/c278Cl
Y8qYQJBbaO3Xo19aGFlx8Wcb6dTZl1jLrIjRUhFBtjUbAloR3h7QlVBGhciHbqJpDK0tE59ZrO3G
9MQGHj1Rs43lpwY+awDftc9TcDnYxmcrdZW3wZUJXUuDdAtNUMuqD9lK+VaxFV/6dtLhJubtKfLb
4cMrVPkmusTOA+VF0wmVb303yTR6N2PTpFw1qxXF5Vb1BcTnHj7rmHgDnr6xutrY6KhGvLFu4HUO
LpETSXbxLMx4IrdmMPo8atrqQHR4D5Is6wNV9s3KEQt5KnGvRt36JjD54mNsc+zVY+FdAVFIdve0
eyDnsKV0adHyD5O1Rw8N4rTUsvJod5G7Tqe5P3lI2sLD3Br1UWHKRHAW2T7eO7t2z55egCHEy5U/
YwbqHyBmNezHRCwDoFfGa0IS3GunyfEgB7sm2tUHzjWb6QohnoPwGmTlMIbzeY6M/gWnL3Bw2y+a
84Ca8BR7nmLX9snhjdAeZQwnRHyrRAlJEsphSgyXD6mOlqu6ybWxAbPn9Nl7PaX5JmrH2t6REFAV
nEeH9jMlEY/nIaw5NeOuiK6l55fGnvZich/LzHox6Zjd+bPNu6HDaR4MaaKOrWNxMky8Mqu4r+K9
Zi1s/amSa7NT9X6YDPSlHAYDp0jHN62MmqOlF/63oRncBlsroQe4XgYv2WA+8O/91JkRfXRYM17T
yHKuMVT8hd+ALwas8Jx9CJT9uEhjM9tE+lysfbvDVlcY5SPXMXvCPh5f3TFtb1pjio9uYyp/Y1D4
sOeUYq057O5rlmv16Fm1fhtBl2vXWs1/N6pI3NRK9NDE4ZhdyIKoErqQBXf56wi7YCkEsPsDYM04
murySISdzl+q0lh0WKOvptS5XxywOqm8uj5ihuO01s17sniHVUjubng/0dWcjrEdp/t6cK6Gl2Yo
btwZBwqNnQnLxwPJUq7i+Nvnb2HoTysjB9+7dnvhtzB7zSoo6fU89MhEONcmRhd0SNWDuEz0i6CT
cV4A5DtRo6lpq5aEew40G1xO2QapMUuR++UezCADy0Sp/GkMB6s4O30HwtVFE5z7ayEB9zyIuR0K
giRdfP8X06i1/dA3zwJt9p2WeX62HhtrOFiNOhKS7NxUyDJ3RUeNB4Zs3mF9n+5o05o4R/N6VXl2
dPCmNr8bGqu5z4l3AQaYElRs+fmGzmuxZtBA1ATqDqOOLyDgmL8BuNO75KzSo0RdeOgtrcb1FeIh
TMw3J4xt7OnaMU3NFckNxEd6RsvLaEMwAid9jtH5HsherAKDrwXHh9feJrp483sJ95ZuwQaFuXaT
zka4j5an9dTrL6XRyVUYhVzk6WvTqhNH8Bxvi35Cst1NAbIjfau38dMIBBALdfXsuZN7KDz5weEk
J1TUvMd666/DLn8m6vfWGdL02tXlqwiZv+OdcZNJ3xbkh6jFj1PAmQwGOIQrfcjU2iyxa636UXp7
F7BvMDklHi7V1i4OdBoYidEeG6s9Ua/BZCDweIeiQKwNjGjEBKLZXrt+Fh9psIiEX0/ObxxA2xuA
rYJ4SWNlsoxODlf7rEeNycmxL+91KvgdIcbajgxCVtNUzRdMqinx9BXNGwgN8q6eJv/emkmNWqPI
ye8ybRxuCUj86laxfswAcZ+AXdYbrR28IpD2aCyP2ZrhvMfye0RLHq1RJNG5H21zMzOxXhMUNV1y
2BfQ9AyytrOoDzRbtBfTT+7shsQLaE0xBbqCwtpkBT0+WhsqD8M72wwFoNsGhHalA9XkMgGwGtaZ
icA9H8P3uAW2Z0p3uJqjP55IrbXuHVCVD3iwiqCznGNLAyRAx8WTX9NfsPDXK1vjj5gsywAQEVCM
zP2AYNzee8CLg7kfp61F0Oq2H9z8u9OSVDAPm7af+/PQCcJpmr4VF54x2plWnEtzLy7qezuP83WN
d+zEYNIKbIrKHWaW+EPkOfeWX5E04Gb9PYsw53yvk0BtL6DC0nE3iQNKkibz1RWtWHdm2hyK2bKu
OZigtdZPALkH47NNlu2mpmP6UPhk+9idy5QW6MK2HczMYGXEGUNspTuBAVCAFo7ZEL5hOTtDNslJ
U46PFXCY9qWXjAenY4vEde8ctJy5+fq/5+T/r3MyLYy/Oib/vyZBEfLrMfnHj/xzQOp/gvJmM7RD
9gxf0vrnrMMwxCdkfFCIXJxEyzn5f2cd7icS5ugLcbz+8wT95zEZGB1ZYAzosAVhVfiPTsloyX4d
dQCIXOTYy8yEmYcQv+sJi9pt2zFzBkLBJcgCFMwDNlmc8bZT6adKKs8skNa5mIh3mcldrL90qBIN
BLeyaB/NQnRzw9PbIl09Z0wvhzRweXpI7yHBst86XdCnJd6yQA4jGH9hDZAjOSpN+1QbBhxkSFrN
Qh1gaReton8H5baTN2U+peVaqQTVqu/J8mzDpDyi3FD6gbb3dDOJMHyEuiMRFzqvWlup3VApF6L8
6HOwSOU5XSzCnFx6Y2XbmfkYOwkVfhL3Az78YgCxipLGp/9a1wMdwjmqVg4Ni/s5U/Y7dSriCCSi
6iYB49pszHgRcKFRTjAIW5HOJGJU+Q67d+6tbb+ih1tEtXvxcUkCoqENsCNBCfytwyF2R2tE9SiR
0ZjHhcj2EuHsNp0bF9cjxAPmIyINR5iWobo17bB8g42BJd2JS7VDYNit47ZFMRLJiWgFSB4zZtAC
5Ihdq9euEdNzOFe4UGlzchrFFTcu6G6bXxTsem++4oetz4PNoKY1nYYgkExtHJqgBs5nzqPQwpYY
L1LZdBTNcpVkg31wwtZ99tNpPCNd89sd3hsmwHHbEKumWOprDfeTflc72cbstLLYWV0eIq6xR1wk
accRhZmVFtiKMKcVUoCmWus9/UKUecWeqNp4DZyw97bmMAyboUurALSoYmc0O50vOpLSDhZP2nc3
TPT3mRDSbWZzN26zMKF/XorpvTB8nyFJU9i7vhrlg1E28SlzuvyVVq2zCnUk3YGEXEM7KY70tdm4
t4RFNwgXUVORPeOSwo7phkVjjIbaIMOrt5Mi4oKOnn872jVBSWEDfaAW0TFGfeWuKqvIHpzcsskf
ifv8q55q1YG0VPPQFaR0YTAJPy9NPCYnWNa/gPYyaFe3ncp2UVebjyGDrcPQFO6W8AeXCUIZtg/w
oj90ACprNeGmCQFNFCvugOSAqMcqiI+CAxREjmecCwfVdBbb3pvnWOYOoJITrmzEYMbaVkzhWxOe
3boN60eS0ZpLjej9CyVkuCYJfnru0cxTB5FsGGia7qcrqdEOVlJrb6dqLC+1naY0lSomlUzykzCw
SQbBJR1WT05Ud8Az/PJAdE/00tVLjBfM6fw+Y1YacLwnoaor8Nczo2jcUPQrW2T6HSyDPpi60fK3
VSkQUnk23IPTD+J+b3fytilCf9s6ev6tNLLpUPttFYxLkKcaJ39Vht1HCpJmTTE3BDZ5K/s0R8RV
CfMdY+sLSeF2UGYRalRfmZTWa9DNXMdhJetY9s51aAni4W0JCu+n5r/doz84q3/TPbI4ZNC5+ffd
o+ekiZIy+WVf/McP/WNjdO1P+Ed5HXPx0uK8Y/f7s39kfQIVJRbvww8NwKIP+lME4H8SjOTRB+nA
gBdfxP/2j9AHWLiKdBwotHtMx/lPRABYX3/dGWlNscW6mGZQGqC2WTpVP4uHPOVUFfMOY+8RL8h6
UpUXNPg0grmcarLAII6X4eep9GxO+V4UP+nUJoHQreqUxFF/sSqHnmajrC2PBIPHjcsYKJ4iwg8p
DB6rkvkTmRDeoQ67R0IOYC9Nff2uWzJrYJHzBT+1jVY+m50DRY5sSx67ptZ8ZXeoTlUc+WcxjbCc
9DqfA9Jo7HdLwv1aYRvwn7Ehad+y0R2fMqsqxm9IzH30BEkrhguPvU1TtHjqxvSkp5n0dg7d7ceB
KAy07BGIhUvP+MeALVdpjwxsZEcFUyqyQtNo5daosNsiqcXaNVFKGs0Iqj2Lvc95lnvmiUedx9dS
mebewEp+TiWbf585DB5oJFbAdIbB3hq1LlZhm30RxVyeInIkYa796E+J7BWUCnElRsge4zp2kIfW
8Gya6YTAm23gINo+2VWykNfQRz64G8NYHBh4a28EySTrvh3Hp5g6b50ljIpX9axq91m2ieoCtAya
v5mRi8oVGS16vQ39KE8CzBudeUuGy1xvNdsxHpua6Kgewy2olXyQbyIS3nlx0D2OxC3wLWcG3wWz
GOPRz2zdpPM2GI/UV0wPcmnz8p0F7XXVVJ1xaZH3k/nStaQgWLLMi41nK8PEZgJrALtkjUVmQNhw
MprctDD687e5kXJdGe43UAZ72ObBFBf8DC2AzD3LcpRvJvFrBQ7tInxOhYd1yu4dIlOUwDeTx9Fs
wMuw/Wevyqwet0voPzNg7SDLe6oit6cRxiOQWH6NAunJbnArhnJj51sHK+7sdzlCP9+JbtGcNGM7
n/wSCSxtOqM6mZGRzUEqZn4hdKC8Tt2I9NRltNCOmjfxAQajHqONG6V8uxxr5Fs+FJhUIpoZpLVM
jZWCr3dzAdeeaPcLbZIh3GJu1KNDt3AwVkBcuq8Q1VG4gBKDzDcuLxsz4893DMgWQa1WqlatHA3J
14pAB15+RKuGNGzu6EEwbuIbbIaRfzPXrnUQsFUO4xhzWea2k29OBI9CaJJfIqQvefUS5Zx/vKPj
4svbKsQxBwgxrM1amXy/6RCFz0OTdV6ASoUWohhMNe8aUP3vOkB8LxDAKk6O3si32jRmtaoBw+0j
6MniLkpx2WZWHVe4ZqlqN6HTW1ZQmwmvH1mUlLupINsvhuz+Irp00p5/fEqEE320zyeaaQEQQT6s
LR1WGeo/4wIxgxZbnrWIiolP4zoD9a/nh24AebclII9LaurL9wP+RG8v3eRXJ99pq9PUVPyzT2Jk
uiKXoXVWWjXjaKg0FgRIuGTnDjlPKGwJzV4UujFtE2JNvs+zzYpMHU5/5KiYOe1w3ArFruoVbknX
KEYcUJiSghGs5rDufHPeI/cd7nXavFeVTvKNcrq3SGDuDY91SsryyodVcu68Pqik7U0rGxS24ijD
PKkvysgKpqZ1LxhhwlPqT/4zF9OJ10wfjPuUoB6oHU0r3zrRt4Qbp+b4oFjFu5R2xnZGURnoKrLv
+qRrP1LNMqxVjpTsOffz8cEDHhkAx2Jhmw0mL6wWFfptnTkarToysNETwFMKMIDlZIX5xHyDr4sU
WhZ8rvvB8N0PHA3Ilgxif+AOhvDF6Bxm4hBFqThY5fL9TjTWnxscRfTqmF7zhsVwOxi22Ajm2NFG
6ywwaXWIF6RohDxYY2LtqtyLaaGwY9yVhizvc4AwqMUz+lYrN4vNJ7+a3S05FtM34RYWVrwu2afK
M77mtjs/e1E/ulsIi+m5bpzkm1WPAyNlezrIomQ4nHJYrxLtqUm15jk2Rbsu8WlWhEkyE5wMjTyk
UcvPBvFA/Lux3OpeAQyGvu23ZEJCFVgDEwDPJkWP475LkNDCMX+bspQO1xByskbKZxx6+k43BViB
tT0MxIqEY2c6aNZmNHPLINNpim+27cdiQwYjgoNxqqcjmAHvkg/avYHGddyAsCZKMIMeapxz0hTq
u1lYmGx1aE7KGbezstS6rTP079ACkIf24bVUDU+TyQWRqMn+nizcVysaOOl3dKKjHWWcdZYZs/in
UFrV8xADnSPM6Rrbqr4HcRKthqg17kl8dx9Kl2Zm3o+dd1tjKNknxDRu9CjWXzlYjiRkeo9zZDov
DEYINxzBV+1ISCXzi+uGXkk1S0ihNYAb9Yugl+a1JdF55RQytje5HusUYHPOCLbu9Ls2JttopBmI
CICeP07LZlzFxIXIDeKZUseZHw+fwbXRljdEb6dbDAl9QfJ5ntODMwS5TBaqHm/Uu0ezzLy3BENO
y1Zo6bd9yqm80DV5UI7Fqh6s9PPI9n4a8r6/dKb+eSCG50YiY8B5N4zSwY8UdmfY2ClmK998mNBv
4MxMjTsyoLvvSozN5wkCRf0+dnqu7hKnCaNT18zZgfTLMpB182pOc3gXx0aIHCgLVxwFx7PqSFLN
SWxQrkOMX2tpt03TOZvWhNJNelPxLe+G8VzPCRmNJD/ckVam3rzECddRETtXX/r27dgPhCJmJc26
FU0WeXG1MLvRw9os13Gva3ciIyzZFT1RcUXurkAUjEfZFuXnpCeNxK7kU9hLWqB6w/StUpuYwIt1
m+pvhhkd0iFtz/hIxeswRHR73WxqAiNsDWK94viEHAdPIuHpN73b7JFUdKvMNaFH6kbPU7OSozhj
+0CVhsodPD1txnWEqBRV9KRdmGCZOx0JBEHQ1d7MjZcwFaTZ5A4xQGYlAmwa2RoCcL42pGIdmFJs
MJb67BR+OK8jQaumdNjCt76wdJrTprTuvEg4V89vuocK7wQbfQnKoSWGPcjmcau5nbohMZYSvI+e
HL0m3KbREnhXIw5L/HtbCGnFQ5JWCrAbx4+tWS5mTzNPiYkk5YKcOgfxDtz/+FowQdhmlj496k2j
TsS/6y9aww8qJ6pueAKpfTK2BDgRl3tndTqJcyWZbrRCSf+2irm+j+0iV8FUtsOmrxa3WTxUxrGH
FHaXLFkwTegcPLAc5woK1ZPeAulbEez6HPfxK2ByalPb8DhQjCp6UnJJ4mphKK3q1jo6zAz2ox4h
hgHSsnV6h+vQNelA7mmhI6jyXMI+t0S+2NwJDD4CSa1PZGTP7pjHzP9qt0ADOwjvWfr84kqOzUOY
Vu6WyVuYbtgOh70HfmoNZyjDIwwhghHdPdqIEu1qGgvgHFF7qsQkiAmOpyWOWOAeNM3R2vIz441b
jLFHDqCtvuJcdb57DGc2SebY8x5SXf4hXbfeMx8MaatxtKLZ1qxyNRHMIAx0eXmROptEqyVJ9yoJ
vN5DxyUNcx1OeRdMqlbrDHjRidmzusytJ60n9jdAKiQhxSoo/LG40uu2gjazq/uepGDnPvc1aw5s
jfRaBRBs5ZWD+JIZph5tfTJ3uIF0zoKZY2S3EZtsRCrkucwYr0595o9B2nrhXcsx4MbMpeTJO1nR
q8t0uEL9REQVYTdvUW9U93M4LPaFKEaw009nu7XtC5QTZsB+XWvrvrLBpFV5dxqNetp5SMSu8Bvb
x3gojkz7TtJjoI+poL4tmJJ9oJTRaT3UDcJmO9w1kffMQW3Yum1DhHUj7lIcBdApVZaRsT0WUX5s
4QIY24Q082k1CFLAcUqUVUpEmDPf95Yuv4ywDNFL+TRpVrJEdmKB5/ZKoDDnrG+04mNSY3uF7jff
avHcJBvSfez+i9fJR0kQYeauGgDHobkrNB5uh5Dswzq23PvKyF8kKIn4VOa1G56tUn+nvSZvRpuD
XOKxFg4ZI2muczox9kOcuVhP8YO8JAV/16AzgnVwXVgLWxs948JWtOXwMseiCgSQlci9Rqasr+x+
tKTYQYf9T5X8/2F6+dUmiFxdt5B9+MgrHByL5Jn8WhhH/tBPZsS51m0acSAlzj8jJDMfERG3X/3G
SP7wWfzi6vnZZGMvNp2fnC+8oUDKQZKB5eq4kX9nhhBZN6FRaqt9WTQ+kZAc3dFD2O+Z1mHkM6v+
I85J77lEyuutA8G8RFoFLT79Aq9MmvPk48begDkRzW3RKOOC6n0mkh7X8bOKO3+jsooDoEClz7Gt
cNqveqRbPgU9ze0H09Fo/9Zj1uyTvueYKVP7vbLV0D202B7a7dwh+2/h0DuW+DxTT2RB6I0UbFFo
W5z1I2qRjCfGY+Fa8g2+c/uVJVN+92ZVPlhwodtVV7f8/zis5BuhSuN4jqiNtOXZqVNgGVp4N2tt
34JVpnDYeVEFU3FJX7oVlTScXRMbzrhpcSW+/aiFC6c2/iNuy3LR4dMIOjWeLRDv/G5UzTghh2D1
q709LfWynaTUBj2Ky+jvkBf/crF5I98RHAME1tjfVxfJHEKrc96I6RuXWHpFsenKmuvDvSfe28Sj
to6qkSIEhKh8++u1vazdX5caPLlFNeSBxME49puhS2qT4ZLliDY9leajMwxo3+tk4vyYN/tq1HhX
eLsUAdpQULb99Zsb2Gj+5d0FFHfIwK4Ft+W3OwuUhoabtan2LZ4oiTM06sWNm9E1LlP6/WthOPzy
SkzVqYskZ1R4ST2FH0aFfA8G5B+O4P86nP6mvUnBQV/x33c3g/c8+U5876/9zT9+6s+5H8M9A8QR
lqUF3EZB+c/2pmGKT8z2dB3sEhlVhmAZ/OmMNDEyucBzdFJjWAVLctWfcz+T9iYviPP5j6mg8Z+0
N39famSDIEWDcwbLDmQe+wdL8SdrJCrwStZ9P17KATGFGki1YLSRgpLI3EHdOZo9HdMR8fBG17MO
H4FQT5ng9LNq/bJ++enb+z92FOM3rd7yabjfYGq4QseA4iw3xk+fBngEKP24xx9cl8YlyngSr3r6
QjAuFBYG7gTRv7nMKWhFFR6tnzptWP7h3Loi8Hy3/Op3nX7La8QEvua58TTTlDB27BvhN5JWjHH7
15/4Bx7hpwfFj08MkIJblTpfZ3r62yde/O6OP3UXC0JFxEl9zp+okDwY//gVUMVPo5GuE7TZPKbw
z6+mTLd2hWomY92oqvu6aDuMgOKUiqNL6Mexl9GYchs7izb0vuIr+Jpj0focmhfZ5DMyh1OWD/a4
QQ3o3CRNrIq/2Wn/9TJAJNOxs0MbJKnmdyaEO2nRoMm8vfxoFlYRTXscTxgIOAL14xXfmf8gQyN/
/esv87f9HdWwixh/eeKxFvlj+Vg/XX1bHyMh26i8lN5sXIws7i8lZNTEC+Pnv36n3x7vP97J18Fa
wG2kNeP9ts4kQ8O5Zu538aQu3uuhoukWdt5krjIZb/S6p2FITYO7PwUQX/zdovmVZ0K4jbFgVZaD
jHAcng6/vT3DBiYDZZFcFlnze0F+wnuWL5/Bnot24zRMiyedS78b8vqHxaxyv5Gs3R4GfxLn0bHI
7bFAkpBb7pbFk9VI01rH3jR9k5qSa12bCxeJYSXAEltgJP5uf/rXC+W5y2Nj8Y0L7lWeaT9fKN3p
7dK2Q+2GErd4JwGjjVaoVzqcGZj6yug4xEn2JfJo5o1zHUPrF2TIYyRxv3fuPFe0sCMc/NC5vyWN
5X5VcHrdv4H0kMrGp/j51nSXJDHLxV3Ks3Whzf36KZ0Gl1UTd9YNA2sZ+h49yHhpbC8jyE7Bkm/G
Wr9TwCJ6QnRifERGyVwcWH2+TDKzvC7uZQ5vG7LFEL0MaVEdGOB2K8k8+AnwOig5qCzgp5cxKSni
jExDJhaXYZmj1stENYoMhqskYXOqM1Vc7G2G0vdmGl0xI6DezXu3vnQMabsf41pnmdwayWTybBD9
TMDD4KVnSLbeG+N7cYyXye9MpesjN4tFQbXCbBg3KGPiYZkYG8vseE5HVLp190Drg8HyUHTuNmyp
JyhDzMc6NoZsF7oa42isPOEX/8eQOkHo9blfJte0wYnOJUjhYNR+/jUBocN9v0y7CQ9j8K2WGXiz
TMOxUcgd7CD/th6KEXFtU2+NHwN06n5abJxbvDpQy4z9f9g7k+XIjbTLvsr/AA0Z5mELxMyI4Jxk
cuPGTDIxA47RATx9H6RKKknd9ctqrzKrRVVyCEYAjm+499wS7ONmkMEtljkW8AbZfgceNaaKqnVD
7xM48DqVenJjwst+dEhq3w9BppkshMvl3XfrdtvpE4EiY+7HO42w2XdSq9SP7qc8YPkpFah+ygam
VUFgrVqC+aesoF0VBkVvlYcKJQHi2VWAgPQAMUL2U5jgCUV26U+5gr0qF6BhImJokTPE9ipsUKvG
If0pd8h+Sh+snzKIyfKms0uwdiHuB9UwMUHISWZL+8FkzjSXr53SJo9Q7QAcOrppkwSQ3mqZndA8
6Nc+78t8IrS9WfZjQMrNsWzXBUDGJP1R9zTrmM0Wo/WBzwB1XaMHBIsn7AVA3wueh32Rq2br5irW
I2jZhrgFJOR69SGfPZVs8NEHPfyR3uKKUgIbmIoGnoU7V0sycTty67jAoLE8csFZeVfuqiJtg5Aw
WqLIt9OYupEmIHuQkyvQWETgj9gxJcHAdkZhaEbHTppQvsPQUzJHWRxOzMrECxuVCa1oOHbMPe66
VKNsr+PU/6ENo5fqG702+31qM6e4UuTG4lRZXg+QPqrAQy/zoUN50iZbCe2p3IpuZA8XtF2V7mZG
YvNB7zrU4w5RIuzqcJwU+5a6nNgCGokX0E/susBcUiLzX127LTJd63jLq+olK8ugPFotM5VtnvTu
wzL0lrVDtWEaN4lKOg8HVYK6Bx7CKKtHHsbWicRfM98NklewrfsiXrYMLQGQs0SR6lL6M5e2xq3S
bhgQD6fWchyme8KKh43HOAYFjddRn1RLZi2fQJUDzJ28AISyc5k0RwNBA1sh4uUjM0evvUnrVGyW
QTCbY6Avg7uMEYkdkYVD71gCG9RudFHYO0OK2OHlBp7cIpFe6mOSkni5zQM7QfHA14WrCbvi8omt
BrZdqv3EBWtQbed61pANk0Z3NZYqxUTpsym0nqAtmMPVlQFW7Yq854szVDyS4o6B5yqUsni3BOmW
1Vd0jlVyauaSlrpTzpLeGMRVPdlMTd+diZEcBngu3h0IcRYiDI3Z2pUDlPJNAWuehbMSUMbThlWg
orLI4mx87BxXfZNtYh1Gj+0aA491mVr5gp/jFHU27aq1Y18madn3HUCfJ6PX+AqF58zH6D17GEfN
MksP7WSa2Nq9mHTTVPOCL79uxqssY43pFV3S3U0z68xIb1btV6IqXljNyN644QkWfEFZwNVdckq2
G98IJlQ9XSDMu6wd8vzB9KuA5aENNfTST/1afGJmvnOI0pgQ65b86rpe2PjBzeuXvZ576x+/vnTF
+cTrInD9ajsVf8XQ4McN10wqMvlyROuRLHDN3Vetxy3fIg5/j/k3zlQIecltY9jzSp2Xic7HrTCO
XEoNhGqIz66ZdojBdWvLwI8NM/973U/xAB+iKTDWOhnG3hdhWsHJH9PUZ+Ps5FwXc+y+K7BnLExb
1upWP+m4OShzMyR/VZ49+jwt9l2lG9cmiJuvWIDw2yd2kpqn2o+D4UYkJJxv5tZrFAXubO2lydsa
6V4zf8+L3LmbhnVa0OjzmL8opHHdoRRa+QMV7nqG4OVicgMVF8stjMtuJ90yeNF0Ue5KJWOGuTbH
3Nyq5CGt++4mKPOMFZLZmjHHnsOoHAh08IXl1RhvC7Na173g+YOjXdVG81lyIM8n3+CS2qr1xN7S
WvOOTjgJtzxkGCIa7cAiCnh8P/KktfBAeG2TvbUBxC2N4DDjtAR9a3z0XTUD3Vt9GMdUmfyoqTSS
JbIVIuij5GPBEUuQOeCwcewv0+wVj9kIHt33Ovam0wgsQrl8OLludGjrAfzXl8plO6D1uo1foanK
8SaelSSkzunK5IlKhAlUsIL3ODpZcOdJB1IlUKPf8BSYm0cQFEb6atSYSlllU4HNz5Jgm4AfhgEd
8Rr58SdNSPUN1Zs2RoXXuZjnAbPdY2kUbKyHBjxluqxiRqTxmXU3sSt3rqUrmZQ2EsnxxTaSVVdP
ddNtVSL51BSjWJYKi1dydnQdBMbJIvdsLEy/3S8+OoswtyfW4rOYMXtj+nObF+XMxlOGrYoIgDYN
vnCtl91dhT2FA9aUQbbzWeiocBq+mmxRfAMc9Og9O2aFKlOBr7UvtljDORsBT5SHO1f0FlIdnyaN
A+rE1Orz+uy1MrFQjOuFy7C1Dvi7pkmLL3mrSbUBH8uZQTU29JcCDgZtJB6uXZf4iOLBBOvHucHc
Q3Ce6yElEIn3K4b3n0nK30xSqJEMuqD/PEp5XLlP/xO9t3WR/llG/a9v/U0u5v+yyr4813V1omlM
WpN/q8Ush/kv01XP/fVffhOLITFjN7yG/iJX++ko/MM0hUEDS0GY+oYDTua/ivSGqfznnmNVqjHR
QbIGphIFwV/hTENq5lWbpfVhInlHEYPAvheVcxrsE7TQO7cyOearOPPvAy7dMSQaOL0qF7Iwnm2K
u9YauEtEar24KwIQRUz1OOKGfgMaiPqLPBEM7WpxDrJdT23uZAjWGts9L6/qCZtZ7pabXsM7FSYg
cqyzX2jJNTdqWGkkAFunYWmKZtsg3VzCdp6VEeWDm0ybZSWvdiXCUIQ8s73Ltc6+TYxsussTYUca
0VUajbFmUfrPBKPwEeBNI/HEZAE/QQse69m9oEsTsJZMLJADBcNJwWE+BlOqV1tURCNDbV7UpilF
/8lvwZjS2kA9IjFUnRX6smH757nFvA1mJuaTYLEZIeOtczZcCsAmE1MPAIpe/oDC7BxwWUx3OJs4
3I0lFR8LW8kmhC7QvchF8/i5vLIXWzrdC57//AHbz4TjO01u1YDOTXZ+fdt37Tjf4JGMnY2N+AeO
cwJxOizKwhDIgVdPEiIx/56Dcd42ruSNzAwh8PqQKAoIJpu8ewoc+WbEvn8nihoKxbS0wIpF4AH+
C4CHwxYpkess3nFCrXab01jdYVdh7ZvRuB463j941E1wLty02S9Jos4JtvDdxGinjIjArh8No/Hv
IRqn1yxPSmK6fOdQGjHkHtEaTwIW8BF8oXXSipTyhJnZbd42o/a42Kg1XOLBTnaHcLYp8oFuhuVK
B7uoJLtpMKwd6pTmm1rK5isoFvNF6mwrIwKMHHI/Yqf7IPLD37YsXFZbwBzcT5TnoDfs4NEEZHo/
YazFnjaRaIzM23ozBTMtgug1xyTiUlPv/oJOJGdLcpbS8uIdbVV8sif8AAcEIv1yHNgk4R4Xg3Y2
xWrC5QFLwqo++VUSdthT+yMFi6PAKiLi8GhL8nNiTcGd9IGqhwaBc8+Y4u1L0mm6IkWnsDV9jduq
FydySaix9jH5bIEINYTNcg5ZLbDHmclc9L82qwpO6wOFAU+yM+Lz0dTIzs8aGrX1CXTexa2Bg/4g
6lbrT70rB0ggTTOnL6bsgv7k8B8y57l8XqEKaI+zajsqenHxSp7p6A27l6QpryKw4nMxlGnwnTIk
G9EaWWVta6e41L0KFWWhPzuWnu7SBTISlPJlK9o53wF3I3EMFuqxWWL1Je3NdKMFSX1hpd9sO9k/
YEZNNmkhTRedFuNkSoVEfXFJIXEP3N7aE+IpscdijEdjcDCxRmDm5AZPbkOnNNFRE94SfzgVr4GN
UgpIdxzMYYNee7rRfD07giVxNnNQPdQL0sKsE8dsNLoo8OvppNJs2HpTWmztHjRzU097pdnah7Nw
0kDaiBpKjck3MtLQTCOcZe9du3l6xJYXbyAm7FnvO1+Mtp1x1Q5DuJA9cat8/cFALxmOLfYyjfnn
KnaIyWfG1+dLN94JlCtd5lQ3Ov6Sz2z2rvpiiq/IUpHYqKZ4rNzRv81GMlDn3EY4WHTjHRMrFu81
HaoCrLu3IcqlDZHFha335H/BEpqN3Agnje9Chp6TNdVihM395WstPCciuf12ke0FYZ2IpMkKHWFt
izugancZCsRL2wpcdV3h43uovwWctrBNDH+bilns6ran0xWgMFk0NoelrtOoGEf8j2Vq3MzFDKzJ
i9/q1Ow2MQmvDOFJgTWDAT1WX7fMoBp1wG/bP69QbC4Mpe3jdvoxtC6qwQSAaN8iPx1Z0r1ZuYN1
7+ce0M3skjEUQ8nj4NYqP1il7dxUDUjSIED6Ecq4TvfAguwTJl3iDzTNux9kEuzThUfTTwNN79gQ
T0d38a6AyFZeKWrMbAvZtX8IukZ8CWhnthYtDblhQ3JdAL9+q2q6m3DBzP0qmRnsjAGckUhNf0d+
RbCvl1F+lUroL0Eba1uGchUstWphAGyiTGxUeyB+0b+3+IcLkHbttvPjL17clOSWB3jJYxSFpDgK
Y8JvCSbp5ExZfA7y0kcgUzlNVPTp4EV4Cus0bPD9oNQs0RUCm2IuZVhXS4iENNUEkpomK7SOYBP3
HlCVk9ZC8SB+dQgbbdC+9FLvXrjiqmaTDkre6DhgSeKt70lF169Wllcbv7eP8Ju4DGy101FiRxOl
88HEis84xNaOrfCyT6uzy8+hbBlRJOhfIvKilcNz0EXu5vHEjsjZdTakwRrPhOWODwSk+R+TP8RQ
fxv/3AjzTQuGH4Rtxa+Evk+hNld61NnOcwUu+sI9lUemlQNlMzjnlrkRz3Fr7yckXghNv/tm4+yX
2kbJTSoak4X5dR7nYNMXtbnxvPa9KQu82pZ+zJMp37LulZ+x8KjomZRsTN/KDqOJui4ysbWTAyWM
u6LDSpR3KkefSAAUhTnYonbYlgjJ5hDkY4o7NmkVOCCjXK643CEYl93HkCVPzBoopagvUgSaobLG
4uAZ2bJxqNMbzOIcrrnTrMVMQ5dvtx3CQI0IzUqk74xMnjTThcWvGv0tMb0U5rfvfbZG+zCMxg+B
HAzRMgJEzftaFYa+aZw+3U+57p0C2EJn6EN26FnN1zpe5G4JhpOqEKbliZRbrGv5xo9Hi6SAmbnR
KI/OTO+QucZzqub8TCycQFToGjuj7QLiB/okknq2R7yInbyf8F7Tzhro5ZHrONFAAvRHT/0Z9dZQ
PyIMGKPVqY0/q7TmDX3quMVq14cIocrdNODobzX/O5aVV6OJxVe9caxbKwB0XPrOfWP0XFfO99Is
jSPtG7qsJJU3Ep3XzdCYn16piCoyPjo/b5INAV0yMhBYHXwpMuAwaMjSJkGv6eMyp2LxHkjqjcGi
KmSEVI+3ZuWJu1bUp5YPvS7afZqAN5s7xHIYkaLM8OPNnEzmpiWa6UpO4vOUS/cBms6AWgoBTOiZ
FXIicALIgaAUjy5/HWJHm0f6WWs6d8NY6AvJkvu12GyM6rb2elwTKrgxZf3DSeNDg8swTDT9Vqju
dgWAkXHRRQiA4ZOVb20RVKi3pyfVDXfS6G+Z2l6o1tKIHzxz3+OiIwwXCcY4xICzuM0dpFXjxrFA
wYaTZzvnKkNm7ZZNFSVui63bc1BT5+VyRzZ7/mtewz+N3980fhiSV0fNf278jh/vSf0nROiv3/H7
/hx6MHsy8jRYSboojX5v+Bi1/EJHhzx6DZr5I1cYq62uk3GDcgKTEDl9v2/PbQOuMFtm3WQUu25s
rf9me87W/c/9Ho0jfFBe1sokstnk/WX9mxugarH1uFcn4YCPQeo1N9CyZnPL2nl2PJzY5GdY1WnS
A7d4XFLpBN9gZn8mVKaPtpdbmBtr64k14fSSe1p64zClIrEAIpxg2+rCEg4Wsj5otRDjPmiFyVAs
iZVqnvWqEVrImHkF5OZB2u1hQWTZ1TMTVJAUQP4u7ZLqCIrbirxsaKJyNuINIjZgA+isdsyMTXOb
BcN9LplxhbDjxLmwpDx3A1P62R2bk4nS7IOB75td9v4H+AqdqW3tARZO5Vtb5npkO6V7dK3u3Woz
g7/XT2ZYoSYOTKrY6aDL2iaY3teuVaaJiWfMuEuoPlsRtcFPHrAn4eqMOwfEzUBDrDKUdIn5wub8
bA+W3BgputSOE+hh7jhU+qHBENzrL4WTBs+TM823xAetg8fgZZp8dzvqBL9aY3lvZ1pzADFgXtuy
bI+Db9HRZSlUvbFWRwgb6YUo8PegbziwZAUeT7r5TVOSllzU2vityz1xnBFv7fLKKBgm4jddMt/4
xEvAYssHS3EIzPRzGMx2G6h0ekWJCogNnwfKUVYrME0K/800h3zreBlcHb9+KdPypSHn6cI8gAVf
osavotecrWWROmPnKYtbuYIdPYWphTZ0dODZpAFAyGWyVy9rIo/rFfncMBfY+QYjeVwrRX7wzKHB
F0M6NK9+9CCTjaO110cL1BeWbrzFbm7ED3Zu5Hd4VBbO1USPksUGq2KZrElSfXL4LVizAna+e0j0
FOS4SNNHRT17dko5n5PZtS4kBmQ7cgjUHRu/dld13fS9B1oJpUa38HnnmvwRdF020K7Zxr4E+nem
iE8PaBu7cy9I2MOgo+KPhFiBCI0oWH6jr0CnDNK7MSStDetUT2dkPoO8h42DvLEy9Spq3JHCzu+G
L9Y0w2NprNlEfZw3c8T8O92YcUKyU2I6sIpKrAt1aQY39NATLB5pU12OTd3uyGk+s1FRZ+Cp8tQt
c0eJxCKdktZMfmCVqbe+XwQHMLfuuXW0D3dx9JBQIbSw7Kzc0Go11vLTQvttMfnFa6IHL+kIOnNs
vRspqvSOTV2yK2JH/zaCTNuZqeF+z+mDTstUkrfkjom7V61G5Wf06pVVvXWn5cKDWwtdcEDrEuNm
VfNNTSfVR77Ps9hn2yc3TM8ThLbmcgfyut4uMIIi152qDXtt89iBsHwoCIreE1o2fHESp0ZFXSV0
ViLnORzE8CKkRQlcBkA+/IA/ie28r4cm+oKo9BSCUyYiDFTGjF05OM2UIMvnkQkJ6pvG2CUQyjdJ
QN5L29vikvhVe+e6zcbArfyUsgZ5oG8+tJW1MGXRVVRP3skZuK3DrDCnYypKyhDl1ndZaWpbQxkd
9mHpz49wXOUF67/5ZBLZ+ZYyewH1Qz02wBmCO5Mm4liBQ3icssaMoG5E6NX1S+kxl6pqdU932J5n
IkUiDk/92g1rM+FUgAXKFG+z3gSb2ALhuTTGB3ty9yrtpjoiSjCPZTe4IViWMpqI1iEVTcR7uopk
I1L5pHlyZgNrWv3jEiTzZ6lLGTFemg9zVtr3EErXMTJgQDaPZhJBms/3HvSXDeOhPtTNpccHOkzP
FdrUXSOrOHLxlF5AC2khzlJ1DOJEbUQe+F+tWk8ObBaLSGN/u21t4J6bjNXYVx6Cy8EOAu3TyBot
nFSCGcq1hx+Z0Gr2SWn90MFljSRE3L5u9Pd4KWOQIvgGTPYRezwzWhtJ0SRfzSXuz3BYHjoI1ZjZ
YYhabQu2uIj7u6VyUKcTfn6nG2lw2yUtTJp+EMvWjl3YQDYFFmZPf4P6YdwMXmJ/omQYt8qbvgM0
pBvmzAQfnSssS66jnRPNbkLcXOpFTkEa2YZcHlxf0XDgiwUOnHBvWK7cLFRnR4IxpkuVDBoHFiBF
5aT2W15gJvC9Jr0aoqrA79bGu4I4tYH/im2DI91Us3lwRsT+sHCE85imxrSBGesfy6B4WHTjSPWg
s4dHyLzNdUw9YUUK6MZLx3uFevJFmxzYFgMjutmtkrus6AgJ0hpGLXrsNqfAarxTjNzU5wQVwYFz
U4u6Xj93rOkflmW4G/B7hohVC9Jy2xyz/DA8ZbNZngRtJ7cEvNbAqM7uEifHwNce8hkD0ITNzA8t
S1D2VrGPTcKlofVZT3fWUDKgEWc8ufm+drvhKPTMZ42spxslMS9yQyU7sk1SWALD6tBipjuBkj3H
TsvxrYR6T1KdVBIWODfL2HnfDXDO33DHaVena+87q3QeF99+ZtLXXfNAQIVQlndse23Z+4M3bBvH
G5/ZQg0nxy3fs2WdwGWM7po8rXFNzQREL4XnMiiJu1NKohohZ7H9gHqrvmNwSO/Ek2sk0PHeiEE3
a6pS54CnMlmihhhfjDTVDsUyOudSptmJOIEdqsMmQrN1m7v2l0mD44zTrNimaO1DD4/BU+DHcj/0
fnMrfXhhDE2tnd6ITz+POQLjJNn7XSBDVvnFoSPW8JzYtrqR6OhexwAmldcxJ5dL0Wxs3BU/nKZ4
SsqqYlCXeY/AJJxdTwQq3koxh25mXbCUVfRVxpugeQ8Z1CW3mazP+NHmy+RO51kY9nPRgJFriADc
2the9qjxgl065eKtHeZpj+ypfZu0yoUViPS8Hs3x6Kls2BVu96YMzpVALw1yYdaNGWzAYkjetcGZ
N+1ssYj0s+UUQA/z8ri4mfoblJA2SrwaK4dd1HGU+HodJbpXPGeaWz1SVOVMdXwe9ZimAW+o3M9u
67o39oEXy2sR27vSteQeU1h7weZdbarJ0fYJ46Gdnpjx2csqjh0zG4BpZSnqRZW5d40DSySxC2PH
GILdWJY5EYz1N8TJ+CW81pF79vjLrcQCGOVOa5zqpa12jq+m98EXfhGi7KBIySGMghmPodm5rNk2
hLdP30lwlW/uPEbYcbr3Mg7EhhfyoxzKZpeVVYBWrNJadFe6T5Ztrh1ijITY0ZqciZYBhv0iJzOH
KWy7W0XoexJpdvwh+tbc2NWCHL90SY9zAn16yPPslro36lMdYjgOj50uJE9QJdjxcg7AkqDaZAuj
H4Sl6T+Y/DphP2P8GHoY1jWhoVsjLVtGEANypCK/x1+ZW2GHUPxGiE6PmsrMjjof9RuCm/hgTkJs
vWpgRx/PXX5qke5HcaJ1mwajHYZ0T3ivhPy2AYMxzwnTRb/3JA8kxFxxdjVUb3yfmJvdLtPEgTCa
RWSJ3GTwuRSV8ehPYsjERox+Un9Ph3J08V5WRVA+eRMJ7vZJgMnIb/BQBvWTmkfeNfSmzPaICqmo
lMOsdY0FZGRheCNGs3WxHqQ5a1vEiRsNlkkP1HmePhGAJR+K1VdIjeC88j31GwpRWOImYxHmmkzP
jNGfNnrnp6eB9fSlkXx13bn1V4s7z8Iyt+M3apc8CJoNIcLmPvUcic1WTtVHK3TjQlybf3QxS3MH
M0C8eoP7xCYEy3XruB92ITuBwGCRN8IJ1NZZgvahLRuLgUzZnrRSlve6SpKNa8FqgDarhoNd9P56
GkC6bRhuwdPCHqe6EsJ3mh/ctrC3XuGYjI87+9TqLSWAg4SCKcG0cdy5XNNg+X16LuvnKR3tl47o
kSnsYKd48HI08GA6aXQ679yDsnwnSot+/qoccct+j7dVx971SKxkvBmzGIZKPywEJsjYjLK+61j1
wVkKO8d3B2B10r/1eQqvtBOUellnUCN3GI5OU5llT7FfoL2m9KRn6sbrXC3xY+ks3c5f32xRJtle
C3q6L4fQgKsmRtWGgIaB+6A1O4INbx5ZWRE0l9Z86bAEzjHv2uqhj/F4ISJovhAobbwa0m9eqzr+
IsiaOttkMaERrHTtYJlSwiYKoHAPo37jBaV8HFEuVxshZOVdhimx73FuvXtLy0hLsg8iojHRUYYp
ncd+usS24g0R7i1rtOIl0xkZEZcu9r4JvRvghWHuaYX657wd1MealMtw3Y5vujKWG15Rtcuw7dXw
Civ2lm7vzCGtB7UOaGy8bomjvi1UfVT8GkOctp7mu8Zbl/pVUKQPbRxQiTVL22BRHsxtx9Zoa3pL
cFS5nR6TZcnODjTvY8mE7Vqwmwm9CWe5q2vfCr9enpMY8l/oGi5/nDVzaOhOPkOEJ52MK1/p0ZJ5
GMCg7m2KQYp9b47FAwJPfwNvz0UqwbwV0kV8Eis+QFL5RmkaYGTKhBFltGU1/edayBpOe4bsUIRp
xb6FE4y9GnNwZJxdmpXNa91jZr81MFdb2wKVgnVpDJ4CbF/RMDBkdDtdhYxElo91LKzuDJIjDi4s
TH7gqM0vPbyI6WlRWsbzVetpePu7Qe8sz9wOg2d6EqZVO6kb3pKWvVcdN4kbWZ1REyTwf0p77BKb
+eAVDepeaF7zVED/+Rtt9l+iw2gfVk8ETgnSz3WmO/+P9waDelZYhrrGWuew6CJuzQDR6xHZoLEi
F/GbWVr7MTNPrDh2mt3unMRgTycuclhYPvRb/tQ9QFUiDP/Wg/aXec/P14b/yrAR/ePM+AsMpjRG
UhGFqa5StldPUiuKA0FPfxiA/X9sEH+VV6+/BEPdavH41W/1Z+Gyk/UTTe+ormy5keXQAmuEQnv1
rzL0f0aSfzOS9NyVbvefJ5Kopuv2/eNPQ8lfv+e3maSOPcde7WGo5w0Lh9q/Z5I6s0cMcsCFbTwh
XMP/9vQwyDQYO2K4QY+OHYiPnQfZmnZmuUwlDTPAhUO8s7fSjP6Sbva/pp391V6wrqTh+OBr4NfZ
ZFv++frRAePrggDmG7BcTUZxEQT+PLwCubOr9pTppZcik4AFyLPA63o3dc4QXEu1jUuQhh7lUj3b
kg19IPzculQQRlhBc1ygIsOw6//M0Bp+DdTKQYsyUXMoYQH7LPy/hCsLJGABzQXmSDbWYTyUPCDO
xlg685KHyvc0QtJAvGojmPfyBFp8BZYAkkjnsCE0RP9qVq3oI0quVs6PWQPWjAezTajiPTT+IQlu
07QHFhcgCQtLn7h6mDcV7JNiaBfqGxwsIo9ip278f5nz/rlr/uauwWzGZf6f75rNZ/Gu3tvPP47y
f/2e35RbpP1xMVoQtMjr9ACy/37XwADjsHcpdX6/M36TbgW/QJHkPgoA6ayPAwRXv900/i+2TTAX
s06HvaP5343yjeCvnK+A+5by39YNH+486Uh/vmvybEzI1gyaw4zc4hXWYiU3rrRopqYFo/3ktWW/
k818x6YUvvU67ABvD9xD6CR/jmmVhYu1GK+CUpxk8IouBaWl+px6V9v4/HCyXgivWqcsla9pCHwZ
qmstJQKiq10FQ50Mez3etlPAzcabiDimdJzHrFfVeWLacS0yp4ebN+jLwUPgaUcio/Z1DT3HK48W
SfMKdCIJVQ5C8xZRE3BdtwRry4Aj2yteHObZ1pVHD7XUsdba/qEKYmrfLn3LvEZ7TYtSe6I/c0Nq
5QoHBkwaGUsrlH4n6UI6f1NO3f3oIxXRcv5IKs/QSMx720SmEkAt3iDc0lB0V/1ej/MfqNQY/OlB
j6QcPQsDdriNZtPLHcVY/5CM5r1rTTzkvP7C2MoKB9O8Ry0BB224GIIVXzJVjxwixnlSFMegRNDM
+bTLpl+e67k82758FWyao8XopxOc4rfAJa0Xuk64Blqh4HhrnDW8rK4ZHGrL17wAniIZ5qLpkMNu
QJhMLUZOjxc8TZbYsqN3w1y460toQtfhRwcN6wVv8fRbK9c0vEN5/Rh3QfGlngf7C+LXam9VrFjZ
01o7tMwTvNCeLQ06tW6Rd/g/l4NA5rMyvt9r22ifWLeMpGkjyGaAXCCoNeUdlr4Do3G02U7f3M5j
0r7auf/kdgxcsDmnewNLxdkVubddYG0dgsZFlFX4z8UiNcDRlnqmSuXULuvOi5C/l/dmIIbvmk5w
MA2zbt33ZmFdIbYlBkk5CR1gnTTLFvTSo4U1cmu1cDOZF1oPrGJgMfqiYqZJASi4c8IsHVNWxMiI
x3Jqgn3bQKg7xtIwWHiQhpAhwAz7FZcHaXwabmJikIbdOuN+9myV3tilq7/Z/OGbbu5hgSE+SmFV
IoPeGT5+opCRvn6jUD/0x5qsJGCtWT//0Cpn0fY+njjxYw48dSnMljDtuLLzbUECC60nqbeyzIzH
n8fXPwf93xz0mD7/d6bjQ1J/fP7PsSveq48/nvb/+sbfjnvjF4ggq30UF/9PrPG/j3vjF0KubT0w
eAr8aXFLXWUaVE742DAC/7FEYnFrYKJG2cczwPlvyiP2s38u4ld4AeRV8mDhGACx8FYR7x98pk0b
D20Z0H4Rbw/hZk7qR7DbPewOPyjxITivqhzXtAWZIkiTr6xxtKOuvCuICRp+8nHg/SPjuQ/Gsror
Bv0LchWSQGTRZLvahhWwDBi4WmaukT1r3g54Luc26DK5kuHNidhUpr/vgVVeXFVcLE3hPpVi07dO
EA0EWyMZGUiWatMfgz6k15L3MWo8WYUobxqm3P4STg4w01RfbupAv3MN9LNsat/rSU2hk6OPt9lG
QQL70REQtymhKW292r96Ftq81JORjKsfAdMzRbYDwUZJCPRmZ5v5ZZiXOzubb/SYr8JXQRhI+o5k
jwFYs3x3+vxUjMb32nNfm7mDLCcKoO6J9UI4zyFtfTdUOrg27GILERv+1eit13ws3j19MXZ6DP4N
+Mz6DvQl8Wx2XvzIZMU4HeLkziqQA1kQmcMhpuMd1fjExubBryYiIk1cFog+vis2JftVVxXH800+
mPVxKTCDETbLG6Ov6+j0ZCaDGU359OQm84OSJJlZ+SmeinecHe8s3q9ewnMwdG0SQfiDlI3Lv5/v
7ILParb6XRPIJtTs/LTYMJymPoHCa8JvM2veKDNBzyUcpooBcmFQPQErTyTYN71M522sre9lUr4P
xsyTb613GR7O0fq7pM0XaM0Ci1a/+7/snclW3VqWtV8lR/Z1h4qtLamRnSOdmhoMmI4GxkZ1Xevp
/0/43vjtYwJGZDuj5YiwEaq21l5rzm+2+rAlcuqIlAb0I02V0ioUt0/CV4MyeG1q0XmSjEe0tObO
LhxQexFnCEjofvZbHzmgTL3IMRQvaTgQfOyYqZyYmVfGh2Ka72uBPik0x7uMRsI45cjQw7r1mEg8
Ex7nYJYZX2htHLGcAjQM6+giqQhCH9VvdmVcMs3WXAkbBwrzbja7eleN/R2N/R0mxZYH1dgFGfdI
UW3SKdq+XXXdfJTFFK6HgfvpII4/OBZPAvo4ZiPs2Fdlo97ngfbiGDCy4Ebl5GOlB3qPd1Xd3Ykx
fc2I1XFVVFBel413hq+FqySiWEj1Algn1kXCeCISTJfrruUSxrZ4LKqcYbQwL0rcQJt2+XecJ3UD
w4nBkISz1NNOEr+y4hN3UepK+cTMzEEQQSR8TavsmgF5QeBF4Lt0pVF48onaVdbUHyroLvsmk/Z+
7BXlMgmndF3NZXaZK+VEwzztD7j4UPoqqfHSas3T1NfyTLOTMuCpKSJ63PBQy9gDo2ig0J+HZ99C
QkzXUycDCDNpfg/D5z4bFdl5s2gIdCNnC+qxfyHy5Kk2qE2SkUCKUE7ubERe2U4gaMTIBxzJs4wx
t9TBwYYMvpI4idH6X+UFU2GGxveFQmOt6Uxz3eMkG/OpfslzYsByJQ7XJDcyVEOoUc5YltAkgEuY
Cv9Ka82WbyuP/xzrL4VWlDTvM1KSetUl/lXbwGzkvhEtsepmHkNYhSpkMGFfQovptiPwQggH1qOl
yIsOJ9je7+tXrIxHIZNPDN7s2X+1d7OKwydgy7xwIiyTLcXvq3iEzLKLwVvuRI8mH612u+B2Lkjs
OZ99TX7ieT/pybwdjS06yCPIFJp9ujtwBEhBSTroLljcFpiWDtRS4UoaLOi/bJve6f6c2NaXIxmG
aVscTNWXiKzfz2uwLLSaDCZ2eps8Oz6r4bIcx9pAumxDnMeeP6k/W0H/Fq20GPZ/scr/PKbNBxwW
ATHh1sm1DIwcPhpxGLupNcO12fR3xciLrRhiNygEOi3nm6bzsW5Y3T4+XeN03/V2vqRxQBMiHtU6
7VYweBlAXNn5rslqw4sLopsmHM7LcnGMizjZYX1+GZqx3yRD3x/w1PHekn1FGOn0slDPg3w+djCf
oIuZO8fJFGa5cPrt4ThIlm9b6qWbCJ7VIsZwV28ys7+B/nWvmiEi3BHIsY0MZSwKZ2vCAvwa0JJ0
BTIm7+MzfecRQsUG94HUDZUwg5Mbq6eoeApd5LtQbzaiUK8YeV2hlK0+uaJLlMQfdxMx2lJa2YJH
6aT/4wxsQfg/eVadVOyhIF9NWiTW2FqNVS6d2EMWet4GWnYNSO7KatXsOlxgTmIOXquedXkpVWK2
TvRdxyNdWMaUQ3enOPLCYMYZ2iz37OQAWwWoWKpRHx8DLNlbuP0l4TlTdOzUurnJk/F+rPnso/4Q
hzaycQ5i5jliYnll2gq3kMxhkMJ2sR2V+NUv5gVWCkar4eNdGrtwQhcU5pGLw9zH9zoeEcilrt4h
fZnYK2Kyh3po42mmGe9aGjXWxzfsnRUGLxmeIk21Ld08FffNllJUQjFyjJuMmyknRlY2czFZKIOx
+/hYS+P49A2klQHFwkblbZ42lmt9giYqpnxnJv2NaKJDVny2YL69SSfHsCTUIfxxNBv1U5J5FAJ2
TVU13xVOX26aaNRd4c8vy0qP/HoinMI/JLrYOYp+MfhOyOwyPSij/wAn4Zst0WEQ0FHT/4uNXR/z
EQ8dVqdyys41LXiF7WusyWhIdinMkVVswrKlVdGcpRGaPLv8Yrf8zxIF/15MERJdk7qFvl7rVg7W
OCy9aAOcSt+inVl0M9GrmfMIVlFy3o8JMvBgcm0ZU6BquERNjXDSHIdEr7Y3Ra6Ha2HMPzW7/3ZV
fIMfnV4w1KLIn1iHyWzRf1+Kc71sR5oM+U5L2SjA72CS1TIJ0VEJn2shV4DQ7xjxtn2RmbJ0CarC
LUZIINjpe9tP8jVjefbA/kyYgtQKrwvVR5iHhmerJH4kvbzwO+I6Ot+8CBHVeWbNSlRiIfOseLpX
9eFlbpbuSHQ7GlSHTsUJ18q4TUL1fqIQW5VANLZGOmydcrgJTEaJcc3zKUoWvkb2wwpOa4xmLEWh
bs73hB73Px2t//YivfOS8M1Y/qMZIHWWBt2vm6mBrBMQrX2+wxXsUeJASxn4dQTZHX4ZfHJHNG1B
45zcEpuvMMuahsjyj3eyEsYEr6jLd7UOk0GDYO3Zfnzw+VI5Gvdnxt6C64ENEloL0hdjKsAgPUe4
QxhZATq0yJ3SjYBjrx05MxZLG0J4Jxuxp3am4Bdift7AuaDaH/PC8IyyeSHI7GZMpyPqOD7GPGaB
kTz7w1KlDgxzmeoCZvfisQAaQ1saZqa9abmlb9vLWYxwHUz+okMsrsRo5cbl0G9Kv0PmO7fhfoSH
/bYJQj1cePBei0PeDXcRoz4PbUvnzhVbPXMe7uo2UMmXcxjS9Xd6ol1VSnQwDKo1zeq8KE8mb/kD
0/CKqLrlgSy7fqNhm1gvr1EzmheFNdzJYNlAgCzgfSoRYFZUS6ofn48VSBur5G/TtHkkfI5XjAnC
mWOOL3XbegPWNReO+zksQyyII6W4SMVjHPbMvwVzwsLc9fTzFcLeMBNWhLfwArdtemBTvMWoSFx5
0PNg8nbIAQe2Zj6FzZAfEs28gODuGXo94R4dthgoAdFXdUF4tHmRtuIRo+Fn32P5zgeZWgcdOJ1f
nij15DuZ4mmvIKJlu8aaXvKmv2lUvnuLZ9+n9+Qt9dfbVrtoHW3TOlR6b+98HrYbEiVRn8b8syoz
PLgR8dpJHNq84IygzQSVq+t2jieym3aphgOijxLsKAGJblWeBi+VkjrnZY2pbQ74LrZz6JzlvAfu
bBkXusIaQ+/rvjcot9TaIC9TjUA5BC39Y5vKOmBjyPcwxNbkxgFlNvLuuxbSDtDg9qaGMeI6XXoO
5OhGmEtIAnlG66hODJQn8zELBzzGGc1cDSwIw54XSZ9yU2MktNgd7JJIXvR8RNhkdncGqRNLNd9a
/3xf/6/D9kmHjbw3g2Xy389SNgwgo+/PvzbX/v43fzfXbPUvfgSedsCBb4b2/z+BtK2/pKFLyIUA
umBXWjz1/wxTmEDSQcO4yi+g6vCx/jVMAUWI+x0bA751C9uY8x+12E63MI5km0StyzCTPzL1/P2b
EAwj6suy6PAodQQ2p4mDjVlgS1gE/Q4kU7POzxLZRdijQwr3X67V1c+PwW+c2N8/EabKdpOZLNeH
Ahjq4slrXVXB7PTz2G6HTu/X1pRJZFt66pFkm31StZ2sID8PRXQagx56ieopqJPwil7TMrPd0tSP
tqlOZWI0INrZZlX/i7PiUjqGhB4nxWlA26zhsJqEQNw/jpjY4F54rMmJ245Wt//4Ap7sBt/OyuCc
yKjhofhj/wBqsUtSkwvoRD7MRajreQ2ZeuylF+Q+uW4FMx7mtOCyIZe4Hx/8pBD+++DU3ctTTLv3
ZCva0vzwjbJtt0qB3QEAQbjONTwKHx/lzxtnIuLQGZQLqRvMHn9/QpvANpq+8rtt7QggA0LPKQPM
sSK0FXcZtLaPD3diE+KkzAXiieuIooUqfznpXzrOZtXrBhaHbhtMkrI5qX9Yhv4KvzdjepEdMZJ+
xpD98zKyw6TIJ1QJY9If00w/TOLBNopuyyTFZEbppNwsp1h/fF4nxd/beenYrxykOkgDjOUy/3Je
dEcJxwbevTVwP6wMRTljt3g5YSvCj0Eb++OjvXcVfz3ayU1jYhBUgZl2qNmJQV201UGfUQMjk14V
5O1BxE6+fXxI/aTefDtD9BTSNBhO80CeLGVTmKBWH3jttFAKMMuCRFi1Y8KID37XFQGj1+rGIq4N
tIJovstWtQ+laey6oF500k6/7kaqt3qwypdxhACOat9Z6X5b3c7Ya1IrDPCZV/MnC5P2zv1nxGGp
GlN1S//jibObQOpFy2sUDZ2galWGxFqNo9mvFQVpcdRoRN7ZxeBhXS7XejqKJ3W2xqtOs8lPAAvr
BmXgXAJmCj55F8x3fzXW5+UNp/A63erGTgo2z0xb7CXhGpeF6aGaHt3Klu26qYIGsaURu+ognRTv
6Yx3Lo/rM/hzPYOMkcFpr+bIpZt4VaFxQ0/O5MTPEcHRo5+OQafXF4h7lf2csI+q+qVwRWsKAqt2
7jtIaPcEU5EPC1TNrQUdf2wbEY7n2iZ/YDy0CSbjQSFEgxLeWY2peQxF8gUiEUJ5MRmryZiTDZwW
pPhKe1k41ryrInZzE0nl2O1T/wzO/xKCUPXbOKfIJrfiNZmMm9amfEOInexaGbaX/OR88/HT+ucL
gt+RwoC3XjhEp508rGMTmJ05LDe9QQWadCHsVBVXxXjXzX6Jwo+Inf/FEWms074zrWW9+X0BcOqx
t505abe17++1hkR5LXhxcnFWG0ADwWE9fny8P9dtdIGsNkiogHPDyP79eE3g9Dn3pt3GU1oSTSiG
fVDQd7DZOXgfH+rPx5TtpY7WD52fuoCDfj9U0CEbGCD0bkloNo+FUmn7YuisTy7gu0fBokqZAkCP
a/j7UTKEWhksCT53slZrJOGOsgPaZ199fDKn+2bWMc7GRt+ClkajmXVynAQAoCZLNCbjSB8CeTpD
E5qgnsRSCeiqIT3N4MFXLSM41PYDfLVtgRvxs2XppDX59mtQwiAF0BjkIoP7/XSrqhBz1FvkiY2p
tR6AW24gHLYbMdAfJExrFnstJyanVosfb8b0pI2HbWCq/Xk2z8YBkqb/yR3Q3/2dYO4i+yHN4A+9
aSAURfFDo9nmQZfv1dpcOyrewjlvqwu/KYmxsrry69t+Oa2U6bJjzufKSNU9xybTgibZj1Qb+4sE
Bfw8D08d3FIXLEZ5O+UdU+E2AlWEx+uQT+mForafFRfvn4BDq8ygpOf9X75hv3yFfa12sskeuKiM
O3EylptuEMGXkFXMLSsr9girUfH2yZYvVp0dAEY+25F119TS2SNX9t3Rrkm9UQvnmiyp4s4W84+Z
fMGDYWNngcM3eQP8B74VbbqBqFB+8knQltv+S1fn52PxyxmcPJ1DS+RSUEwooEgdO/izkx9aE08j
ud5eG9FUMzo0UXGs7pH3926z2Nw+fkFOxxB//wo2ymNeRs06fd3tibVkMrtmGysES6w6ssG+UVZd
WYLWX+qo34u0Hx8sXQtfYFK3XR+4caGjIloy5Pug2egqvahaCguyjDZAyNK7cnHoqFvUV7Er4kD7
MeWaxlJp3VoGlmA1hkSrOA/EKdY7MkvUM8XU0oUK82z16q2cOFAg3iKT8V18cs3/LN0YYi0yYyoE
UGrLhvTXhwZJnZX4MQtCFacPub+1+jj1lBkAFgNy45M68Z1lG8s9WlTqen7waacFr4zMaxad7Zvs
AKA3X21EWQKW6idHsv98kjgSo0HEHdJSTwv7yg/wEAPY2U51cJdoRvBAfOIiEp3YTZhTAtZQlYp9
8CXD5Y8foXe+vlIVDCMNgw8ThffvV7QNsCL4sdpsO2vC021fjVZ1owr/NbXab2x55ScfqLfa8+St
kQySHFvT2XCjgvz9gE6vNPTgeGTZhufE1VD3TL7hTTnSRKOff0DRvCuidPSCqaS4ETbd8iao8RjP
n5z6uw8Tsme+LIh1Men9/psQo9Xjn+D9JcWq9dSS3pEAg7xSIlxqZhi/fnyl3/loSvh63GYwBSqb
/N8PxwgrCZAUc5OnetwiQfPdGSvpJ3vEd6+vRieDJ4nLK07nJZhwgkITZbNlj1y7dj+GXp/Hjit9
W9kPjcHb2QvarWSurQeflijdAIb1vXKcZ5qvH5/zn5tyW5IGorMpZyZlnr6vw9SZAGUSfhnYB2v4
6WAr6/kceE/AgExjbECg2Ta0Wn1VJJ36yWulvfcGUw1xsanbabqePGstfVvdyNWaSEARfistOsQr
cvzayybSTOjjspDSLTp+AEAiB6RUL6vU9NCLJ/qKdPkwcfFNDud9aCCO0Nu2036y5T6+Su/8mraD
8oE1hnHyH6KAULGjycxltUXxUW86AeZVNJWzppaPPrkk7xwKvKKwHHWZDyJZ+/0hjGKtKavaqrbt
7GevzCXgABJBB0hKqs33//i0qEGRHsilpfbHqgabYm5LW1RbU4/qa4cJ86aYlhTMuqWL+K9G4zvN
s3cWMY5EW4QSEcrDaadCn/0gLjqOFKFF9nxE0LfE2etrvm7QKsZMYD+FJvDxQd+9lOyvBQ4qVH7O
yfscBGoOm9+stiCLySQz6TTjdoIupOrNJ4dCL8h9OVk1qTRU7BEYJAxWrN/vm52IoiMTl0dE1OT+
ymlqyZgIxQB1KvPz1JV1o3uSmjx1K6MflA07x25cz8Css2voS7xcDEAwj/nNlN7rJeROryZhscO1
DsBxxcgkfC4g8Z8nuAKbTRCmTJMaMvRQTHNKwFhkgZHJ6U0EVgNZGNPRVBbYGhjleU1qA2imIAm1
OwnmQfNSgdZvE5OoKteGU4b6IxP+KPshY5olwapkBxMex7A2fNKikzr80qSFNu2xiDrmFsZLJtaK
WmqHDBupsm26pG8uzCzv7HPRdpN/LRt43hv+uzIAXa6bBJiaQBvo5UCpg3OEBKblQQ0s4k2Hafq2
RwjgH+pcKXYYjklomYJaJ7MtjO6zhkELCF+iHfaA/YKSQLqCANopISt0DUAkr8/iZbQQuZKJZbpt
msFJPODI0+gVPaj5IzlpvkrfISt1r8zMpbiKyA1/tiAaY+zw29HFuF7Ut6UZKdYWKHQ8XZEz2t/m
kajb9aRUjnWjIiMJ1t3UB92eInbcVDb4gQ1Ge8IM8LbMswugxNkuwYfFOgXsxshZ0R3mzY1pf4Gr
CAUvzQpy8URI7mK8QEoyu7umz7vpyKt48NFwPaawEW/aXBL8kMXjTiFNdW1UzmWXTpu8agB4WvmN
b9FEFSF0dnDrW10kg5eAqNsEXX8w+mlw9bJ5jnG9r7D1+14XEw0IPPW7QBcKh2yCcihqayubQV07
IpJb4WAOpWJmyI5+/wjPa/xmtWCSRYeiK7f657mSjOKMkSnoCOsjSu9BxqylIqsr08nqtaaCKMFw
M7udCngQn314bgzcD3YLEVZD/35ETLM1FQ16CB5cEOf+3ndE4o5x0lFUoDBP+Up4TWPN10k67qsW
iyPcysXFnCyEU/gGoj4kI5CwWU3AE7R1uopDH0WblWTHwQBYyZ298m1xA8d8XGsDxBRsh7M7IRz3
fB2T8EzpeuMHafmU2416loeWDZOykh6ppvWrVEB3KS2JJzYNa9h9hblIROcVYaXjHpAmPJTJQiQ/
9gck6ZvILLVNYk6PGcT0xzzydyBUbqNueoRan69xqtKo6/zHTCoBtlgogvu+s/JNr1RQ+U3lDs+U
f2h8hHiwzOy1GsMFSHEnoNByZi9k33AT1Up/VQW1fdN0I99FA+DNhBc/HQHtT0r+o6lA+NpGG+2i
JiOUIrP7V9FAPpqiYabDlYDLA2DWoWvEZ72i0qzB4ReR094lhU0Muc7D85AxI4elVLGP4GPKIhEH
3fAVd0VyUQ08ZfHkI+NJtL2K2ZqIgrbAmDDbR/5ArCwvBGmqujk1Z/Y0BEPzdQprqyHSU/fFkHhz
o9df8eBu1DggIEJByFduLUUvXkYc7+XOSFLgoJldW/1qKgiyOlMUiQYxsWyifaFYmsqCvlDJeiwq
iPw1V2rVJnnqzWAh7t6wwqSJ6nd+lifRHshAvcZ6XmF5Bw1ZRP2AvhmM6CGMGvWbVH3qSfq75dqa
YWyUfGRfWnQkEgtsAGAOToiBQ6aRt6JP/FeH5n7nUgXAZSkxk3nIAQiC7+3stS5rmRNd3mhPZBPU
Hls089JB5/GVsITBIxsAFQwVy509ifhrD4iDhzEF7N/q1WGGGupGYy72ujCaB7pwi9WFCEkcIR1P
Qoh65TEk8oQkaJFsklGpHi1ivXcxXraUMOc22UQA0R+wpRHYYhXD4EnfBMLbzQ0vR6orcItUkXiB
lKYbU3DtyQhIPIsW8ppdqVPDOsJFt8tKwoJWLcP0+8ofllQKcJH2ysGTH7mFKirHJd7U2Jd5mC7P
oDIcAicOb3EGpiuIDR25KlxO5Z4sA07RWkK3joE+86vKpL/vdRJ1zwPfDy4ju7K9Qi3n86IFlidC
wU81ymgr1Eje9i2ikhWVSEXUaggeY2jgIDOYXNM4My+Dmld1nRfZvJm7kWj7YhTZ1rKs4DJNy95y
S/hEl7xEFS8Vd5cmfHVI8CBeWhj/v9V9UF+LGbxxE3G9IxRp2xme/9YOuahKLaajwqN5XZp1+c1c
dphkL84lgacVXEGubLQzx4wfq5BZpaGHPpRa7JzNfVN+a6eyfsTBruOlsSqErgEyvBl6C9R78uMP
Ad2Ibee0BFkOjXkp5kpBZA2V6XLE7wiiQGbZ9J1YD4Hbp9SRP5AMOkAOOdP4LJfe4MSBq4R2xcw/
D2PgoF3nN0gQVe2uBAx3GZmF/6WUYXAhza54koFMvBY9OPpy4oI00IwUkWZn6OsA4slhqlUSj8lQ
OdYohCEBWeMXW4lZFwO4WgbcMq9UleCywxU0Y640qcBznHiXwqjSfZ0soRwtai2iyJLBP4RZy1/w
e8cGhjCkrRfPZQF4l/ecNlbePEwTTWvb6pvvVoAm2idNdq8BfOIp70JQACVZH7dRFvb3omghrA4F
v2RqAtm227p8NuJQ3ioQpFN87UN4OcksJ7wY++ljWs3jlS1BeKnlmNxEy+2GkGqfmWC1byrRc6BE
mTYwyDDXU2SEl6Lhqtnota/UQJle1RnujTISooGbzfZvSP0Q+0oNAewYAz+xmBMQ0er4hTzR5vs8
kG5yQE/ShGslC6dXC6ZrDnI89IsV/ZYGcLMET+NKpSACRsQzAtJIkf6NCNlyrcquqaY9fhAkqWHH
kzQrVc3SKwVPGmtWeJkmcaG5GcSGK8WIaeISM8u9BoYR9nt4FHbuOk37WmD6g6iiZjFYuKF6VYpY
uxcBqQT90Gg/JGSCDijtWF2zWsyvhR6XtQv/HQZxHZvdD1IRZpN7hi9QKUsui+RL3mzVIdHqFcZK
7W4Gp3bjtCqrmSX7H2NpV9etD9cOJGh50fZT+XWM/epaa+3g0peY41sHE0bU2KQNNeGSqmDzfudK
0D5UeOLUaxCkDWt8kWTmvpgKLp5tWOfsif0NCjP4C2gJLPqmrQEm1zfsJxKG2ws/K0lWT9N+JySw
oorP5plRiwQsjRVEV1ghyg0RbM2XukQNVM/haxsU/E9NWZbgTErjm+kE5kaUZAqVhFx6EKcw6EGy
2wITwlVhmgLNTc172BrZRDp8DaYexN0qF7F/D8hKuKlS3GIPPu9RJDKLBJwEE6ZGwuTEFxX9H7UL
0RJnZc1hE3mpDsSyhARabKUxM15XIwXGj1JeEoft30ofmwl6J6K02yibV1rOsLHCmro3o/bQTxNW
DN7Nc/wt9RkhnPkhCPMJDaNBCegw/qOF+uyYJP4kVg6IpuiN730qDhWQM5Y0Agpno6nWuUTUOLbi
OI6xeKDeRuyljkCkh2XOVLSbkM7yvvILi2lZSEHax8X0YI9DcKPmIUHHY7mTBXwjZ1AI6IiqAtLa
/Ez/L/uaZBgY+eZwkXQIOSz07HBcSJUiBECRNPtEUY1V78NbTTKBOrTrGHxpXelRoQ5Xwk7UrRHH
zW1XKQDwoJrcdA0H6UzfgiCBU5PG9JLY7otnJ3LkPdlTKWYR637EcL6lXYrUSaWUW2WLWbCIhvA8
gl64gLD3PtbUb6HqD5veVlToGdrs2VFneEPPy9iUYbsaElqFwTTJI8WFeIiFuc3NsSD1PmYBLmJ2
p7C6nK2TOs5rjy/oYSyFduFkzoxqIRN3ZTjG7kgNuzFZu46Z36T3mmlZ11PPXTL7Zqw2FnUhpqma
4MVxLH/MjJp0nFJtdIEYzr+NUG5FmGnzkmWthMkOVRvIcxnXZGUR9DWj7UPOSUEvgvgZ0xemoyHf
tUmVxitTKBhW4/F6VvWHllysDa/ihhCImELNJM3Rt7qLTJj+F5JhKDMEeneWQBwadhvd2Go9e0lm
2MdmwqwKBXIdmsBIEqM2L7PSLOBADY7G0CKd99NU9OfA1/jsZLaS8MLJ/FAGY0welgFbkTCpJWCo
JodilSoxrxEztP7c8dv4MdOF3JoaDXhaawVfLPwuMOMjZbwC31WdTTSz2dVZ6NlWXR0nB5xC6o1p
4SKOrXHn963b201yjoepODY50WqNKFKGo4hl86FpoQDE4LWaeKeNivPoMDNln0MsSL4kh5mzW5Wy
X2INQ/xvfas9ktVU7wvd+qbN8geZuNUTFWv6lDak8cVNo3yB4aNsDCi/69bqsutJUrGkU60x9Hba
2Q0goJeUQyPc6qyPDopRDMLrLbWxdlaCyJRFQxaXyhAsQV0TwQm0bwh90O0YKkuXYnvgGTXjpyyL
82u9srNrGdFHXkUTC2iMCPh72ujqtxwY//fKV+cSPxA/sEIFcDDruLidBF6Ex5qKh/tGbPGGnJuU
r4QijX1aIv6cnbH8yteS3tmcakQEBTQk9wWc9DvqY3amSRaKQ5CMzfcsAeEERoomQjN12WuCmB42
DFacJ7WJtW/JW8AOLrHxqqlG/wkcJJtw4Uc4nsrZJ3HaLKHC63NPksacmPltWo0sDE04LjEVQdsX
G+EMdDS6MeTxCPWOAqfICaULZUcsmRMU/hNZK/wbpxzTGqGykyykGpXHKDemNvH6ht+SoCXkUl6O
SstiEzNy0DgSeXOMZrNl36jmvRa6A4ShgPhywErkNtlkbYmB9qMXCmdStsq0lAAtE1LcRmPmnMWh
CrNM1hlFKywh7pIy86lz07Hzn/q6J3wg6CKS8khHy171ruOoXWUQtTrgBn36eTHNXgm6lcF4ErVw
o6JMs7R5LFbsJ4otUdCkR1SEOxKssTQFwP7mt5jx9HybRjHtHpQFERvMZEx2pUYX6FKvzBF5qDmb
x6lui1tzQFHBLWTe6g5+xfkllkk/pC7VJAZo1Cf9NiNGIDx3+rZ/7SW90VWnm2V4LhUtvEumXt8S
55w/ZESXXieWU5E0UNrq3RCWzbQbacP7l6LjpHd6r/I7UpXzW0e5z82TE1xJ5n/F4tpRF1oZvX+s
LPRluIq90vL351xvvkfsXqIVv6xzNjV98yMiDTHdOl1NSlrn4M4muyzSRzdVeX9WwMGgDuT0/0h7
aMjW4DmkooN6XEI8kzVNlJrZSsziEi3WyFyw4eYjzPfLzTrVB7lod8iq9JmA3MuwN4ClLSVkauU6
Mmi0gV+0WNWJiyjUAzPpejdknXGdBfZ4hpYpup/ncPgy6KL/2Vb/Pw3qJxpUkC0Ovd9/tYa95/b5
v37kbdROF8/Zj//574sfw3/tnrOSGJrfoR5//8t/bN7qXxJVwb/s2n+HMVmkVC+CkH9CqlVauv9k
W5t/gYvREKhavDyIxhhX/430EPpfKE9x3DDJRiJAD+M/MXqfTInEYqRBt2EjzKQ//4c4U5DIF1Q2
8pwkN0PXIKtghYn4/peL8k6//KR1/fMguBAdGvPIxE4FMG3RKyXyuHnXJXq1Gq2GPpC1bG0T0X4y
cDiZAL0dSnBZaEqR5ffHBKjI/LGKA2MmWwrcaJTC9tN14JiYNDOwIlFLIFCtoJ03xQrgz2davz8u
J2NGhpq4oYCuwOU6adLr6WybgyS1JM6HOz2zHuyo8T6+mMuP+KU1jw2RQ5iLrVPlvjFt+r01X9fK
xFqhVTtTG+5G07hvHK1wO8b1pOFUPz4+GCrPPw9H+8wGh8ZEDdLWiW7CCCohR0DVOzHQeKDfR/ld
OEqG18jPsLmLL8IfqmwlgqpVV0sDPIPy6pChkyV1VnsNn2jG/IHmrMLYTvbdABjPJU3IofuZppQP
TeNQ3umVxq4lC51VHTv6Xo8z45u+yFp6toW5sFmH61bV7yfwpS7Tsy7zEiU3LsKqczwjRLUPpWS8
J8SgPoskbfWVoVuQOujzZHfSTIOHiLqFiM7auPYDGi9mmyc3SwFI35lNGhrs4KLrWa+DDL5mYVPl
oueqNj0Zw3sCdc+RrPQbI2OMZaU3RSRe5Gxft3WRAfq0s0Opjk+MOnETZbFcKyY/MzNI6UjKudom
lYkpKdc8s4mHH/BPK9wI4WU5gb2BcVevhZ5166EY5AUCyIQ0DqYHemDcW4rmH+KQdJCqATwX9f0P
AznE3Zg3kTdpkOyh8QR3rRSp29mAFp2euKBi8VYPfr+bo9Rfx+oYnueII9jO42Ghm3k0A5XsXrgj
7eQGgDSdfWvHHd3fAsILAl+qC9vUXB0FzFmpoik55gyQtU0+1rX8IsDwPYRJX18SIMnPsWlg3xVa
0h+hXnU7hnSA0uu6pYaqzPBIxkh9XgDcXpNTmDA+cXhEsiq+qgpM//GQa+seWPcGSL9KqwR/DQmd
I52hSO++dpFa4dFWJ5xHsxXcYdCb13lUoG1l3+yFSxmyiEmc/Uyu2hlRNfV1OcPbZt9/5juT8bWa
7fYOTX2yAymvnYOikbsMUhxlu2ROAe1vm2fGVwTHABMT9q+bGALEDn+hc63KAGqkUdbnc6AUV4ws
PL3ppvNgLEoyU8pU3dTkDX0tJMH2q0iWJAWPZrQoprtjtPiS/TmUV5HVbFBso2T2W0tbQXN8irsk
3PPPHsZ+wdH4lTeWw3U5JV+YmdJO7mNlK7K8P7bEUa6iEM495ftwrfiDttWNSN1pakkOVUagjlk2
1XEqSL1dqYFZXJLWbes80bq0F0y3em341fTcKIWKzUDJz/ogVo4t4tetMeKukYSQISOi8tskfmV5
lVpxtIDMJt4XlLBuAaR145fhdBgV2/9qY+XBRh44W9qfw3GMUe5YRTcwrlLCbdOrpFcmmbJiTB8g
m+uobszEWRkyHQ6zHoIpcgx748fSuYftHbtZgseBCu/Z8I0HR5sBRPw/9s5kOW4k27a/cu3Nkebo
gcGdRMcI9gx2oiYwUpQARw84+q9/yyOVtyRmlWQ5r0lZWmUyOgDux8/Ze6+uE0dJ1A3Fm/3Z57oa
QR7fZ7RtV6bPL23LhaSgil5QlLWrxTEIbRgZDDQBBbO3pFeGauq7tInyTdks75I4/ICsoYzMqCge
DvC1+61piDtSanfYFznqG0REV4zbzpaMl43p/Dy2puEXLE8jUdvYrLDoVvarGjhRVkntbRUDszq2
H1y3JuDKzNrywFhJ3fZkx7+ybgcHWYzABcyEMRl5+9sk6blCrlMv11GeoUGwo3p+rMwgv2RBWg7m
xGylttyXtgJhiqTFWI1k2q/zOrI4DCSXcYB4gQ1gVQwC314cU63mhVleK6Yw+WA9cgbiUIbefB0H
7bnTBoDOQb0SnG4E9Kqzr9EUpljl1NbvLee1F079lvb2cFM7qghXHJYDMm1n70ZyCL8kpC8/eIXV
7m0ycjfVuIyf6I3YhDJpQqkI0xmHqscDtDLKKf0Gizx/NsdGPET+4txxavc2dg66EPk+rEWqbRKi
ANRsPU1tMImHfqdBTGYEbi9+5nKdtX76RLsbi30oKybLLQpj05mcdeqweuRBk5PL6jvwN+RIgFe9
DDcFOaV7k8pm3TT+FzgrMYG8Ide9idz0EKSB/5CryaQRIottazmYoIdZ7q3MsbamFyb7XlbVRTX1
6A87173xOGftEyOOPwfutiC06SyfE35++uCPJivXxnLCYMePlD/YQYw+Q5h0Oowus+4dGvneWBTP
HSi1zzhBkmuv9ZZnVdqbKpPkxNKtbK97s+52JDNz581+uifepV3lHjcZm+c3jrKwV5s223lxpA7s
j+NhSG3WjGaqfO+iM4sZm46Vq/7PuuK/Rf5vinyTCAnKuP9c5J99rdpYIhH5s/I/vP/v//v+N/8y
mulEvBAngUUuk2OjcvmLt+r+4WH64PyOkF+bkvhXfxnNqJK/l/S2+ANVs6PrY1TbrM3/pKLHd/2h
ZEO0QZxUSO+AowPuAV2O/yB1Da0KJHgV5Dy28csIomzVKZoNKAE/lYZ33w7GvtTD3aAwP9G3JHvA
n3dkR5xzPwZbWvfWwYYAR7gVY+ISDMQh1KPjdhb1xtfj5G4I228z5tlNlTBsrvTY2dADaHSj4mic
htJ6PI3nmuZ0IOUuYoHYElh0JAMwuB0XSbBcV1yUoxx5tV7PhRoojYZlbWY9EmdyvW6G4mZWlos4
mLF5yvwcrtVy56rI3eDQ9deEB/UPlgwJsdSjd1ChyBaYxo96LK+6+NlzCrmy9Mje18P7To/xUz3Q
x98vb01PMVHV43769VtH5k89OoBeCwJmLQ0o0AhUENlXAwKXTasFBFJLCTItKrC1vIAsK/qAWnLQ
avEBJBZFLcgolFS9905LFKClRkyTkC3QuXy1aBPrWfw57SDY3RI1QqrlDgtcF3gyIUHcSCEKNBEd
2ghGqTeRFkv0RjPta5vNYfIr8xhqUUWn5RWI73dFON4R61ccM6TtlzIPWuztyFaBemFubWs7Hon5
IJmmofb6BLZF3qHGdQ62Mro1PB163XU8tPeNbUT3FkerCyebaVwZhdvu485raC3U8hok8fgpCumJ
4EYLn6bCzkrIHD3T2YrRdjIQCgbdjkEGouA73O00M3KbbmFuDe6+s4P6xZcpbajUH/KnktPmhZsj
5xFWDuodaANtPTNHBROLuoU5YwUbuNUmP15o9SZDJYaEyqrL81ZF4NmWSkAUMBaK9CYo/YaTXjYa
nPIKeS0Y31/MqJp21uinn32LJuJmiuJyizAsekot+nRQjortVEiYsVkFnA248IWj2zz0tNPPdR1x
3CCZjb6UzAjQKFJj2naoCW5nd5DXPUh7YsZiZwLOrrh+Y8Ee2Y16d8fjtWmbwHklSzAnf2AWb23v
2wfDtvt0HauOX7Wt+G+SYbrlByTOapohi0PqgkkJi+V86nhJhNFzvxFlPN+SPZU/uX00Z3tCZ/jy
zRzPRz8XfMai0pn9Xk8buXI9Iv6BZmzrIOcFiXoEfEpBXgK8L2ZQIEX9kvD8nUkP9Rw+J8ZagH4V
ONSky59qE24u4U50vZplODN7u/7qTgyNor6qb06fLMWCF3AgMnn53LL8u3iB8kEviywYO0qCO2fS
82+jK77luhtbumX/oFIHwI03I32U+oufplEINbtHwqr5D/MotQ7uwCKywYs3b0Wo8ASNTvr5dKel
4Ajh1eNp6VfmzFBCkhZPzG1Y3YxAkJg3xilCBqaoT/RkrWeCteizdYXj37Vu7ByqLJqOxJ4gO28Z
PVhx7zv7etCJK71TEoqvhc9WNBKgNRbde+cn8roUlXdDO2e+ILrJOmquyHFsjGKbcEeSnBC6sKYt
huGjWyTMkKOJFxoC3hESaQbRKDHuqwVr0+LR2m5iRi4VYZHb09UqxqK6l7AOgrXKorJbm1it1lXK
Lzf7APfMRpHD4504fAA75KrnfLb2c/BMy8L/IPR6CZjrr60TyC9drlWZXA9krvaGehgaTtSDW30u
JWPrgkisMLiyup7hXXybDAJvfJfsi7T95oIRDO0KiQRt79Lyj5MCcjwkZySQPMUt9EFXcwg9TSSs
Ixd4JRV9PVekzGnAGPsYIDIb86QJtulIi/NRac6hN7CGZybsQ8+Hgmj6WJxkMV/LKdyME7E6QJps
TU40OxiK5gQlK6hiJFmj5ix6VZaugnBwtnOdMTml7t4DbAOXfYI0GuAay3iCUGV9bTTHkayP+iLV
bMdSUx7x0n2BFbUvA/eO8T+pa0Nv03yGDWnE1idlBF/A5hY0d+FH5kNOxNoMmMfQdEmmY1T2JKwM
69rzqvtecygHTaQsQFNamlGpxcU74k7uy7SvSW7LmPZBtHQBLZxVmnI5NUSKpJp8mXnmozfTmacz
fcg0HVMQRL0fNTFTBD0RQJqiKcBporOrd0ZVvTSiRxZYVuJyzqBvttz4SJQ8sXEH0JZm0awN0hF6
c/5Guv6xloH/VWqep0PF/dlnMr8xs+yBiLX0dT7xP1OqbGnDBBV9icpIc0JJq3bI918W1gPNEY3T
hdqSBBGHUJANUaj3DdDRRNNHRRnM1ygmQZLaJzxp2VmgSssFaukyWOUlR//rXBNNua3ardCUU1vz
TscT+rTodUhCmdUbRxkDKAgYqcq1su1SWIeZ4B7K9/q110TVBiTNJjWHT0LTVoXmroY0DnB79V/w
X780CacozWgdzRoDrea2uogYQJEgH20d9xHYOslrPIaMTyC+Bin7cKnsTYcm+XLUWFiKBMB8vjsc
fQ2NzTQ+ttKtUWSDQGXHE192sMhGQ66ePqY+4RKOAkKrNI6WoXh+HrYQLcpY0RsaaASxp487YgXP
x7iwt7MG3PoadUuGBl6CpKGysrX8u26D63qox8+lmPPPo+bpepqs62rGbqtpuzlPESv5CcKbaB5v
dELzeprSO6CHMs/VCd6bqMW7tkKIvkHcAPdFoPDUad6vZ7aQw21UEVxEzviR5gQPWdpfYqhwuGPK
CNoHhBqwOMvINjj11XUVmP65o0nEUeMW2+hPOrHsjgyRQRYvSuOLu7A0rrs4cA9UCtmZKapmK6c8
WpPDWznbBKpyWVjWjalpy2Mrx32d+M2z13RoLzWVmdkPAyx/VBvDqeUaU8Uh0xRnpCLGuahI5qg1
47nCjLKuNfc5PRGgEWrxsaBC4xd98zUnWmlidHZiR2uKdH7iSVt4OHrNmKZmuJqQ3uJSO4stCCA5
KOr0BKVOy4HjNzEphB/DrJaaXl04cKyrNnOA/C5XsO7ns1bTri3NvXY1AXvJqPEygBHsXOTdzJqU
3aQKKhvpxi92F16bmqc96pD4xpu7XVgD2+41dtuwAXC3rZQbYtZ5xE94bhSw7KDVTelDDa/Dfl4p
MbpPdj2dTeMUb5S93M+e7V9P0jIJCA7AgJfmmcccaZ2b7bYaqvhrM81ndseWB6ol3w4aKD6JaTqX
A5DxPgU3PjbRpYybIyAOd+NHQXqYFw/uTopFDf2SkWTmFu3GMYSZVZgXfg92S5v5k9ysz7JiTGOC
HtOG4ONe0UHlCztDrHtAMVtC3AhGWqGIZ6aBYz5PB4ha3nLpUqpkJKwUmbudVTpspqC2mOX32ZTm
K/btvtoUnsTioOJBx9FlZFM7KyDylbVnN3xmYHZn0LjcgTLSc91+vKeBsGzNeVHXcQpsLR1c54rp
4aeGgMftUntHmqZE2C0d+dhIEzd56KY3jV+7b4owqnVqlcubqczuagR9t5Pm8LWFp7MdXWu4CoaB
oMmAabwzcfphPqdumeZal6PvNceYUmULqguLkOF/ZmxCJl7Rp69jR7SWRFBHPFwUnReGhFeVkqWa
NXQuhkFOBAkFJPJFdY5p25FnIggfQqPTUbPOxWJTaDP7e/ctgrmdpmivPTNb55XzJckBmUedDM/n
ePHKbWrqoj9mTvomUAS8+5mbQh4rFXW8cvY2KIIDPfJ7gXNerBpqGfJNhy47LEsUKIoEZ750kNje
1XmxPOetyK9UUnzhAAo8q7KankllpwexZVSRh5R8aYqCXd9oincQxHrNirpu15dy2LWmaF8oX7wt
Q5Tp2EXhsqYGOtoydW9obse0cYh4PBcOxCJ/XnjS+nJ88vqxv2hqu7xcckLN1s3c5TdZ2YCGXwI7
eUP1TWcQeNa0K8yErUCEoCW1hr2iDsjD4D2IBQvHELvmkYZs8Ny1fv2y2EX5tiQoLdHg2I7Bku8D
duzFWD6UWrPravVupHW8ABumbWAuB6k1vrVW+1Za9yu1AtjUWmDvJAsGfUhfPoWag5ah4haKKUrS
k4S41GpiJvNaWdx9FxpTPWvd8fSnCtnWimRGwcO3RKuUfa1XblEH7oGZfc20lllpVTPSmcus7QvO
WSievUIMt7FWQdtaD51pZfSiNdKuVku3WjedagU1H+yRg1+08SF97oxUd/hOkutTK+O/XZ/fdX1s
FF2/6vrsATVI+VPT588/+d70MV3nDwLoBHZiIj2Y9GGR+d70MT3xBwogYMyQElwNZPi/po9lQWPG
TkNzBt+Qjvz+vyaQGfwRipBSi9kxuabY9v5JF8jVzqp/jQnpQWKbcTgh6UZz4DjBhyaQIBhiSd3Y
uldKY6nqpVDzajBpTq2XHJlI7SAcTmTefql9tNxJkhlHiov5rHSMuV7nElYXjVOU4IwVRiCj5roL
DfC/01C/KCF4HW5HrDVEvcrbtJ1qkKDIeQ5Vgoq5d4Amn5TEliGmW9bocXPSJldAEI5Igpd9GPsg
602j/1ouBuNCzEXOjcFmDKk4l1DNVTe+hnE9v/p2MktqKn62dRIPehKYtcuOE3Bz7s5G/QboMX3t
mGOBh0XHgippfpnbpWVAE2c+h+Kl+zq0scn5hazP2BLmHaGcd5xApFxVKJMeddcn+82g1tYmqQ+X
QJvsuKpC4D/VBJwf+3DF4jjQnFHcL60dHly7d7e1NZGpHVaTTuO1ms4HXVSEt5VfW5flaPHVai+o
oKRlgtNjkhJI7rvIKpd+ILDXTa4tbEPvIECN57Jx1TGZaUy4MiXx0e0w6wb6JM+ROjiLkxaLu7Kr
myBoH7uc2Fe3huYbj7BjE+vMT8L3tPGatx8ekn8z6tf6iJ+/NHN3fQMjJtBpkB8NvjUewDgSdXkP
gTF6YcYy3cZVZX4yLWe6NXzRHvrUbg9FOnZbJ6F6hJ7cLTvFbnI19SRr15mpmy/uON3E8AvOx8p2
76OZf2oI9fhq1ZVJ3Ko13iS9Z14yn55u3SB6ohljkcVEqyQrx2HtZbnYy3JkYGIw78/QxW7mCuvT
IgruabsTw4VY7PfS6y/H1jL3HfmS+zlotVQIfzDDp2w7uaO1FXQZUF+95HWYnjtONX6RSWVzjLbH
LzXr9cGf83bfduawihIK0nqgsS/H6chDmV37SB94jgiJyOx3gWIIGXLUemqTpWzB0HqKteTUQTDh
KbkcodiZWFr6FJLujF8ihJ1KrtKqK2V6RYQ84sIgt55nPIdfg5wyAsEgZ3U4EEBZEKkxok0Y1iOW
kxc5U7SrCFvSbVCaw5VLpdJxZO/zYtskS7qf8dCF68WJraMhu+lGdSY/qKWbXgtijdHVz6aRLXcF
4utnJ1HNW4gA8NJx2nAt6JT9Dun185pFmBYgO2J/bXLPQ67liT7zQ+Ma0Dl2isE3jkknljt01+WZ
YSq6aBMpj63fh2vM89w7bbV8wQSDPa1T9bwmkyB5hzpKcrlnRefoEJpnv3HqTZ7k4gy60acJV9am
6b3isUAuQFegdfFZDTBJcq79ZcXUeCU6PCLKjactp1PrOJHB78BI4qvOPTBTrNpyzXI17waMv3pB
JXsWrGdnbt3OsLaSjjqvOQ3TdZtVy93ptq1TXCZSevNV27jmpVnD56jyQHwKjEI9h0x6n0tjaa5p
IoKhKTDtJBtOWvKtFNkZFG6jWPdT2JP52vdY2uYFrkkWJGAQRUOr7NeP7smA/q/1Sv/8OnmL4AEP
qASTCP1o//Dzjw0ZjPHSYhZoa3QJHdbh1dw2xn26hHwDM7U4ZTfKeEhnCaPWneqwviKiPpnOAiHZ
XmyeQZpCeROdB9lQv5Ldih0xpCQCPgLM/oW2FV9G93wPjeyN3T//Ao7eXk0PVRT5LdrV+sMXKJdM
wZhmypB7cHSmlCx7JrTweL2IGZsqWWeiZmS9sDyWmDJxjS1srfpVRMK9MEcvwjbR2izMc/VqT755
6Y3IkxMLGf+uyYPoIfcbBp9JGXMi/fVnP+3HH358x3fQDdE3BZn38bPTQZYQEEf3WJFGX65GpaJv
3M1RsG/xPT2Zi1yu0klNN7k/lGcdmmVGG2XpHYJaDuc4OeV6pCd5yN0RKTCgIjQhBVLv0YEj05K9
erMESl5y/JhuR5jPaEbVqL5B0KGnEkrnTUVjfxDLEmA+1PaTHpNbSeKFDxI7xeMx6YZnh0PnmRF+
ujcCDAKKNIdtRHLcLld2vKuhgr5gHlvO2nGIqL2TdruUfglO1rKmrya4nZZ4ZAc8jqotc7vYdbiz
q+wNc8JeJXbJTDer60Pu0PEqfR51aoLp9vToRaERv7dw3eF1ZvyfPf2z82VqrSPHJ1rlRWoPQA+a
5F3UatmlIoleuPOGr05e6BVE/zSpH52Tp7hcOUILVB2yuOmjkZwChjp7EDXUb45mnvzkF+kX1BrV
oYmT6ZCNllq3ujFoOBwTUQGrjUtD9hoUFnvJr28EisSfdlAeQwJAqBlIbXBP5eCHsoG1uuhVNjRH
TuWdv56xLQBU1WtzPk60RHBOr/1ETyhwQsU7SrH61cPfyBiINQk+nTokBjKOJE9z3BO06DDzCZmt
B2TsGuxa7rqGzhWyXV+8zaPIH1n+uzeLw/7XXvqOsSGJvvBx+gWYiErKsauh7JiG+6A6VpNTQsvK
baAmu9yM0BeHS9HvA05Om3mp/QP+tUf67dBJfayCBORb8gzHlXFHJ2TGPwit5R3HHktkVmIKr3Bg
TOZCMA9P7d4nCJuSU19XZM/ds0JCDEaLocpkyWUb2vOzWdcgl6oA9KyYoY7QcijPQHRxs6aWctYe
6eFfSOAoNu0wZOcVmtn9EuazQcsBKdbSWEkFXSVyUHsjwnliH5BPykhJPVnq0Qb4JIv0WTFiYMqR
NV6MHMDXEl2b1QAROJxfAwHg0RhGXeDgADgXASQwAwrGpsWeijwl6bst85dC8HWJGFvllZbLq7Hl
n6Ou14rjhBgBsoWV42zyxSwf4rhTIMwddp3FTO23xI6IUIoJpMouDEIsKX/C+Q6fRWVsF3oxb0Ve
sa52DRm1etol1kYJAix2x+x85kag/T8yCDMc0D1rl1ykT2a1kB81i365wxMdMU/x0+nYUlvuO4PJ
JhqMZflmeVlwwEZlANouMg80QAQzF2vFuHWGIVwHypNobAjoWaEf4y6UDVXmaiIzpQvJSyb1PhIb
PBv5N98fjxydSc13KVsj/Cl+SeswK659v0hu0UeOwMzJDVqpcF7uTg/Sf0+2vznZohfWtNj/rGe4
r+Bp/s/mFfX564/n2+9/+P18G3qQA5lxuQiNsYrx0PzrfCucPwRRL+RooXkgRpeDNOdGDel03D9w
wyJNsu0QIYTO1f2ucUC2zCGU4B+P/DCylPijf4Dv5Ez8YZVEiUo6qTAJwwBl45ofipVQsJ1HUWNc
OI453HEWLraL07qHIl+yrY8hcSOYUhzt3BvOAgLVtuYwhwdOackmzqrxYc684sJWVrE2my4gzlkM
GAfTtFyjaUTP5pXJNuviYwxkwckIVIycFlKVUz6NfXaLyB7HyRgHayPT6F0vpf2ndOg4cHHcPBn9
rYbN4r4rIX7WteWDpomLa2cc1ENph9hR/M7ZwEjP34WBrz2wH+F4fLPrriG/ob+bw7k7pugDz5rR
dTiwpH1xlEy6ziscixeznyAAm5oiOxvw4m3SvJwu59HzD0U8FduUzijyryjcdaq38a5V2uDFz3nd
eoY1rUZnjjYD9i1GbFMDooVNZt4vohUcdxycFG7jXoo22Oc567BAWkzL27wqMvOCKUtBjHvYr+Kg
s7ZZgqauaYJo14kawGgIWIcdjJC+OCOgZGzW6AjbNReruFg6HN++a/jn4LoB5lURsluHJLbJiqdy
P5UIqteumgiByJf7xi1pRM/JU0hU6iO8L4+dxR9eSrOyaA404UbMdhVd1+1siW1eIUoL11rhKS6G
ErPcfdnaWdZvJbZb4wvOR5NEpyrvjWXXY63Cr1VWCikIg4wBjlXXdKvOTedjY5fBdRiHwgA52NjT
qkWNSjK7pdq95bvTmV+UjEYkqTc3U1F2R8PvREcyAcbZbhUsyh5gNkn30s9asaYGldmWQxQHfmQz
BUcEokavjVnatUEI/TTFy1lV06xAIktsvIH5PCP4xHdXvJACnVkPU0m+p8+o2GtfKityWbLZG4nJ
VJU0Uk0wq+B+44jNirOyqQKs47a/DMO4C6OE1f7MWZitHEM1W7P3OIpeiXtjmDmob40wpRnEVJyk
KGsHcDqYaL1kXsXs92qU5Vw3Oyia+M7MXJjPVVBPdxQhMAHmtGysnSXNtFpnRjxtiDgKo7XRI+fe
ynkwnpLMRTVoLT6DLmrR6SozOYIASG/eXTawZVMRBXYs84QTMitJU6/wBCVPkVuyQRgpMTdrwlDE
zTKM3rADOzZG675JQCuZXYn1LjWTPaYrYyvJg4/XzPnm+zZKfLZfNuXnTOYklbiNZ39uEocRQVzE
N00yNzeYeoMtiRgkxidmOdIhqMXVIpTW+zWCyWy+7OVc1rcIhMqncGqY2fiNyUTImVOVrzDvtwjU
UyRHbI4U4D6+d1d1fraKu8ndmAYd5pUwS59LvjDGBvPRzSvzpAHFi3TsB7+85Vwan3FMpQc2kK+Q
DvFDlJNXX+dIQFcNJ7GX/26IJy/ObzZEy8Jy8qsN8frrW/uqsp82w+9/9NdmiB0HLR3tLDqqgt2Q
1/ur2as3Q5q8WGdsNzzteH/thTZJ8rZFJjKDZNLINHzrr81Q/KPND0Hgj0026O8kWLqmY0NcoSnN
B/v5oJvbvSHmKBku7YIY9+RqyVqLuo0DOLgF9N2+dOa6OMghSr4mvRFAsibS4IGENu+gfZD3eRFo
9iAfX5/rPcIFlHc5YbwgggSk49pSoHvpFbXGrlxk/wl5cHHdBn6TbgYr7HdhF8hrawrsdeYScLZi
CKX7vYlau7NrMzIuyEPwSY4SJIrcZpkob7tx7I9h6TEaJOcoe2qRHp5rti/sYM6Mn0QzRk+9SAwL
SVcVHvMkKI6t1T15QbYcVGCy8qL9vvUadzkKM2+PU2xHOzvk40P7m7bGaHfnWc2ICo0ypx0PWiuu
P7rMEnPxQy/T6ZW6s9lLPCkc9JiM3jZNrW6pWZJnttIerl6V1hvkDtYuTHzznlUpObqTl24HoSeh
hmCbbWmhXgaNeixy2aH3J0G9XTmDba0FimQmUT02DHN6I9aHsFjYZ2ovjEFeNtCPUcXVrvrMGXRM
Vg3XECNzWlwzEE3QFCfLeVs4uG2T2Y43jM78NeHIQbACxidvrRBDsJHHNyRUpDtKdzJoEjddK7J5
9wLvyOWUlP1laZjyOjEh8q26YpzviQLqyVlBJdl5mXUTtJPaz1ZTXvmNGC8J7pz3lIH2a+rYFcJE
s7vHdZRz3MmMDFVNTR5zm1jBoaid/opIMLFrTN/YlFFe3hlo4u672ele7NDKv82WEg/WQOqzl00l
0mzXuLalvyOatvvEb0WvDmRyeNuooPhktwwYCdImQqtjAx/LbDkbBS0Zw26n94YGyI3Z1dVlOpFm
BcuFSXvKjaPH0WH4xaYgQiLampRXxgJZGDNRkm0xcSd3UErQOXlhQ9BVRBJBIaphF5BBg7LIeQV5
E1yUPTo4+Dn1tdPiLulLAV/SWoixVfG0m0wjnLZEeKWXNU38fR7XwV4MXv41xQ5+S0eY/T+Llxsm
szXblhsZYCLtAHtHrDA6NaOXTyv28P6ilJ7P+pUk56SOIXMtopQ5fO5+InJMPLdTOl16YUZWoaP6
K8kAGyNx3Qx3rV7/m9NWYJx2BVfGD3Qx3ZuALaPVe8egdxHyg7qjpXeW7LTJ9KcNx9R7Dwk6PTEn
ekciZ4DNCYoMG5XUexYpBdHB0vuYe9rSgtP2hneOrY6jXfHEMlLfznonLPWeOPSFu5V6n/RPW2av
d09f76Ot3lELvbe2epf19H7L+Iatl2d7elanDXnSe7PnZWzTtd6xF713ux4Gsn4ZKKaK0+ZOhJQ7
7Eq956cRwchrbCm6FMB89eSbJQUCmXARTu2miVhJZL1sgI6/56eygubudGWfig15KjxSXYPgHqMc
gbpMaZLrKsU+FSzkCVC8TKdCptY1jaWrG6SlFDpxTfuz2eV/1kCotU8lEcW7rpDaocYepi1Tunqa
TqUUCXe6ror9ou6OHUf/YV9hb5Ll+VJbylgQ6qTFhA5qsLLxvk2nOPjixFmUlIQm58hAHgtCtBt/
G9R0OnZG33fp++zXtZmdMSVsWzYuTnv/PRj/pg7gnBjQEf7PB+PLqqfR/lr+VAh8/6vvhUAQ/MFi
CMsBkb9DoPsPU9+QOgCLJLUAGaTEruqk1O+VgE0lYOHUDT04inR39dDseyVg8YJ/stOYd1Au/LOp
r4bT/DB9c3GdEquroTI+5YHvfsQGEI449pXUj3UZocxPU8M8iqRZEL3Ielc1aaCphLT9lOFHD8wA
W7R4ZXRutJLQNt3i9HP63pXwyjMkUMPaIq21WAVBZjwEdaE2PpEqcluJLlybSYqAs2RIlOohClEI
SHCZaW5r3YyOkyK6wq+VTBvEpQOaaI6BZizakea1sehHxLvvy/53QySKqg+/gJ6rU6lZVEeAWfS/
/2EGkDLCw1xKE3lqzenWQ/UIT4SZj9V1+nvxuX+4Rf7NwFPP0X/o2/OLgxEgfhJUN7NeBIU/v59l
mGKKs6w+jAajgynO32LSlPRQT/7mnX6erOpr6xBtS1AcnWHiwf4Gt2HcuShSMQ4EJqgN5w/69rML
9p1G4f1g5c7ZnKTR8R9/PR+lrEZkQAwi+Pvnr5cKS41FqfJDDyaaCT9xJkjXOAeTfeEy3Pnn7+YS
th1o5YQHeObnd4vDgDNnkZJuxbKYXZUtqWiT15ojYZHhw6/f62Oeuv49Q5i4nKWx+SPW+PBmUxbn
SZEJeWiSKbfXdkLazaZpCmB5rcnGOSfTTd/25uVIN36/EFBdb1HL/y5s9e83kJ68ESMrOCUwAfpw
w+am8mdiHFKcE9j3NpOaFcmJUfQQejU9419/6b/fQ/jRaJydQAeYgz6ax2EJ2F3rpYfaXJa7inH3
pjN4guukxo46KwnSzS8Ry/7mff/dlwSoycnY80KfBPCfL2wWp2SYeMRglGMzIN/iao52PxJGJfFd
/vo7fniv0xHNgezFIIVVEBHCz+/lSANeexLKgzSbeINoktKnFi3UEyS5j79+rw/r7Z/HQYamtEqB
X56OeD+tNkXnIS/gHlrmZTQ3VeTjiZf2YG5+/T6cL39cZf58H9vTsc2n29X6+Tv1Xq5ar5okAwJM
P5tpTPlSkFDxCg7IIxIpYfxMNILkamnrFPV2ESe/gVh+uHf0Z4B7zEJnejR9xcd7Z5jNTDaI0sFV
q3hTm4jwV/FixFeRPRfnFSrhDcm2829EASdE9Q8LrH5biyXI82wkTSQRfLicQ+wN1RL5kmYL9uA2
9Ypzclrm6zotk7PWrpG2d0Y1MTKdp9hfM8Wch8PoldO76eUN8ia6bucYLaJ9LIgtiCRVZ7Skxt2v
r9C/+5yuYG/HpwU9DurBz5eI8jsaoeEa2N99722ee6ddDyQhcIlwd3p7oIG1T9vM8H2yRsfsSgzW
zIkANemhzyrnIuzC6DDJwL7G/a/8nTckVYrDLvSHs19/1r/ftQHx1bAc6cIz7P/4UQki6yqVj/JQ
hALpbkaATIZgXv0ujOPvTyLGAS6Z7+uME4QFP/8k0mBEHxlKwoRBERFKPXQts8q9yJXj3v/6O31c
zrlPkOP5YCn03BRMyYfffw6Uq5wpZTlH2b2Jg2jYiBwwCVPfbBdZWoIwjfOF2U/+i1GU8dlUwaT7
3Yc4Zbz/fLsy+0AXGLoUBXycD985b2vD4skgNrcf2/ng5xaLaRdOdn2I+3q5M2xPvLlaTAKVQM8B
64QUTMnpMFihDXUvEElH52Hfz7f0i5FTqCYl47ABMynXVlYsV3miCKdk8n5ccjv6Nkx9/hTM+XK1
5C0i47BpvXu/QbhgkcN9MbSCBVcBYT2iyPbuvaQW+w6x2mVSosbYiFoaDxy/lrs5jkgozAEj3BSt
6F7zCO/aQq7UlTJqBr/hVEbf0B249XlZNJyry6GO9osyHUViApGXK9tvdY1QZQ6cqQaDeRJG5pey
L+zH0bbhrU7RKauO2eu3fOiccVN0k51sFbmVV7HNk+24LC1mO8i3PmHxroA1fYsrI7DWZUHZCKNN
BLR6ZQgDWySeczY6gmIIWb16D/C0b8u08V+CZkRpyxiH+42nPybXAGt/wxwGVXRgKdZOoXr/ZUEn
v5myMP7/7J3ZctxIlm2/CGkYHHD4K2KOYHAWKeoFRlIS5nnG19/lrMq6ldW3b3e914syzSROQQTg
Z5+9175K/bGdW/FtoF8JmmAn1uYyyY1nVTnLledM/tI0y3T39fKGHu41u4zNh9ppYnbMK7n2E3tS
zznbAGSvWaTgeTQ4+ODxft2tyO1c2n7lDoWSZfwoq4wrkvQee9s8t0DjJLAfAsANOP5b04yfxZyI
1wH3toE8j37mZLaE0iD4PBNR16vX1+QGGpl8tKaayiBs2yU6KDbd6NRYVp/A4Djf/HJsbeDEvLYF
1q4PVHB7b7WVeE9d+lUD3jRYY0KAjQ/uZMz9hmqv+d4cmxkGgBjjrRRW8oOQP7cmApov1mIK8N36
OiymCp/PkE7RZonh723X2eIAYxXVuid0wbUki369MisD0gsZvVgDdCNuMtfANr8WnHOGWPu3Un6A
LsARyEIckoGxM1myv8dTZB6r2efqxUA/3yPtz9VxiJkYPLcynj02T/weIwGNw8jTc+bnO8WaZTu3
Yr4jztHs+1Rax2haqx07DBdKcdWyQI8TslhteYHprKNpOWoVutXVcsr1PDSmd0TkDZ+jXu4qMWTv
jVdm14WvBuDVlXfFKg9ZAsCuYRN2MJPUeUMhIEQLtdeslj6gUszZmsa8bmxJxZ8FcnevZigxoi3z
bMOrar+oZLxLonI5p5bax3Hj7Kchrs6QmsCIGxj0yWIgIxX8WCAZ2k2cZVRzjtjNMTgAqXXFWys7
5xoVyV0795oCSOpohEy64YFDhqVJvnnwUchj1PYlB3NmwqXb1D3bDnpGCS2smEXj1fS2qmavkaj4
sYuXD6LF7zUxwl1KJG67eCweoeDZJ8P0vwNawUo/OnW+WWafp9pQ2z8KR5xXijwpkkZ09BKo7cJ7
HsfwUpUy+t5jqUHaWoBU5wU3YKHPSIW93HqJ41x7QkYPFgYVwpMQnOkDuclks/ikuItUdgqxtLGj
7ldjgtNerCodiF6MIQTuyEnPViU0BMaI5M3g5nxDVU59cUAT5/rNXYWzn6c8HNjz2ApqgtXccVAS
8XbCwbbNJKYXjE/Rt8E2p6elokcpqLoajjdK9nLN5OrswsKTe1a//s+0SFrCLt58iqEJ8UU5RV/b
yHz03Wl6lNOy7Jx1GHb6+eMGoGFGSuXqprhHdls3kndafhKG4ChgU821aRfOIhRh8SwsvY7aYplw
Kyonmo9DnggyUvJYp4w+A9fftuCYt4d7KA4DsZl609Z2cdeZ/YvMqTe1pmS8FSBuyBbnlZ9uEXlF
qvGdxcWA2rpHc3bvzWHu9p4cotc+jaaLM8w0RoXTOZ0GVpeQF9UPB3NZGLhQ7yjA4T55KlUbn52G
czsRer87rmPBhZlydmBEyI0H8JFyVyzt97LyXRCj/fhGoNb/3YuZlbBXWviMC1e+ztOq1oPpJgZG
SprPw2rgPFbOzbFeV3ULANx7aPNuoRm7guzUN/LIBK2wsFpQ72praH/Vtu/v6ild8HY6V0l8Cw5n
O7GOV9YNJgXIIVEpqRTK1UMeNpg5Q1AyDP9pLJApWuvZILmzsfpcnfmlqqfZHSiyiEMCoKUxis+Z
7d+D7A1Ug6Ykh8xmcut7XAJeWtbBAinxMEkj33t+P7IVTgQJwq66x7HjBEVopacwbWxtz0u2TjFC
Lgitw+i6XNiqvHrIB5uwUPZ9RNvL0SV4cqMiojNtveJsdhsLAulUHXKwmPt87fz3gdzdhhtNsxm7
KXE2PgveJMhC1z/EY2nneH4tAD1dGL2U5uzcDqZf3ZlryLGfRK8X1LiZSH1ntMPSETLmhzwr5Rv0
b0Scqokus+H61TYMRX5aDLX86hnHb/AzDw/Aq2efZKYaO5wNJc90QtUgw6vRvWVi1yExKRkArOqc
Wwsep7Gvr1Na5Pe15/Z3fjfPR6cBk7xJlH8sqCg/TX5Js7cVwtUHtnlNh9I/iGgsPnQgyNuxsGle
RQRoy/PS7LdyiwT/gayrkzGUaElp3r5IiOkFn3rXNnSLbpQLxHnTERZ9x62Q0ithdMYpqnUMzbeI
9jXEKLdAqocLsHFSh1WKlXtIdllhf06GqrcJhW7shpVDbjiKlqtUQ/WBxDziKKTCzVc8A0mdrofF
xSiBj7u/t8yx+0jbjHs2hib2+KFqM3qbRyGbzP3Wk7GV3SdtjL4IAHDO8e+YzqNNn7BJ443dl4xJ
vfG78eLyOru1fZtM7vDNiMLxQ7SJ/xYNiur3slRGTnEDGDkee0uRS/zhZVEeDU8sZ9tOFQ0h3oj/
myWPSVv61vDHnOqNBqpkAuV6wykqukWQlts+b1A17CY8uVU+O3xXPVSrMjWvYkryLcAEnhnkMYjz
5diLPU6XVYwpLIU2YYVTf7baoh62vbArbmfLGj35TmqTfsL+fHLVzGPEQh3iusyBCkXdajyj+5t7
hfFoV/NQODhm3Z9r9oefNbMRE0YMjskoeBVaP/kR2vpSRlEyrzH5hzKQdjsfPdMJXxYql98NuzZw
ow3TDciy6Nkt13RjEVs9zGJW36AVsKAc3PZHWIuE46SJ+6NLvnEwJq8VeiYNws2j55BbXGkzWLm9
UjvKRVW8mC6NqKZvPMoRQx8YXVwg0t+LFWhzW0JEw75TUNASI3cC2YdkTWGDz4wNu5XkLozrD7od
kO8N5uRgiPuKR2V0hN9qYy2ZflEMqw7M8oL9lK32hOHlJiu8s92xFbVIawaFq0O8itov3zYIanI5
m+lsXRYXCvRqvbM48IK4GvyDvTRZACUpP+DjnZ8az4439gCNjlzrb/YxDhSzogy8cbTPCcLurkPN
Oiftkh+ViTxgz7pzuG6HA4Bo8yPrWU8x4/PU4SB0FkMldh2AdqBsfXdj9nN6k7FozQAPQKeicJah
2tv2ZDEmPF1kdGbv6LYYUM1iJJTb4LGnU4wHRBXez1Znsj1O673fd2SmjWpXG9V6sLykot1K/WgX
gM7tUkMxqtEO1sg8pVP3MIA2Tjyxr4gqcE5Rt2XRka9s3qZivRtw+faV942kxZVbLoIRS9eL166/
0yZ6of/0UUKdrTlNb8o0f1dmogleiJSyVx+Wa3abtY2GrTIs91uVJ+TUK/tjVhYHK9JLW1oSiNW1
/RaP2T4daiqC5ATZw/ssRkV3aoGqHbgGE0E0DcPr6qyfgCVPXgqursGrOm0wakWvWI6jldCvn+G6
qun7WJYgqRLnYK27sUm+kwrojrjybtzmm+mPw3Pj07cVd8kTzpX4KOn3waM9Dt8Nm4bdeRr7I56j
9mYYWuPIklC/zRfz7LJM/Y5jtDwkRQMBuIvxeieNhzw6pXqcICs4H6rJ4gid6PjCapHPBRVjtPu4
mB+x56mfpicX42zUOYIOcd7ONw/2aE/OpfcL6n6CJgZMkrMD4/PZTQZMANEZCzHNA/0pKnquaDll
dRugaoqURqA0t/Yg62BmZ5yHiEEOktD40MtkC3IubQKqkLrA6yZGzkxhRoeJ8+azAPvdhR5vQL4q
KwY39BlEiCeAVSaKyVgUcdkPgLNCvOqR3mks1RC+kQY1dqHRMGNU0EDSZMXkzzPuxW/C5WoIOIt2
Io1dD8PHvE0NgCy7XrtLi0FyW5q61AHWpqcTKn/HX+lKkij1oAuaVrbuqbjA8E/7w1vETtLdRjj2
H63OhVnmsvtD7xrNjwpMo3vt41GPvKonbxxD4HsFSMHRITc881BbeNc52/OpDa80dnHFgL51yffu
8TAwX01e/8PLae9KWt0GJ+L63qXUJ7NGIHJ1BKONR/7JzjoepJ0Tnp3YRRToGPL9QaIR6E3N19cb
a2HslsprT6FHnIU5YTwQPSy+f/0T5Rf2I6RH76nSySIJqeJoY7F/74qeGQyXNSqB70x3E0SMrcGw
ya5nLb0nlfFi0jjtBmbcN/svobjOZ9Yoc+VvhwzdOC+Smo7sBIiPofgWixjjMbmL8uAVbvdaJT0/
QIK9jFjUvD50CC/3lCxZ30Ed81svM6Jg4TS3p9YtaSaYdQGKEWPVzgaSYDWNY1QS8HPBRgyfa5ex
rxnjGivzklInZ9TM9sOQ009Dnc0EIXFFFUG85GYw4KAIzVZtcfa50DdCsyi4/vH836gqqt8R/0hn
ZymKor9eVNuCXLNyRU6CZ0dP/1i0Vvs+myZAc4SJbgGt0m2crmzIVhfxKlyz89d1Z+Dj2I+Edzn+
69xdm68PMbxGxqRZO6NpAQl/GyXqGtFIsT7Qycxrkg9s2XCTUQlFWKiSeNQ9RMqNsGiQsUurPFRa
iusGggpyAXuw5sSfYCWseyif67UXmvwDI4VPmKfeU2QrY6dimJ01NvNtL2t/O5fAvjD9r/usFO1J
lvpvq55XywJ1tGwoHl+uI58IckWr3G0zGeb3mMxrSmdERstax3UfGxyv8Yjj0v8SnizDDn+vdNNd
xpSryVn5pOlsVO9IiSDueJyP33p7tm6URX3KSHfIO/5DmEk4leAixLyFhTOwmwS3cQ5rq3rPZNef
VDMbNIYDVjTHoM1D65HhgJ+wtD3krzDCQLrxQ5J8rPztG+aW9pUkKv+gMPPsPFS8TGNHYmuiBpmT
Ft+43WXxz2It6vfGT/jS89CN55yKqVOP5Irp1De691V3QlLa84DzMw0UrXAXbr4fg9uN5LwSRo++
/qQeRm0Uy7xDN7YhWDJ+O30f8mafeQeGw6JQLEp16Nux32l0wNVBAr/WBQGWdsILtVm91brkkW3d
lQ5MVxiIfOc9k4+7LbkdHkxcZfSgtPyKXX0VTDXSnIsPBEuhgOStOWltMEFgO3tyNT8i2iLfWUUa
FfGKmvd01bogSZhO9wQryLwIXqnIi4xncADhbwmOoAiwa3ENtia1wBJ7/jmJbHJMPsHYoyF10NCX
jH0AeMZfvsecvGHAmL9jL53BGPo6ucCBvEVKraNdzLGCJyPRthurG8tb4P7Dc2JO/s96pMc1qWZ1
pug0X8gf8GQSeID3iysXjDv4gk9wf8O31NMZp651WvLttMOP27xO/gy0/cfo8D8ZHTzLtv5JuP4v
2PLLe9m9d//s/cdFrz/kT7uj+APbP8lizX1GlrD+2e5oY3dE1NfI8C8y+T9cDgLF/e+uBsf7gz54
FtWE2T0ME2Sc/g2zvyX+ZanP1MqMTG0OW2h2QP9lYcFd2c/TaPYuhc3bY0PKwAI8Z00L/vIBdbrH
NE+chkJy6j/whFflgpW8dU2Dp8DaY5h4yqtGr386VlQtXkGSYyI8+uFgeZvBGQEWyyZfKXaKiULI
fdGOhZhue/D+hK8WWyIVio7+tghHfV54N6Nous8MHi+kDxkyCBlyI2IEo5zVJDRFxGu0r+XJ8FdC
OSuiI4qhskqzCWxlp+vBtlpd1jdbOS1mnQnUVbbA5I554w/NPbnx7KltQvXGM9+JN23XDBYZtDGt
LwiKMWV3i/rOLkFUfInFW3czkb7kUNOGQlhgKYsdUCFfo1W9t4YcztZQ1fQjGUV6v7q93FcD9yYe
8C1kRfqU+qByYoNFRWUw469FfkqHPP7hdW7z3e4cuwKtl6jPSvmf+bzc+mZLBeKYAYnkj/A6Dp5D
W1diHlmPWbs+ddRmdog7oxeq5mHgEULSZ1koKp9gSQWilqoIKorWqTUIaS2fLHdkQ7YW94M1dC8k
p7Cn4RA9rKtcHlRnL0gpacO6JGHMCkL8kEfybclPrgf3Ic3QP3djZRt3cYG8MLseecKKJxEok/I5
XiWMPko276tVyM04c1bdCNILV+GO9qsBAQAcTWM7d5XQswKPUYrg0TnGxFpJUbvLiGIgIAbb5UDH
3GgHkxHOe2cCY5CLdK42hPLWH8ZSMPuwMzg0IPROgoTXp1nY8hR3Vv204va8hehR3VTQhwtM+cZy
Nw+rN1qAw0bRawPvn/8FJ4v4fjVcG3jDJjGLL9DQqCgHO6cMG1N5ppxnyqutpEk1VXu7NR59w/In
FNCJyN+6IwBpmZ9ft4n/3FH/pzsqPA3W4f+9dYwN5l9dY3/7gD/vp+YfOLI40/09EvV36zgRK/Qg
Dz+ZpKTkrzkq5w+NbwVC5LDz5+NY4f7DO/4HJFm97SST9eVB+3furXjG/2ot4N6K7u14uMYUvh3H
cf66pF2Kvh9LmdD21RTzxUg7ivkyO3ucHTf7CYB8xW/U87ahQgjzbbaE2a3jFO0bEZ6uBmvaGfdW
JMk7xfUy3gunD1+ylYrMS5PM82fcJ2l0qhqHfhbclY6BA3iFlGWFahfOuUTq6aeHoa0d9FD0Ljab
qZ//HMfFvRmbwX9h6UNWh9Um7tret+xlW1ZzsUGtPMUUvZ5Gd8x3KWAEjKulcjk2Fo73k2dS/qs0
5Smimug2VfNInVQjHrPQQPkdWFz+7p21uIuM8ZrlA2y/BcDC20p707uAQfBKKwZFLIy+vwF31pxd
UCipvZolQicrxe28ON09fJX5ukr8SZwfBcVvhWE8VGUK4UmOyHAjB+aTx80OVFTnW0kAFEDcACvJ
UvSeFSlmZu+D2hOVxxyr2g7SX/xmYf6eN7iJOXRK15Fkyrz8abHojhxclDdum9ExmfLoAF3NP+Pb
YuSr5trBDYunrogjytlWWi1xG5AyxVBMXRJ+pqy0om0pKvVzwbNWb3DKSXMT5+Nw8VTbb+wwa85D
mKW7tEM3COyqAqTWzOqiQ60B2SidzFW1fyuWip7gcJTD46gN9RER0yPdaN1HbIR+z4GZbOoGg339
1ORaSJS+gZgw8+KoHM3dwAR8Z0kCAhQKrekdgATNXHfl+D2nxSHwBtH7F8hQUi+plll3FUl1dmAM
9tsITNkup/3mroyxgCdz0qBweXWzFdOMCAGJoD/3aUGqzYvn6N7v6994vxd6Cfq1SVBSwGxTZJUL
oMOMVkEi1v6TsJhnHInb5y8A69MTbIhmB/Yg1QWh3vheY42596Z23FZ16e4VJnUZpA6bO6tSThTM
CSa1te+i9IV1VTiPD6vhwzDfWavR9wdpjcnjRGrvvrDJs+U/+e2St97ExP55bclUxwb629ouFbqu
J4vwNtIRt0KH3SzBbmVyJ7L+OgoX+XwNeH2E/tYnoeNy01dyjiXXWB7D0tI4SaJ1Je/QDRYCeV50
8I7CKVZCsFc2cFAobCOeJ3VQT+jIXmcS3mt6K9ynOtBHpA2ihQ75tZFTIBVbF7snAFiZRAHnSjwC
/Drmk+nerDouuOjg4KwjhN5XmnD4ShaOOmRY+i1XoCgb89Zwq8WjDJlAIud+tSfN2ONRaItdki6S
6lc13Qw6zDjpWGPj4oMOqEVtLh6Hn7OtA5CLVbKSTHQsks0M0TvVPawxb8yM7CRosW/ghAIv97Of
PivuLf19MWnutHs2Bju/JT4vSSKSGEhm13pqv1Kavg5sKh3dNL9CnBlxTlba/mbUEc+RrKdD5lPp
8Kc2duJucI4puVBPB0QLHRUNISVu0q/86Ayq8NiuXrGZdbzUSAmagjuJt6YOn0odQ7W/Aql2aj96
NSFVbk/ZjvY29yR1hNUDCTAzxBIGcHUsoNEBgaVw11cnFwIuAf48iiryYNaRAjn08plj/HCpvxIH
6it9IL+SCIkOJZh0drFR1lEFk+7XADom5z8dZMgiIg0ch8Rx0DEHJEMSD5EOP4Q6BtHrQASlrozI
hGduCx2XkG3hXwgaMX2qBY2U+Mas4xWQZ/pd8ZW5cHT8YtJBjPArk+FFOa+2/ZXV8HVsI/lKcPhf
aY5EBzvgGJQ3iRt3d2nnTz9HHQAZdRQEoZEwqo6HpEIO+7YjMkK20b+Pv3IkEb/+7ymLR9sdjFtX
x00sHTxZ8ogIig6jdAuxFGlFQpthyoemiaPdouMruQ6yjGvvn1JTUB6S66ALQjyZFydOhqdEB2H8
uHPeHR2OcdiB3sw6MONbdQfbzbXuus6l5VsHazDWLE/RV9qm0MEbPDv9janC8aZz8/Bo6oDOmHa0
JwifWybpHUvHeBId6MEpIH0ok6wHIh34ASZro1zpGBDOJSrwdDQosfPwW/yVF6LCsPvBATgBQawD
RbaOFsEGbYD+kTcqeoJHIDXWZ0eHkeowJZeUf2WUJGmlRseW1jicbtapIsuUe2bK9aYDTt5gPQHf
sUGOE39iqGIHAtQyfq11PMrRQan4KzPFjak58kSf31muUIDwla7ClzzvJh25Mm2xAvgeejr9+od+
gAZJv7Fj9T3pLmIudrB4k5WZ3xdo8eWxol06eYWmoynIiPwDT6LM9NO7tdJn7NIZih3zWbNdnJFQ
c23O608WsN4uzJaSYSjhFhwz26EatVMYRPEykCAqnieCHQfybnTbRwn5TJCfW6ri8genXvqtW8rz
EBn1tqGRbfOf8/H/JmLJyVab+/4/52Ous5LG+79oDn/7oD+TFfIP7NikJcniWBQY/BNvQFkchnEq
chT2lY1jG6Xiz4wlFWrcbtg0YErl8wlO6f+kQZC89Al/as6e6f1brQqeVjP+YsHlbClpNsRVTLDC
wav913Ny4iWCTUcXn2fybxzl6sr9OhNd6kYaXbDMltiKAS5nnTWQoHqqtQHTjr4LDriDgnFsLZTs
jV/l3pmpVoS7HGPrFCDEz+zARCEOVspq5iFTacsyQVBvPoLvTxkucw/PtN2NEGAKwpx56A70+6Bo
0ytQDd4NGUj6jMCLrCcgML3g2V+pHZZ1p92NVjrHG0ebtWAKsZyiSwuQF4/czy/GeO+zU45W0yk5
wed9x7nQtQkxR5Owb5Tdx9uOA+gVo52kd2Z47Khg38uOopVgYevqbLENJ081cYSHOTb72xZt8VED
88udnCuD5lx/jtygdM0Ih2NaP+bonHQUTw1no2rBn+Wps123CQc+RveESZbVZ1Lt3RKsvN3F1Ij2
k51Z29mlDFb00n4lXmaDtm7zJ8uePcRvQfXWUt9xwlDbcnWc+8FO0RqrhYYoy76PvRVkT+nhvF3g
ts61kd87GDpunXJ6dM2J2GqOeh/Us4w/KTKuD4Kn6KalwvJiFQXNxRxsHscW6BSifhJdu6ETt1Os
STj9sA435rRrOC/fhnVb/E5HT+3HTCADuQBXIqxaj2zePt0Q4CotWiHkxLhhI8YftLm+Kkorghas
wKbO3fM44RWTiSqf0rZzHjkWzRenltN90pnNAzb9j9R24ne38qbtGs0XerWWratzGeCiiAZ6tfEw
MiI95W1WbMos725Z+cQgmKjgDVWG2Sbtb405Q1fgHfsNUGkI69qeb5ekK7Y16/2d5fKdGnQmc3AJ
o+fVl5SE5n5D7WpaVvS3cbZklUpE7eLEjXmGKfMz59/fRYPIHwBUscSjkoPlbOLWOC4hLMAVS0MQ
qOt6Kwyn36T1CJaP5ubDitHj0bS5oqU39Dc084jLws6vbh2xt7jsr9XsrG9jC7p7x2GatXUaW9ua
4pwmcJxRbJssmw5DGkZ7o2GYcVR3xhx6HUfskQGIJvrqsUZtfJYVR6KiHLg7rkFsFgu7gJAeDNZW
Lwb+HhDbjz6VDftQXsRIR2rXlIC8h/Q+dto7gx2PBRBuq3LxyEki35V+/dmhuZ2KtHpZHMZIYFQ/
Ctnme3pBeYoWiX1xBU4lqPWXfPmJ36NmHuvrYB3MVzEoWPaLCo/1NBrXyVcMxQO2Tg4mb9wMuzu7
Lua90bWUQGWRe1qaTrwImtg3Mwa5bRHCrjIcm7eVASCCbR11uG+0eTe7QRbtAVyZfUq789onN33B
ZquBS8Cge1uGHSKcpwKjBZNUzGnBA7xO9tkEx0RkafeI1z5/QFuLaB/iZYY855yU8uaHYs7XQ4k+
ta2x07Jrn72raEeakJnI20WE2RZz0vQAd+wFz6txNJrFvZ2EFZe8wapOTOZTmQLSUtvGau2U7dDk
FDdT5d4WrF+gQbk7z1vVcwrlfi/sMgtiPwnvFzqo7jgnvpeipvGMgGWwJta7V49uH8T4lX90LT8y
5tt629a5feGEUexN2+WSNqN8g56b76hyyu8XbrtBPHO/y6uWTmhZLj/WQaFVhtyfR8aOm2SZlx9q
mfG+FYnZPDUtzH8TDGPkl8VdRbeFwlicD/V95IbUDtRT3B1qW9DQl7sj65I1rU51NoaYcso+1zOj
esSN+ptEz7SJ2JHtp9jP6XpHFWBB7mHhrL2ywBwoEoKmrN4HF7tjnXjG3lrjde/bfbFfYhxU3Nzr
iV7bF1YseK+PC2yuc1Ga8cCzxWg+M6aOBadGOjCTxZPt3WEtryiFwUt7zAY/XW9m0XoPMw/sJwYx
3iKsOn11ajEKfO+spD3H2pzLkspxP3qu/mRjDYDQNpYRShFMXi0fmxxP9haBsT1XBADOzRIa+54e
x+gYNv0Jukl0F+dD/uQzccqgHQ15iBFfpo0i+f5W+6LbMWAVRyuJ4ncfmKgKCr+lSC5iWL2JnBa1
RH4pJ+s0hKex9nl/OOM4BpBaQVtza/9d4jOfYB7Y07Un53sP5K0xt5J2XwQj+OwAzF3AroGY1+HV
1NJO05rJG89k2lumYrhCXS/uwtFVv2lIRBeK89B5NOgefjUg0NwW6EdSC0mFlpTcL3Up+VKaBi06
RVp+cqvxVGhBCn0HbQoUKDoVrvekDdI09l8GLWTlXpf/NFIzZUs+2DZmiDqB19II74XniNrVX5LY
stioJFLWrBMyMIanVgtoWZIowc0oCl9UVo73s2zQ2oolNu6TLwXO/hLjvmS5HNghV7FW62xVrNQ2
NdlPyDbZIwTsp5zIh71J1jI8ZVZW0BYR82ZlK9zcrV/6XDd1/oLDmITMbiGteoXnN725bFl+hX7c
/EClJJ5tpKoNDMxLqFcNThL4EeN96XK/CZyuNT6FuXR3C73pYeAY+EYHudTtEURK/UOB+QFAxqKG
/BkK3jZNUsQbBW7vlU2tEAEperBHdAZiDJudhqqEOj/xnqNpGacuXvFFzE3Ad652hA3Mt1D1oaAO
0szmrTUa7mHIRfIYqhrup7PITTkMJZYWjCoHbs+pH7jWWGy0lR5aUt+crbj3tl4tTNzVehq3kepk
XoOQ8FtSACZtDF5q9zs3LhXVg139wHqi33auq25yg1Q8sKaq384yrU+dxOEdFHnZvmFA6kH7RkNn
bbDeVt+zhe6iXU9jNymEtFl/eRygrqE5QZuwvQ8RxeqbjMvivYq6au8gyuECBFcIZ2fMIN1jEOKO
6NKIeEqkKa+KRcaP0W3zI8k9Ftl25GqXm7M4H3Jq40sfWs6LoisgCfzCmUXQtGMX4JipjoR9+N9s
HTL/mEJWfvQpfRw3M1TH91GNDI6lW//Aitw/uESSkDZm23wbGBrDXWROA9cS4YmA1iXrp2rsJtVG
6cg4g08Pv8NML7+BW/a6vQO28DJQlnmgytKItys7LNYqTnZKo+zeXIfke1PK24jlShVjmh3x9cDw
iTfl0qsH0SvzdgBZvyVJgZPIxZp+RyO8EfiozYcGCD4GyXYUH0qumOUELLwXAi1yCdJiAqduGY6F
z6FLzIPKo+i267GiTywJIffgkVmF22/X2snZmpvDjWXEO29oi19xamtRcfDkLy9lPxaMtOtsM69v
v6FPhh8s3ML9WJkOOCcAgbq1AjUBlTU7RRyzqFkJXfj0SRulggpNkf6saTYog1b/UUN34tbiTNcK
iONrjgD+nLhmTIzAxedlhcNNW9PQyAXuaalFkwZYGMbFFJ39tTC6fdk2oBYThapS2lH2vSOS3AYM
9fBY48SltgXWmLdrwnW9ZIZVnyd2szf8hPmNLZLkM1yTnuKxnhrkuhn3kXLKU5NHmDey9bWGswvo
ic3ke+Q08t5pGuOXhZPs9J8p+X81JbPIYar876fkCw2Dw2e2/GVK/tsH/TklW3+QL7RslxCtC6X3
HxgiX/3hsmBiWc9k6rsar/fnjOyoPywBy8M0gQV5tqX7Av/vjMyiiu06tIB/H8pn/WuukHgmyyzS
6dD/MBT8a0IU60vc+msYnbF704sE51k+TBamN2cq+0PSoOFjn0uNaT7VjaAqmaYFRTEKdkfGn/Hg
NFZzMPsEa9o/vYz/r5C+/S9bLkEu0PXwM5iYhoRl/mssb+7w4mSAok6S4rzqTiGu3vkr5uKAVbub
BdZAKZdFSGOXtARsIoezcY0JvkAED3/6ZWnhYHP9pt3Viyzk61ob2KzjZupZ+3fWWxHzJGkZ6Wts
bKNn+NucDIapGTh+Z2yF1xv+kaqadSvMrGSotvJJ8NCqBJi4b/EyRshhBhko3O15w/G7o2oYdpFT
ECgq1ZlaP4vyjgUne0tDM/dJapjU5Dv3eDyHb6qihHRqm2IM8AHkUYAhtPko4L7SBUMndzAKYsGb
JK5Yr/iZywF0DO04P/c0gGV7Suugn9IEKx5KHY8hGsWtJnyhNc84tMnanpsotQ7D4HSfiRm3d6pA
1vDS7mJF1bmuvO5Zlsl8b6l5Ochu6C8QtUfagkfqreXK3h6LuHfbCGe5KSNQR3QBoEsPVvVILObN
dNIuMMAyVds1y+PvYI+JypqDO10N0n8PPKsYlGS8dDviLvNNJNcnc4jyu3YZkmBeFbSbbvKsaA+n
Qny0XYGhq467YIZsueLvMBPv0fSz+nHEqLYpQphU7rjCUGQTYWVXZsIO/mLE7R70T3K3rs2O5QUW
X5VPz4tpEtWBTnyavdo95HlR/h/2zqQ5biTL1n/lWe9Rhnl4Zr0BEAODwZkiRW5gFCVicIwOwDH8
+veBL9tMUlZndda6N1lllikhIgC4+733nO/sW2/AEGZId4x6xlIb5dg4zuT57rw10EJr1TsGIpgY
mC1NET50945fvbv0XSExS5b6KYWBfsIu758yvIVpnNR6+bUdjP6x8RhmdJNBWoogS/ih6/OVRoU5
ny2le99TL3P37M7dDpY5UQimGqJyUXJn5s3gIrZU9n7tgPSFLTi9N8FjD9FazhEIIM7FaAfudU9N
17C+1KUz9eOOI1NwsLus3A0apwgTywlfaLDAsFeS/XFFfyvzjEeaCKxkP9F2XqKV0+tXYurtSJtL
FBl+MO6cYDLezLTIoopo4B8muWtXHcVSTEC4PFK3KdI+mUq9oOcgnSGBJXRhKreQZAtbS4bolVrs
gI4DRpjn9EQ2m13lmREThpLBHvxbKH4lSmusaNqjM/ebdFYrkRDO0rgMWofaceZ3vFAep42wMsrs
nDL3QNU98evZY7JGttrmm+C2ysV0ipCkVPudA8PkEiE5ycd1autzUAYBP9/aiSvHKWCMNeCDyELf
3q5s4y+lqFbUgTmKRRTvQAKnV7OFHzzRuBeCo0KQTes3T63zLpl6+yIgBpBwcLIZsc1rzTUr4fRC
FJIvw9Z3Fz2s8CgYsUCzvbGF6mmhUJbeKwyXYIwdqk+yqQ3DV9cWFK4LaMnk1VRIFjgpqCGrzkvD
wA4aiFIXTQq4iAMq2QCEafklPTHUwaFC8nfTl/Z050riokjAQ+ZNL6Avb7C3tIfJ9DOyd8iZ0pi1
GHRHYFK61y7LwWWVBSVi1qSsnpDTdCTyWEOzm8ktuwKn3p014r6wSlidfpP7RfPoIcQpY2PM7Vhv
+Pcuz2iwk8aSndTqyKvJzLLb3JzEl5bw6kffGQzKvpFGRDsxiWkbFl+nF+K9SOESM5/NaQIwcHVv
+3wpta80RVc6IF0X3JsWbqydB+2Am9JKV+5tvQp+yNXqTktlTC+pT/o2Snd1T8wiCQlNG2Pz0GSY
jk121M2Can2AD3mZBYSpehNJqMQwr0WYGG52t5E0nhtV5ffeMlfGsZd9emvbNtAvtQyixOKZ9a8N
9NQqtKk4nYPcspsSF99o1gUd4VLGrK4Gv1JNmCIjhrRq+TQ0BdMVwk4G7KqOolsQlumgPljfg/tA
y6Y9zqj+1dUCLgGJdD1TzVv7YoESIoU577rJocWjtfMF5vbkKxWrwT946FjneckFGXkgXYFjhuOW
0BmgQuIcj/PsbKQOoGdvMbPNA210p2CemJEoZlkYAFz387YBd88uKzRpGXG4fElleDtMAO+FpU/x
5GNCFN1sPeX0sS6AGni3gZXhJbCqd7PrcTmCgbZuZq09FyRZh6tDvvniJ+8UQheBR83kOho5e0aF
00qvW46sdnG9OI13sJGf8QfW2byBsc89nXJ/uqbZrUcmDcK4yhYasABfoZjp2msxie5OmtZ8aTvQ
dqO+zeoX/IDqXVllfykIXY4l1flhO5d8KzXRvPOUOlZEnZCzdBSe8ndLlmTnvlGcoNlO5aXld3Mf
OlbmkV7Z06jfjYtGH3mqZGDtF0m8aExDQX9yi2God53biW80pVPGuEFNtyElTyMhTVLDMj+UQwUI
Dk8JikyfxlkrcqVFI4GJLzmd7SfGHNyu7E2zC3WjAf++X3T3QcyJcygKqGo7y5ZYSHFOWVd9jmsA
1LBh3iSoui84YjWvS5MM+2HUqrgZdO4XWaVLw8tS1K8WTTL+zlx9N41a7BBP2NsmKqsr4IXGuWc5
4y3ql5XBtjKB1uY6wt7SH4AjQnQQb4iWXnrNIAh0ATsVTUXQngo/0aABT76GfIIWbxYRekemoAbP
6X7a+v/NNgmwt5nA/Dke2CpdAvG2qQFs2Ps0mNisHd+5yrDbx0AYTPOco5Jy4mDu+y1AOac151Q2
kchAKONkm1TQl+y++UHH+EKuWnDy7H7aDpiOKXf0XgMmu9vYQ24TEP9zGBJsc5Hhc0TS5iXN5VnD
UBl6RaHOnbFSPU6fwxX5OWjheCKfzc/xi/ocxVAV0uv8HNDon8OaYJvbqEKyE1BI1d1RdPyekFiS
LGFrtTl/NaXlP8zbHKj5HAnZKGYufSlYaLPAasFQu2VxBTBPzIAMvOq6wBrwJM2guzesyXvtCOw7
NG6KJhNcJ50UI9nKaq+rD10v6TFpaYXhKzNWtowO4gI2oNa4JbAlq07EQAS03732I6h1O49KHXtV
6xelvrk3tbC3RqJEZwC6Fv4pfzER9/xvWfc/Keugj9vWT/XIn+TWV299//aejZjehl8moH/8yT9q
Ozf4B4Q6IEnYcCxIYgHl1R9KQe9TDgiHneLKBUNr/TIB3QhWts8f023/EzjyX0pBg7AxZgabctoN
DABlf0cp+DvMxecKEJUsaksuBunm1/lnYC2uJlqtpf1QfmRNiu3Hh+nPQjz9TYDTdiWT9Cgk3y7A
s89crZ8QbiUaH3udDa5kMh+t9Pa1RfNHLCEt7p/uwz+rC3+f6XIlroG4HI49DKftO/90JY4XCbgk
6ALDxDgsGfWbXlE7uN369LcvxPjatKEDunwtc6ucf7qQ8kojaMB2H5defIhSfKD/+Cj433/nMg7T
cI87/qd7NLgZhDhyeY502oNd4KOM2ohxkZjzf+On41kN4F4F20Te2CT7P32jtNUru8n4RgpmwRkS
pmAUbfpnWRf/4kttf9PPRB0eB9810exwn7AS/A6AQknpa5yx22O2pcq743K/pPMTSUxPrcKB9Ne/
4Ibn+dPFaJMAn2MkC3vq16+FTbTh3WzaYwCkNvZ6gmkKnIVho+VvoGdwY9tg/owlGf7+o+i7tuVA
LfRs1/399XJlg0Qtq9tj2+XNwwguEWGVJp60gv/319/xT22a7Qd1YDKhIyZBwfuNlLSOxbjkTdUe
tbGTR6gOy45WRfLw11f5J+vFL1dhyfr5AfHxPyttLLlKMDtYq+YnVSFbp63wb/10P32f31Ym8kSy
hpEzD0g5LjG5yW8r+Jfof/B6feIOf308iLXYJCV04WySmn57PJBVOn7VtNWxVWbDYFGB9V/aYb5d
7WrZBYnOgD+QBo0Dxznqcm4QaVrMKjqi5lXnYLKfGm/eoYgYI9nU07uX5Uz7wd1yMtbJpPfEBxQX
6yJdSWxrPZAcUCLIdzODpoMMzH/CebXa6WQSRZgunKNHCMQdQ2nzWXhmc+EwZX9VFXk5UzU7R3J0
RdgsONQm9HVwT2Y3jYhLYpwPgsOPiYu3Lxip17tRlAwoQAw9DFphn3TmdO9dwipvDC6f3TW4SmE3
l6BAVAG41s8adIsl7TxBhZH3fB7NBK9cJXxp4mihjRLeeJOa5IoPjo2UQ1lJQsEKyXEOO2vAIp8Q
UdjpybwrUHrHmmy1qNL5dmvFwgUCZoi8oTbpE7C4ZGleMxhmCwD2ZOwHrKDAFwLDOtkV4sRCrs0l
7AfgjaB34eYCi6LNYj6nmXIu59QoXlOkN0/uJHJOU1b70rmV+UzSbQZWeDLal7ayiUpwAcyQPem1
wcDxkqF2OLs2jj0NAehTPwHUwjtY3WE/HF4TfprLrOjaG3csPnSDezoWrvkM/vRj7qfkYXDX5oK8
BT593zebqKERe1nqJAQ5AYfb2yJ35/tizu0LVvQhgo6VH1RaWiHHgJzUIJLU8eqBcgttpGzXqdUG
N4Wb1h+UhsY1RBx+xLF06tjUJjDhn4992acwefTEP8PjqXcEm/A1xwxLsY2/viIQ7dFfTb5S6uXi
NVgxGlbdBA7EyQqkvgNn3qhZpVse8pqR25WBWj6I3SxRX7Ok1YKdaaje51AJBSl09VqeNaypz75W
O4+E2lcf1MQkIol02dUDK6eu+93RLozgqeGU/2hxGi0iRwKEiaTtoMUISE1s9uNMKKlExR4Ggckt
GJJZwNKB20Y5kwoNwbwbPPWd5LXb4rsiZbPFrUvgHwarVYzSy4n0iKHWUnUY/bp4CyZKDjyH6gpx
FBFGeaDKQ6+S+X5iGvN1las4OO04lHvQrWa+L1rLWUFT+wKhP20ylMSzML6tQdt/N1feLVtLSBcl
+rz/ooCBvjDicS4/0x+rueHDylGzTi6Hbzq3E7gbQ3AnnCwVr11q1ieaqfUO+roZMR78oN8SnGky
WCc+CAb6tFpibem7Kc4qN7tO6XgiXyyDA0oqiATk3fMPVrXMlzhFAas9FEqCB8raOftRt4FzrIUL
ecBF63S2jfFr2y901KuGuWxA6NluBcRyorjCdY/koAPdHvVGeQhk+mMYJXFhPRqHzjwOjQK+tuRo
ClxzNybgGtgKvbts5KU0aj4W8H11pQYZ7FLBe46TKsEP6olnBLLrpR7M+woeGlXl3A5RNQk0tiLH
L2YNJQ81qyJy0rLFyIFa7sbiULnvNN56MdLyVlgzmCMTfEoSn3MES4FWbNt3W5vvbVbFW95r5B9O
hfNWzr1/Z6nBuG7SyXhkbGyd5pEnSrCgvo5BAlWjXJpY1Xx9p0cfjsagC26Gepzee03CG0h71pzM
Fv6d4RJvZ+vlm+OwUErJ+uGS+3W35jhnTSmXOKEQg5Bkjf5d0gh5NibkO7BneAxht3Twe6oxLgA8
RpVJ5Lk7cWn0JZK8ATwRpmFM75lTYyco6zANep0nWDd3Mi9vrJbI6myyfG5C1d703XauZlZ7WRot
D9PUZTR6K8OOBOKAME8CwHlodqHRsuoCg3sZhG/80CdWK7U9I46+GteCSPFrRsbpXsEFZo3jJBFq
2uBcF6mz78HjRKohadRBcn+gg4cSaXWbL/nML7SSNoM8iug/W+unaOQO06LSpTym7AaPQNC36DJC
WJJ1rO76kbVHS1k9poCXXigQuor6e2/RcgrTWuXXVmLq3wKDwQBDes6jzXjji7489i45t0XWBIcq
SLWrQeY3FvjUr1pR9DfLnA1XSbE+57o1Pfti8WMffwTOOcMh0Y04uDqjxdFqMrktxYvXyYrcseyj
SZM0Apfyhff5SSodNAvKmF2WVvB4yGi4sZce8kwDLo/F/Ru+BLhqHpseJED7QsszUH81K6+sWXH0
yjcec53oTqzc04JwaztbuHbf7hkfGXtqL1yn7kxQn28TBL8gzTlWpmPLQ50FoWlkLRrPHmkMcsmS
xaygyGMQDsqH6KlUFxsSF/ULKTIbHBMNE1KEbmVi0lp5FZJvO+jAMfBEhG1lfukrszpNnQVwldih
Nmr8sTvR7Brj0agWs4yTbm4893KZTIgKbD6lZP2ryM6572jsTzHcg0w72LmqshMdHZTVUE4S5Z9s
hZU+pHVp0fjiLC5HN1wD6X30C0KW0Mfo+aN1XAIv8pSQP99rDegwgew53Tg4FfqZdX3xPQFxaZDD
cIvckr5PgciNIYmfFruhzaQdr9a4aTB6o3/1hS6GCO/6w1RYM/JLw005ISyJTQ6yt6hTXRYiBjPx
zfZHkGhFEWoLEzHb0bK9iWkoZuFQd/TotQ3fp0E/8+i3aba5HHhPTStsCqiDIz2to9kRyTd3yZvI
HALCEJTuTB2WBe0V4ytmg/ma7hRAOXLsdFxS5kjbtLTWa17X9D0Fij6Gwui1sPSgYBSlpl1gItH9
vZdWrG+2y/KNimNkfOcx2JzsoHRQyGUSydVUVZG/OP+K4roB5X+tVQDGU/ujSHYsc0tv+/WETVhf
ao+9Xh5BtrDemBOd5nRkJuJLzgkDR8vrxdIAGJkr5woRyOaSF965HKwqzUMj+FeF2qaA/uVwvH0e
OgSGR4eCYve3ItcjDZx3gM8jK+MJH9clMd1dOHkg98vxPlnY5v66xPhTZUgIHLpurkQrcjOc//YD
gPeo0qktgeVwCKuTMWGDIoy5rrPP4MPm/wsX3uf/m/7A/FsuaVP/H3Cktw2qvP4//8P4U02zXdAD
L4sezbKsbZr/c01TSw44NtHSLCgQM0JWiSbOeziocSGrNzDEwU7ArrwhVW+6/dx2AN8a7iEzJ2Of
GaA8E1E6b83aqcPcs6//9e9h/bPP54CGdxC+Yx/9vShvZ8IhfaCBx6yq7NOo+uqjsRjdhtMw9TCt
UPXMuxJqSBFmhTFcbxOsTU3V3rQGB+2cL8FRpj75ZkeopEnl2edtDR9sGZ1L28yDcy0LeRYuoRqM
U/IW9XPiHNOEVdmaKVx3Nta1B8vW7Te86SvzMv5xwJjs3S2JwQacLHP5pOd58fq5K9Y1yenRtG6u
q7/+LYw/6fW5VwCNkD247hak+tvDkY5TApmlF8fBLTaGU9+E4K2Ax1r21w5C0FHj2BhCnjX3DggU
ZNrD6a8/wp/qbIQVZOU4fBATg+3vmoMBswtCPyM/BtTbB4dR9mVLAODhr6/yp44FV6FRYbqWZ5uY
jH8rScd8VImL9+KI0dQK3ZSFq25dIHhmQJ3hCrLKl4LiAdiI+vrXlzb//BtzRGGK4gN2ZwTwezkM
EdxWspyyI+34NMEL3wRnLUmC12rkaAyuy1luAs0JNmXWk0D8BrLMmWAzKZxlQ1MjT2O9pd/dgRGz
dunQcpxkgnXk/B2ci6buv3fo5YcLLekpXD8//f+a2f+Fmd1iq2Dh+O9lSI8/5l/pIH/8iT/61MHW
jN66cUbAMkPrmef+jz41q/E/aNmaoL4NQkA/m9H/lYHi4u/hJcDnbvP6/5KB4vyD7DS6yjb7h7dZ
df5On9ogb/TXjchAHwVnETcRSh9Y8J9ioJ96kzqRBqprGv1i6kz5rDSbiVO5vPszJtDV0LpdRqx8
OFeNuPcm/6rvW/XVVUX30DbaQ6fL/jRSRyEb9YiKbkbtYklg9yBMKLLbse60t9HDbhO4jU5l6yNj
COncp/1t7TmLdWfbuTCR7dSl4WHHkb55zSqoN1/6EgMFRxixNhaTQB72K7+VuocZXE0rLmfe0KHC
0oMHGw0HfDxPhe0kZfel9AlgnjHsVqVxyoLZJSTNRPy68zI8jPustM32NNhpjm9iiwzTdUrnZSGJ
sSpW4+Q1i/lkL1iKsQ42RuNEAzuBf/BNb3Euxpy4x4SZdO4Vj8lCHoQKDU+oLs4ap3kr6sT/nrKI
evFq9nPfkfnU6MolCdjL9Yd5lZgGBz5CfxBzY176uoUucnSD7DIpDDJkpgExx17pjN52OAy3Y3xT
HKu0aV/mOh9wltTWcKTO9XeT7jsvrA4ogTcwXg4hDwd/y80ai6vOrJtjYU5PxYbWK4aJsyJlwxG5
EtleHYkHz7jBsf0tIPo8f75qbHmZbdy+PsVcM5Z4GT+BfrUKGOAD+RvmZKJsn17WwukjswvolNN7
m8XTrAYO7BsnEAjDtzRv5M5KxPgARgQd7arBaeQn1ehmhI7XTofeyzxE+vWBgIB7teZPbml+ABwc
LteNWshSfI1R2YuqcXhpNr6hauqjGPI29nKLeXJlhv1GRmy3Fp/s1luqFYB6pnhqoX3F40ZTFJX6
QUvHvarcNbmdAkivvQ4NBVh8wnwvicUyioOtbE6xq7oxC8ulnlbbqJ1SmJ0nOyOsllf+MJk77MY6
juQ839fz6oSjhsB/7Tv/Wz6a6lApJ/+G5ns+zRK6cds5Gkm4y2YsS38A121uHG14cDYkZb3BKbGP
U73kbb51IWBi5robWs3iaPi+xv0AZuiCdSHbS6ade8IB7cjJtOCgoGU2jqguhg2imbB2hCKlWREl
MDZhJTSRckDZpCkATkQMPRQ0jv+EyS6Rg4wjdHR0+AYJA6Fvzo/GxvWUJT1zQJ/rRvyseqjvzqA9
g3HVQ0vMxSnrnCCCxpZ/WCPw0HElY88AgiOQ44W96lw7HBddnCslsBK5A2/8KP0utuC1fCCwqqmx
mVg4YUMWVBrLAl50tFQ4i0yhjzjU1eQ9lLZob13dhMzZJTK/bhk2oCIiLi2BetATpjoWj71bYXvV
jTU95EVjnuoxlVW0WANX48ESawiE9X3cKK56otQtagcjUhTXdA825iuiquV7RzNM36WevZzGIa+P
5oBcHx4Zj9YcaYtLbnnHp6UJ3E/Dh9HBc4bLlbR7dx7H7GMpenTt8J87oPF6107XTCD7lx7PEg7c
zMZ5QrGmXyJ/rw6IMdoo6zTzoJuUip2YLrylcA/0+1glZnoRjZ5qO8eiG4cNmdDwtoOhHKzlASVY
Dtxx/cp0PHjy8na+LgvtjVfq2Vxz0gJK0aBnA9ygdfY1qUMiRjFQXNZa/j3pfRnnZps/VbJAB4YI
L78y5aLgqI4r1AujMm67KvnSfWYtBJyXzq1dNicjGPYUs+qMMby9h4yiPQi7997AUueEQAcdEPoA
39yYZrzG02yau6Sp5/1SLvqVmyzNbkiGPk6HYbgue/rd/D31viF68yC3t1aALrqrVmXtk86BKdWV
2cEr1W2Z2TkRuP1xMvRsM3Sv216y+oCk3foOpdsLdYNztFUVvEuzv/NmO5vCXljqaPnDV3cpqjDX
YfOZlrqwS4O+/WhYVjgY7fCRNLYNnn3QLjmTZ3tfjUZc6ysmEuJhIKP76T5BOBBi5QAx7IubVdPV
1ZKjKq+X0YvzekYL0ZPaqzwTPLptpgdAKnOoIwGLgmJzHRnygENbsgYPV3hItuxqgKZkn/AkDnN9
MQjbCYFhOJum6X6knQz6sxHw8ivAjmMTHLt5PoA/xlSEgTBqjFnH3BdU70vbqJ2++f9GQ9Pithdg
LKqGgIDAN/vHIC+CGIHUEiPnCeJ+6C5Ie6SLoLUfc+d9qXKvgcoxEf7Qt/nWflgjzYZfkQFc3o9j
NZ800X1XgpSMIQH/PCNrXRFLRTg76hsKSf1sztzYWl+K/ZQP+sXqOO5Rczxw+y0yM9IIAeFBBwnB
atE6EEVJf0Sw3nXu67qinq2R3O8yMbzSzBeX0PQoOglKBDmObK8Fk3rmGegPfW5n0STEB9k9wX5u
19e03YRftFTwJS1OcpU0RmKGqmDpp/H0DSkHjKxykLeJMJMoQ6WHbc5XbO7Iclw9fWkM5wNa9g9a
W+W+dDgwqNl+riSeiUr03VMJ7ROfpY2qcJyHDznaJmgxOig2i2jooZi5bZyyuAvMpr3QGa6fFcjE
/eSJ17FKdLyevF2sUuqZNhsbxmA95LlLTyslFbKYfdZ1Ny+/mfVg0r9amovRrtx9obwlAltd7/ti
rc6mYW4H/NVm3rN867NkwbnseuEU8BkmggxglHf+Exli662weqxqNSxEaMfeONf8YPR5QzWI4oXX
XgxXw1T7j53n8GctfXmQeMHI1pwirQzSuxFH0y2mh+LFg4PJdG2KmjK9BljdHy0gyVY0bwEcTp/w
Q5OZYX9BmYbmyUEQuQz+zl4T14Qa7aXcaTUt8dqRVZ0D+EGQ2JhYvmZA4gv3mf620dwoREZHmBoe
UzfHf6WzjTFGn9+LNhluVt3SyIlVmToW7WDdOJWrcDgXJAvYcLBV6DB+CVBCItJyHJ4Ivbrv/MAB
C6PTDGbVBCOK9ZiOrN2Dr5AkEG4vaso9pQfUhIsn3QOWW4dXpnaHhiIpANVBm8uNSUR4oFU8MjDT
z3Qviq89+oBvZHeeKM9QnRdNlkZdan3Hi+Y81G5uvhtpoVVMhQAzhFo+osmfGvo1uciKEa/1Mr/r
pV9iEBv7hxVt+UXC4nmlMo2hQe3e4qu9TGhCerFiO5iPhrYWPM6u8r5D66mijJyVm2Bw8mcHjwxj
pNxBjDeVOye32qht2rWMZedVuwYN+j1eX2gMEOL66xmdPmOCBH89U5YxxTnkD1UMQnm5qRGfHFJD
Fjh0p2FveIa5a/lch0G62qFArFsdOrjMz6xm4pktbvwK9UV/EMUAjKPwiP5wJk68Seee4OdqZBFr
PSh4SvXyKQVXu9CgxhUcrJk8BZrJC5HpiFKRkGFS7yRo0Go2PoE9beyqVN+RHCDvhnUennV/Hb87
OHmPft8EAGOL4YaWoPzSWI4UvH9NMcRW58aichg6crpan+AuVajzmTlMjylRlEFEnTTCLAxaC1MT
UxIFHYf34ZK5dFXtfFAAX6YE58JXZmL5Git/Zmf1RzvgRSQKJFykCxHIpk117WL7xg08uRqHlfGh
XKEiwoyutauynvMXZtn1XqKFt+NqnUn4G2s9LvwCmz41ODDAvpoqfJNzcqf4T49zxfIqq+Bhqjgb
w9EZv0GmxyeeecXeJdrmUtYcSctadUM4VKp6NLIJQjJymMPkV4J6vgcFig85bkhCiFptLRFaytbZ
T8Sw35W2I2XsrJjeCpWLnSqM8VzV6xjaZlHjIwTmZLZWstwjfJbNDRg/om3xFMIWAfzvuQw1v1dt
FiwIx0d8lsztOG7m/gi2zOsm+6EZUlcwTB+Xxoe2eCyCrApCciUUmL/ZZuLTF8YODGQtY6vPWEdn
nyDfpnet45C5zvOmAR/jdUpb7ygF7+I3GkBJrGt4z8+52jKKeYRlsTP9FEClyeg0EoQrsfoMsjkr
sMXHsQ+M+7kbqAWMTjusjpvFasBICfC7vcApW8TjYOXntmBCmpij91HBMnrX6TyCGM/lUBzmqn3s
RZDkL4Zhj1FFRgNhKvB9fHrCW9qv7/9oiAg+usT2YoUbmNB30FKe1mLSdwjRV3sHTBomlNmvbzoH
60smGw7z5hIeMd7Jhr/2tJrdcNe2efs1m23EnTAaSbQFeW5WdssI0iCsxsgq2jaih9SEwTbSO9Ef
ZtTI0FmK5tq2uyq2+Ixfek6Ru2GmdY7Qvdil7HUczrtlN5ty2IFxvoAJhhGQwv1+SPNgL4Vuvjn2
bB8rIcHMCVamsml9Mpma7MBMnETRxvHPzEgYSdB0nb6VgaYOpWnfWHMG5hxA2KaLDuWg42k0zeXY
GWXHUWpMz4KSdqYDbk87nptu3yJR2XULxHQYlKVOBkKe7aakypCgso0nsyZee870Iaza6qjliRVr
EztJTc4co5GNmqHpGsEBhWXBsbeBbwWedgNibsEumR3HWZRXsxjryElri7HjpH2a0bMfbevaV0mS
E8jQdpinmVPZomfhH7HrLCXi9VWW1U6KQbHpTAt8aT24BmEpdgXZ0keBERKmlM6CiX3mlOvGrY/a
PERJC5YSlsBb79UFzDzk6hzsOv9aaJ2M5koXO6PETF6UgfWSgmRB1NvT6q3yrHohOeals4jJgip9
sHEL6WhP1HdoDT3yP30lNBYzv0HhiWveIZZoRq4dLcKi++ClOGpX5qgByV6KuxWa9fy19SkiUprK
a/cdUP/XvlDb8zbqzW4cyIQLZ8vaudi3wjIPEvDavfMm+jnBGqEjmrEWgPBaPSOul0AoxhQb8LmB
AcbT0nsHQxdYnqWdn7F6ilv6D7oej/Y8+juFSAfzJ+ftQlcmzAHaP7Pft2Cnu5KhuFqPaeHrPyZw
0/tiKNSxsocxnrTOvMPES0egle9DNg8nDxdyiIvIO6G/jLNsaS/81gVAa2pQ1L1K3a0iS/dp3n2j
XuMoBmmBodBaVBf12CoRpapfnhX06JB+z5VlVckTR6nHXOu6yJODd5m51rTxETk4NsSJTStkp2zU
ZFyr8TUwuqsJNiCde/Op1ljyCmXb+9aVNNCZxzxnxG+FVifrmEkJyb105h/XTZfg0F6/rJfsnGv1
y4CoCBVi9iBd48NiJd1POJ1gnrf1Q9aYLyj5ywtL1fZ3PCQy1lNpxa1WPc0MOj/alujefVr7CNHp
enD4nlsg+ADP7v1lwJfeYBOLh9ZHg4TsRYWzUlh2g2W67wxoL6jLQewdaEBMe6e3l5zDf2VQ48zO
gdis4J7hDDgHhBiokwuF8IdZVjaQHMQ74OpCnkysXtOap3hX0iTmVrXelSic9ka5Ngdrg8wbxl0i
N0LXXFE0Kb80+t2oZ+21idnqgv/DvxLkFJmpeW8XDYuHn2cnHOPitDhsrkix3xPRjt0BLhgZ38AI
kcMz3HbK+bTmnuBVN1BtF3VUbiCP0dx6gW1NCloweiENerW9E5zycsM5mERRkY0C6gA1iVTTsWjG
o6c61EjraeaBj0rmmxeC4XcSkH23ljg7is47ka857IFqeTtPuOWpdWj/dQF5FjVH/YiTKboouzvL
VN0FRf9dh1MRj8ni7Ijpu+tsuGk0ZryL2sb+5WlDdqB2oYGIi/hmMu1nvI49LnEwWJN0SWsuCQ/I
dPDeCANxsuHYjqUz9hf1kOp0LgbsV8L53k5JcDdqOm24ZMqjrFleRWrQORsWa4+9LA+LwfqWOMp4
QCol0OItpAcVYzP9cHpPPbD2AStxHRl5Okw/2dGM0kHoIXS3r0AnaPRZ8hxRhC7EMXDrK3so+wiW
nD3GZg4EfedhG/HCQid0r2N/NAJQ/SJfSDQwmuYFZSy4QqGt6zsTpWSODEKQ3hq3kjckfmnHgg0P
TIHnzUdfMMjyBCWSFzAEimF9nKSG6cCqluUb5yxerbSt3vLC8G+wpyVXQJzHdy13P1JpoAMIIDae
OtrQd+sMA9HJvQmAT65PX3zChm5NM7PXazn7APgmr2oOdEGrDBK7hQNpDVy4kbnhxa7I57g18xrT
+Qrw5P+xd2bLbSNZGn6VeQFUYE0kbrmTIimJkmXLNwh5w74k9sTTzwdXV0yVXe2avu+IiY6p7rJB
EkBmnnP+//uTmkmYa4bGFYSEN6w9NgNoccOzjrx3nBC8J0R51S5SujvwHuitwK1FcSVfRryFKwww
9lMEPW6NY+ReWm3IQK801imexzWqazvZ5BTpxt1oc6g55yWtVdUNuH3coJt2ETLUNWhn0Z/ckvVn
JdAYpPuInIalSUSS0UgvjDNNIaxVSXHD8W6sam/ti6p5aWpX3Skl5QDAyQ/MVW/S49PE0a4168Kr
AA3vXEcc788Df4HYSNXP7/usQ+1V+yFNIxrUhCWVur04fd2ffZ4etTbrsduPqkyATYKc2bBhBauu
6SNOTEAcVsSEFR3b/HISYpV5LTLhf3SbmDC3rE+7Q41UEb0TyV40RVyJ+MbIB/jPzvTk9TXqipJ8
OUF8rElGgm0ELzB8oi/otlJwqUhJyEoj4e2m8XFk6wVqvZ3VpMGTtBTeYBNQOk1mUW+Ixvs2crze
MiJ4JGswxWwpzFMNPAC0fz/ugdGpxyka7Pdpygl8QxJ2Qb3uWQ8ofuCd5GqQtxZ0HifeJqoe8tmA
ROIm/QnIEn2ZAtzrhRCd7j06fPNqgh7c2/DQA4rX1nnEVOPjHgspX0AJBHdAF+xPOk+yU9fK4cm2
HZqhE3iDZFWB5YxJIZIkBMk2jjeJ10KH8sdFu9aPdAVXThNE6ZUOf8d+EjROfpdatvZ2nRg97nQB
9qEDckB8ZvswR8iJVkLX9tahDfWMYyY6gW0kVDaP9bccm99raDHBY6foJDY/q7nGQQBdJ0oT9b4n
zxENHrtuBCWRzR41IsVOsjWjNt3XSBtNDKjFXRNOMLlHkxiXVmRnRtZk/2Y4Kc7VXI3vOpCQE6ts
UmxiA7aqgPDOctJBi8lUffX0KA9FbEVbQigxPLamu3bqjKfEaMbuIvPC+UD31mATG+tnk/PduanU
uOs7Tv+0M326NEZ8Q0s1rEGmgY9ilrGO6ra49F3w2Rgsa8viFB5EDFoC95d1CQZeDSe1422inGMV
W/KhnEgRHBGDnITh424QYb5xO6qOnhPjmn5zcyI9rb8YjZ+d0SF/wiJkbQeiWHep1G+RLsh/cjMq
A0A+RFOF6E5Uo1+MxAl3fmPFW7DzzhYVwJIVV7frAbfcMWsrejZVVuKcCySgG2eyNozOfaIkK86y
gGdfk9yFlwF88qCbCfyvb7X9g/Qr+sAW1N5N6dlDfpu8GMhmzGaTelmF1A408Nnw1Wb0GN/QY7U4
aVTxzsokibHVDJpz5r83w8fWmfT92JX0gYfsJWjtD07EYu0Z5Rbi5ryhU/IWlI0AtczAYxxj0k2N
HC2Ob1Q7m0nzYSRi043S2yyxp1au560DzMkrAr7uAXc6qzxV72vich8YguOAsEFPqW4/zO7w0SCB
CVGT8cFB4LEzZ07IS8bIvsY+u5pk/1YEqXoce/XYVzbRFSiD2NqtpRCMc+NeYj1eh6YdH1Vp2meE
7V9cgjMulV02GNLgqySMwWj0BO6HbvT6VVRM56HGn9nk6v1/x9b/L5sV5g8UTv9+bH39Ov7PK9nO
f6ZnIIta/tC/Jte+9RtoDDKkFoMMlbnPGPwPh1Xwmy/gk8JiF5IeiwAg8Qdj0vsNJYn0EJL4liOF
z7j5D4eVyVA7IKHFchhMBg5/4X+Qc/GTesdjWO17uBZNJEbix1huaxBqMM2oOoLC4Q3Pysi7d5qx
vn4PAPrTT/M3UqafpFNcS8IEWebtLtbxH9QxQ2saM4Oh8ug7o3WdcUhfsRgHLzg95Vkp5gm/vt5P
KhV8a0z9UQagUgl+Uk41UOp8akCuVyCLXo0MDEN6yuhUuwm7Q0lin7N1JrSWI73J519f/Cdh2oL+
8AWoE+6eBFb6V9mWgkxO5dqUxxld4pciL+gB5dYgz7hGp9sUzsEL+tR/+sp/8xN7/FqOi8GMZ215
bP4sFuvaLm1G6RdH5HAEXOVx92WAZMWymBAvGZlM53/9NX+6ICZZ0+RyPL0mgooflEApocM159vg
AIW9uvMlOVA67oJtIR3joxMO4vXX17N++l2xHJLvgsKJjAK8iz8I/sDPmXME6/zQVxPKgh6Evb3A
M0x0VaNLMwE8h3WVGPoYFGbWTTHNfSlrYJbrWGSgJiK/9W+dtsl5agYP2QGKyfZsgbz8oG35D0+B
5//N50Ubwrvvcjd52X/4vCXIBFTKXX/wiN1znw1kuuFdG+Wm2kUVirdCMc8iWDjWEFTazrOeeQc1
lHE0hTZESXFCtOYcC3plEJJa9irMdTxLbYhWu5ildZ3onkA5MG3q1bIZrGthwwZYkxA6W5uecyXy
jyYhP4SUYrmr6axc2emNBl6jiTrM0BOcAnDLIU0QJlfNUHmfJAdLbE1sM8MWbwJT0cbxpgfBKiE2
CbrcYGltGO/THFfATTV2wyNHIC0uar9ljrcUxLFlfeUpXYCGFuK7iRAxAsQep1KPZ9CBebIWXjqu
CBhxaeEsCwFhDLynoMKmB2PE4BRkhHaup1DVr31q169zYzpHwQBJrSny61cwY8ODiYS2WDNMZvma
zDTYplbjvcnGnG5VkxPLRi5WTYuhm26GMqxnWkdyk8yJR7fIs4m+08FEmdDR4hGuVbX8st50692G
b1pn6GqLnJngOiiT8MVOs6zZ9HLECNDzO8p54HdrXOu5D7hps1TBy6hm700YmGySCMmicmiU7JCQ
d0w6J4Mm/Hc7yO/Pakxeer+OnWTsL0lGnnyeYvpDa8yXtTVHqX07DjktDzLu6Rf4ZKYfM2Uoag+B
Fur7KDV+Hw9j8ML5hE57l9GyJiHZ5TkZSuG+Va2sX+Oo5uVXmF0CXFsvpHOhTnTLhCdj4li/dqOp
umtMmL/M0KsJ9YGux80gbH5S3m4kM9A6C8ZT2ax2Q08GLZWo5Rxx+CDHHOvluy7qY5IVsB58//3d
qeMY2kuXsaXvbwJpxC3pgQDWvv87XRiSNqzNlHVjjg8G3/Ux9rthM0ZBsOvV0hWMl9dDdBkuTDIi
w/DOagfU50M79htYEDK40ea3GmbU0jF7uAeMoK6dEi1dZVr/9vQE3tKkQRNWUzjs8pRBaugY/AHy
PC2EWlZHGCvHJqOMT23bJcYepmw6blRk6PBWw6TDlVV52PZJfejCs002wysuSpDx2gBfh71tTh5G
bdjj+5afP963ZTnsW2Jax9Vs0mAkKBe8IoFOK8MbPH7n9plhQrydEk2vpiS0KYB1odC8HEdHUf3L
1LmSk9yjuRgPITTQuy6iuBFFX60J9ku47Ya+usQqr1H/WB8YaapNHWux6oBB3xsi7iAiqDbCyzR4
Hzs3IxE2dtrRgemRTHeDbwwHV1YREFomaDmHzvkK5yn6AvHHugqG3acyicW1NssghOTh6jNzkoIb
Pi1q1hlV576s5+5LkACi4rSMR2zDwx2cwANNlG3u0AYoufzwxSlb6jjLcN91cYRdr1FvpeWnV/AA
nntQzFYXyZfDQ8fAnkdKZ177Jbb4B3pZ/XRjm+NZBtQeozM1QnbpuUn2usUF5Vld8AKPEmWbH8mC
duMwTLd5isFHxZwtahdzHbZn9P1DNr5NlYxeUk+wYFZ29pwaZvoe8x4vVqA95xiabbJPfMehtxrQ
1Q4CnChso9Wz8DAGJmm5afka0c5yCukRpzebwfu5ra2PRWMY4K9jt5dHkJgzrVSrbklpaiwyPYXt
OJ/maPDEtimzUx7U4Xk06uihadP4GMngmaRfRuhd84aYZ1n9E+ulLcDvpD2/E1A+1nmvtpITqC37
Y28QNrYGjwkkE6DFky3oC2+SYTziOzCGjTMqa817CUY4rBqJDc0uCXuyp343u/ZLEcuazL6WiQ4+
jHHjalv5K4MJ2LAqnLC8UvS4n3LL4d8nCR6iEI4vO/wUyBGwKGL3sNrNskrQJkRZjy+ozYxzkScQ
IdBf41HpvOiD9mV1SNxS3vuxQ73GV9r7Vt1ka22H7Ss4WM4idbcMURa3Gtmj3FZFrb9NCMRisXDz
qLk2stVHwDMSZLRmW2BcWWwMpshfzDwNzl7osbxlYuahUT1PShvRRokmY3mU+gh2ImFb1tUhozJZ
KcFkfpUG/D2DzadBXRWc8TA5zjqHwBGh5yFXc+VLTSoLUBgyhbKSR3ByUAMLIgKLTWRnrPfN0Bx0
PLAOIiRu2z0CAnkmt4tGF0wCSGZsJmA+0QA+1A6XF96o8v13q17VcGEnnN23mXAXmLnLMunHfdhs
fXyGPPp4ZuKHRXdQrvqaDFAEhCa6Hg81e9MZ7ZeSsSq1odPwRNiz8t78nP2xBUiJLYuEUww8qgKA
nXfAAE6JpkTZ//6xrBJi517FKSeJ0DDYvnwswncqx1g1aPJRu4GzL2HwAcKBvNQne7QFPY5eF+50
wRxjM2Jrgup1tFUd39vewKeGAcJ3ZY7BJcsm0f7NVXVOnCMicLdCXBlHCuEJTZTBJ2hicsWpz9pU
EXbq6afQqLxXEVssrKBtCAKpG2RERCKlLVuGFT2P/kxeaGXm4uzOjmxZF/0lTc+gs9XHxreuUcE+
7kescHxmTjmJ4Qcv9kRbmcHYMqxRQYfts1ncAtFioNg1vpsBnZmS5RdVmEeBJmu29b6WyKiKhqXq
KVzuaJo63Ka+WHypLbfRsJB5rQB5mnh0PKx7yTaXXmguMAAXzShbpT8+CScx+qdBEIlZrxP6CLG8
5RkxW2xVdTAztZSR0slOZ4kRWe9SyWkZJ9jYoTewOG7kJhixxIRkvQZ5ldD9Q540Cm3vC4OJ4cq3
Y/OU0WCExtUN68SINaFwWm0m1wtOeTrXF26/uoEcj48ZeokPkxEkJ6ODiDuAZ1i7WhaHCOsCoQG+
scv70eN7IAwozZA5nh/cYVAL16pwHpFzJRuHBOudZUbWBqcozb1pUkeYiXTPupywVJclBvVrB3F4
oLcH2pfxuyiyb0biegjEqvBAlxx9ZqewCfEGjkAMym+gRL8ZOfr8yR2PPNccDHoIXkFXm2hXoLIO
RMCIVheHqWcmwdk4fGIYoncpm+gmVfG4nVz33jU790JXsXzkbrMvl1N+YuejU0ObmckDUi9ZCGDJ
+aVHfbfCkKTvTV1H72pD9K9NZTtXCFvo0ZzI5ABJdEce5CXiCsS61o2TX7nF3Wx+80TonRxngL6z
IkQpJeewpGEZyoORzl+RZ3FDXGSs2Q68yhhvit5EvcGJgBm8wQ5MREM/LCtIbLJCsF+xGnZpddcr
2zgS2qrqS5sxjFkRoBWcE9HwRM6YwcNVOOUxdGng6Mkafcs/ISeWquMvtik8XBQceHaYQMGn/MFU
BHspDdjxID943w/9w8QUtFkOvr8u136qfsBo49Kgl0HZ71K4/bUeDcK469Oqqw95KViM0bBbz3CF
jHzlTlZ1hzyX0uX7cvjr6/5U+nNdBErIr6hM8QD8UHVRkucO8PGaqVIu3joDpEbRTvmE8Cxm/aqK
Ut8w9rMWq2E55f766j+BP7k64e2kdgaCD/GjPYYIGronlqgOI6R2pFSysZ/lsuoC0Ge1J0yI/zTr
hrJkOXnbrmRx//4R/ms0+QejCchVk6bHv+/YXZK2Xf4PEclfmna//7l/Ne2k/M0yXdyNGI0W+JDg
r/xX045gGPGdhmTTSvvDZ8L/+wfd1vyNNp9vAQygOyF8T/4n3Tkhf+yvwOwI8DlJRzhO4JoeH+TP
DZ2EDE4vQ7K6pD0QzR2RF2/YLTscSdN48jvCyzvlQRqwrY5yzvouKBnoEZ8rt9LvwJ7joAfwbTNi
yAQCisBaotiy0J4emsTNNr42KKzrrEFQ26ZJP9+Fia/7bdkukxWrmy+BH5kHPiWrko7dKbsOcTl8
9VO5vD0Jcd9NTPrFKnUdcVMGAPQmDae9HEcIJT6ftwb4vffJaT5V3sQiIFA4ntG9kMYMxa1+cwIS
zTE/ZpjzDeeoe/SsxOi5BmCanEW7b54sPN9gyZaz/UobNBi/DJETid2I4sV+WfJCkm3RRxPCasgg
3mtsBlTcq2AER36H1i/DBTiCoRgflO0jHqBoGDFHMFuRuyrTVnQbkXzsyPYuIG0mIM/kzm6HzkRo
RtfraLnLvxlZceB/mBBhkTevcBtEtEwRJeuY8y2zJj/aWKPkwAKFATAsJ+VChPQI8WwitZ11dD/4
6IArcwZt2fqs/isrUvLD3E+dsS2tcSJVT/n7Xsybjn9C3zQ0n71UDVdfpozhMzNyDrlwLAgBoGDG
ED5Gkz9CW873ZNqZFwvg314Gu7oZyB4ZcqHumgKyI6ezBxWTn+Ex9AQ+ifsGoX6AyI7ggndZ7WUf
TBBxYOhLCHcexWaXZN7XRfxyky0TLhVMaoPgNtjFpZUcye9xXrGvZKhrY+yoPn1O0mM6ikB8qpaV
3wjKzR6HqStpCBkRUPxR7Q1rFOhYYNoGGnYvB+oV+WztJw9R8q3IYn+DICdBlyCAzYxdccf8vN22
tUsvYE7yd9WA3IwWTrxn1Qw+i4g8MDatJn0YDKHeooFdaD3V2rwGWjKoYsRlnEpaaLhqzNJ8bNpa
M9RFAunYOVVgbb8KEdWQ7N3sc8LZ6EUs/UsXtyapaaF7jHC/AOaa6G055BGgDn6bwXNsAyI1kBjH
UffWzO02nZPmgO7QXWX1eDe4sXefAxrYOcOMc0TgVD00kZsdq8ASKLB965Wzi7xafkmCmD2Ckk2z
HNUEwe69W7XPLWGb97SNyLd0CudujDXOBUiO2JdqD3VcbF0R+aWg7OP0lTua76epd+76as4PZI4R
KD27+ecabAL5p03kn5LGmR+U1w3noltajkltDauQQ/VNp12B7NxwWFacKblI3TiPwUws4WrklTjk
UxMaq1omyakUkXPfY0U6k0mUvAeEOxGMQeVyIXQkucAmVs89xvNFv12fnAzwiDElwWvl6hQiguju
mPsFxnaitj0xrZ3tnVXEQJFJrjvWIGH23Yy5hQ6exIw0eN+8AcAF/k/9fkrxZkSBcSyzGt8OOnbO
y+UGwoyJDIHzu1VGRzuo77RnMjMLHDDEbv+lLxFBOlmZH8wI4ToRA5CSaCJBly79HSfqaTNPQn2q
iba6M3GpEKQNSECU7viYVp7Cvir1oWp65zHUo/7QUzYQqGQNhNQk4f1U1f372dcYZNyx2PCedJuK
XJvDSD7znlKS7Bb6NhBnEyowbjtvi0EwfeBn9RfHEN1+lgXYzyk0HSQ/S2BC0XQPxHZiix4KjRrJ
BhAqW8/+NtsxiGdwmj2PMgyCwLaea0SPF8BMDwwUg6td2dEHW/L+z6CLd5PDIXRl6gRXSZKZl6DL
gqtRFfajngbaJlarg3NVLTCWfLrPVQ9L0uJFPSFVhJfgBtS5WIGmY5JZEbRteiCRRLTDj1FeesS2
ge+w1MAVuTNo46JTdq0nQWqkjV3DCNetEvpznI5Tw5eWlAh9m6aHFtjMJ6QScKrT7MReQvaQquyP
KafkY474a684aj+jtQbaicz7isgHtkKvZqiyOlPv2rIPrpPnz5eBUuwNnbjJjoYhJE8qRU+zav1z
OY76y6KF0OssUjBqSm88gbEc9iGS0OvQNc7Jzu2S2GylXkZ00A8oz8ONdod57yRT/MjOVtPo66tP
siv9bzpZ5CKCoFVaQ9GXEUvX1k3mAJdNvRuhYdzpqfU2vmV2a4OQ82wdGK1xlFZGe9tsc5JcAXqA
BLZHun1iNtITdh1F6GvZbdG+VkfpFQS3eSLNvpWupXZtMKj3JMYIsXXp1X1yokjuS4J4LoQYy7tB
lkAhmP4SRyxxemeQRbTN/kayeZdfO9cE2SSL9pJZGqUr0vCTqgy4Jh097dTNyEbKsXkaQ9m/l2Cy
cBoEcOdbFzskpr6xf6yjVp6BnuqvptOTGQTNh+0aHlh0R7iu8RzHnnjFe8/Sg/rNXVWtkZbLoo2o
ZZ7DcNuZsrr3s9K5JmaIkLqEDpbJXFurNPQkVVD1/ZkYE7gfgQGbhOTdNRQR+ZaZc70zE+cNzkQF
i730nmQUtSvyg53z2AWocyNtP2g1m+soLC/LDTyp3LH2c0ffFAHkhrm6fQEgk5KPgRW9wWr1UNHI
eOfLbthS/+Y7RebT3kDMiaiKKSA6JpvI2aTdkLVaHzUK+0ffi1xUmA3hwWjuSHAeh+DJ8tJ6B6Da
3oGkZ5gQprG7LvD2PZBoQiVtD1PwmEelv4eRU61H0znLsCGMSxSueVGmxRRETKegs+XWQoX5lZrQ
Jp0YA90BvjouDyNFSJVDOy9D3T7gWKgfMl2rA9AAG9y7V65nj9bZOM7BvA+txn/PWcB+nhzi9Va9
5/jfZGH0r0VFUCmawg+eyomgS4NHgOxtyvczF5UBSLWDzZKHL6hLobLUDQVpSQ7PGlIgaQS+oebP
Ccly0ByTcDzZPdqhiu1No17h0cQAXKSZ9xByNt1ZGGrvekHyyG6UjZ/iOJg5f0wswlcn6tUGhNYL
rfjifhgHSM7hbLp79rtyNwCOoGll6J2BMu1AR5rOoeVP7Ap+8soBTaByTtFNKx0ekCeH6wimAOpC
q7Gyo5dH1ponO39AEDbE68adUhoqZsXxFd3rFjHleBMNsqOR1uxRmLq87zI18p44ouHhCPwvHHzj
Ld4Dm2A4lhVJwcwIipNqSdPHHJ8GQPnv6OXn71ybMyAtfMSVhAKqe9zUwd2M9RSzqBceTb8GMx2Z
AKuJBmYHW8khPEJKaObNFDnpKe0WwnsyWEnPETOoDoXCwP3VATrXYofJOm3JGjGtPNO6zzZTJxt6
zbF6FEbrXFy30ddANdYmyBJABhE+WeYMM/qfLvowk92SuuI5EuB2epu0tcSz+JbuqUCs9DFhOrlq
YAGtVSgCjmSF+IBL2j5qwy9Xwxg7G9Ub7bZ25rcm1p9AVTzKmk5xEA9iQ4ctJpUuMddVV457PEd0
fyEqTZQId0luFds8jd5xW5xdD4xlHbS0sJ2cw42RJ/c0T5wL5s5Xq3VDhnsozaIsyzdZJomELnJ+
mGIMVjkTTsx/dMoqH3BhFBNzXfZyFyPNO8lkuI81TWynwbW5lhMTP1OUDWYc217PxjSvMUpjy6w0
rgAkO3RhGcEkqfPKdGba0+Gt10xi90Ho+feTIEeB2VB2KXn83mhDbW3fC5+LrhWHGjHbybNb8xLT
3N4MEaouCni2uTZOjkntyx0jiHldMyYkGYowjxqLx7U0cnb2LNX3nsmXI09+m8x0pISqiTknvqz9
vcD/t1yYHzsctJdtZBsADBzUI9SHfy0M49BFZtfL5JgWLWWdMfnhqZklq7TXZ+LJNUv1ueYsRWht
T+/sTyXz3yg5qG//0j5aLk7byDYd6TkQWX+4+Ix0FENHnRytqWo+z2lTnnErxfC1guz260v92Kni
Ug7oUAdjhImY8EeBQaKSVExxwaVqW5Uwt6XOcZVG1ddfX+cnstFyIddHLWXZkCSE+EGwkVWaqWnm
R8e+DvUuJovrKPrJ3ubgAh5Uk2XBGR+diWHMLd7qBTzEqhJB1A/jpbgOYz7drz/Sz7fYR7aCdMC3
iLr9SczRm52M0clGR7Kk54tZNHrvpCMVND5VZr0mPq/PsOe4z1YT/s6R+W//6J/6RyZ04T/dpr8B
a7NOvpVf/tI8+v0P/aH4Qrvl+rCQwC6aphOAFvmjeeQHaLdMj+wj9i9wJbxXf7SQ0IJB61kItYLX
mjfr/1pK/m80MyFcwc910TLxP/0Hgq+fGkpIykBx0E8x6VHRyvrrulEy4W6KOJsPqNo97P6DW56j
KdLvEAwN6yhC4finn+dv1oqfXmDT9Jl60brik0t6on+9YJcHmClmoQ+ICJpH0xgGJKdjsv/1VX5s
uQZ8pSXKmdYcKg1Wph+u4rUmrNt4OjDUSfajPalHNmEmJb5bY/4eqW7ahqGnSo1bO/rTu19fHvXd
j0uiuTTSA6RXUMj4bX9o1CGZYJPSfneA2U+feRrBGOSQUg6Dy7QTyXZzmtKpafcaCr+1qgFatHB2
EyNZt7SYnjiucfCoQqkvmKaXuZXlIqiYx2yn7Yx/N680NZmTG0ywpjqlqeGFrYaqgmf8m+p0dmNg
mlHRyvkQM9QFYSvUqRCe+gB8U++xB7F01JGFVrtSDm1BdInzwVST9Qxfp742sB6ebUSrD53Th6cR
IcWbRBINs7Ma9Le45RuBPB5e8p7EnBaTMSxRuIRNmEiwfEvPMQZG/DHGGvEKZZA/ONIAOLeKVZQF
N7wFg190Gyo3szryUzFCjBgbWOiKXdfZkwbP1zT9FlAI/a1nXUFt8acqvvfUvPQzA/a5PKLWAVvY
PFb5QMYDVlNyfTufugUQ+WWmiXEIUalvnJBQ0ay31WNbdOFpRhfDZozPSHUzH8fphpfULIYXlc7i
ibtjbzFw2dvS5mDTi0l91tXI+0A1zjyv1O/iLqwwXs/cGUz75kGMAe/QyMLrdCWTYjKcDkqhPB/7
Wr8zG/4Irsz2vagkB7oJyKOKmEn2+dy+T5n0nqcKcFVRSH4R6hW07G4xgkgW/cz5Ef4MjS8IKmM5
2NtK2dmtFqAdmY4ubQE2XTfkH6OM4cs6Su05OlC7QYlxe/V5anmd4ZfrvUj6/FhJbq72mRQDtGFg
2zplQ61GPuixbqFodjOnTZ/ajwZdmN2i0cp2Qsbq6oKlW+N5H75mJukPZddluyI3TRYNq/qYTGp4
CZFbXwI18FctXV4ElnJlTXzjAKHDNcyWl91Q3r0RmdgfSHrcCjfFSYEJdj1kGY/i92ayhZ1mrxN8
lJHLnQiHAD9wiQKtMEjG2OR1z++aRTVjb6hp5F+kYBfpJZfEOIbhTZih+gwSbb6UNMve2SPowbLi
Zcgble3IMuu+QPIFqelyOo6jHMAIWoF1G3Ef0375qZdHFHvE8FVTV+xmojORFoBeALJY6b1r8fyT
qVG/5hHHrLzNXkej7U9xQkkTyW9mH6AYSAwguqjHCvsYt95H09ZqSRXr8XjzbK5w7CV7e8E/um7+
0Q394Wvn+vUVzy0P5WQThxlzowTGKdgeLni8wnEZjY7efQ/H7rlMEGL1iFg+Gp3L07q01hs7rD46
hafvUsfwniapqSCol4K1LMfqLZJ+W64TWkGroKG//v3LycVs11Kw3yZdl+SIJul8GaVu0bEb2U1X
nSUBFfH7WJ0VnqY8ZSQ7mgmQXtunvwomZ+9NSfO5zoXJbSqQnK11LNUHK+GMhMrKx1VpE6TaCTuS
9nsOhfTDX4EPgZZJmt59TawSod9hcOYSo1E3I8d3TBMNnFYjA9cRUZx7czJYGMqd9DuOfBA7RR+X
K2blzYYOrtjxHHp0sm2bcqaaOpamvrz2FbVhxxN2co3soTNb4xEVwc3w+qtb1MWOVBzvEfcLa6c/
OdfGixj6h9fCUM6G6i9iQj7Hx8LO3lGw4I/Iw37bu9RDsui3wEq/ZLFdHI0y+qx7Nz7GM/aS0urr
c0WuzZYY5mndhlH3xUogVkVJezdBo96R8WWdpjkLNiR5++ucxsKGtnNydZFXXYygHvS6mcOTSCUo
kVptklyVyGSCUB1RlRL3ZUzumghej2TojFSnIs+/RYiw5Ip2APMCXI3rwC1vuvSTrY1i4C5F8ndp
RTruRMwLq9LCuks0IMYeOepx1txI2xrMo1miBytAda3rzpHbajTwLTvECQ9YpjHn+fXaNmDxjF4S
HPrIesJAGuyE66OYLdGubaEwdJ/behzF2lOBMWMY4h4SVoZ3GHyOvxPW+LGswubcw79dQ/fuj9EY
oFTMA7xjXijURoftZ6ca+31ExwVflkrkbojZ5og47bAcC3Vjkm3RhcnaXTT0Mdk2JE7jKpk+Sm+g
VQ1l6a7E5YT6I8te8SNV+FomofdBMmAe9wVtfXCN8ZoxlMMJ0VGPnM6o5pd+ybFmfSWMl0UEZk6G
4HFV815d3Lyt78Y5nLfETdtHe6rbjRPHvFUtdKhMrcqKJ1B3WNRr0Uzv5tFJmX0RKyvbkibwBroG
QKBGzG81krejrYv5uU7rKlpbbXCY6NMeC+yTD0mGFWVgUnfKiFpbC4S8PO44WfMRy3XrOu6jjxOc
w4GGCBs1Y8HwWO6Ugb8dnfC8QmGK6Tdw0g++gLIqTT2S1qeHVR8Mxo6QvWrVR8Vjbhns5bgFj0ni
TPDdh2ETkaoMxCWy9nnCEy8cTMBymMJtMIbupQoqsLjZaNyKbmJioWZ9IkFuYHzvBTFhxYL4Wjei
Ux7O/jmYOlvA/BqbCHWN7WGVjbNL3c7WsY4LH/VPLJq7fA4d5Lw+YC/fG/2UCQi5WbGOMgkVKzW/
1kVRYFDySzExDTCH46yApOECbva9lXuvY94nCaGNSXp2cWJ/LpxULKMv2rcojUvSxl4DPA0HwC9A
uhgUtAigFw2QH3vDpyq1mG7l43IuqNXjNBGVjgeirLYSEv4dwYI5qSLaT30evyJm8jM0Z4I5Knfd
TG2LqKnykgOZ0mG7TpPKu0fYlhxmUjQ+2QSGt+um1tlyb0hkX45I6InYh3JrPjAvI+bPpm0gy7r7
wghhrNfRuPD5zWwZ0Naswt/KPMcSqA0EqJm/vAMZxwQ/NOtwE3kolyHsou2Oa+9+ThLjZlR1zddN
HFBEBDghg8M0QjcVz9aGRmP9CbP0XG9jj5tkzezOuudU+PvhSyVMEVJLt1/qlHHuxibqnnNysehP
JpLBtxxDxdNE6BSGTQ6MiGKIetvQiMSt7YvynDfzfHDNFg1aNbIYNykj6P9l7zyWI0eyNf1EaAPg
cIht6AjKoE5uYGQKaO2QTz8fWHXHMoNs0vLOdhbdZtWdlQgADvdz/vOLjD7dX4USFs/CywrtJg+8
9iEySWfHhI0hr7TLy2B6+xVe9cQghLIUPG3elMmA/6ViapLIcyhPkMsb12yD+Q9R2kW30gK749Tu
2CqRcaHTr/k54zzVCw2tfUAhxrszKg3Q461bDjJ7PNM77HhCrHZWQcBZXlBsfSsx5yOSYi5/cVT8
5iisSMyGW4Cib9wxlRl/uWMZbYfJx7cpjmC0Rj2uzlgowZMpiHDeJ0RoHT9vIoyPeggDSg79Esp2
dqA/m5ja9JIiCDS1CzSzOvgemyHlsJMvq7iqj+lc0RAySIIGL+a5GTGnzxkY+3h3yK8aGuMd+EA/
M/8S9EUGP+cU4mkLQVpLXKmdFVH5M7Vo5ZVjKxPD1N4/jBYFYejxZNFqD9dOUGQkXEqxm1TxDCrP
wsyJQ2xEN57lfVk9tS28LZiGw31Pxb354sHRHP+JR/FjXQNDanRUHkEpJ3gUgqPE6TTRYJMB+kp8
tn07MtVbovMGoGlZdRxFLDCjY8UnSFNXOufUgTgSTORK6mYHa/qLz3/UW8v5O8dq1sM4cHfmH+VY
7xpfcG/WCBqAXZYJ/PTQdPmrBuv086nHNKTGQmvF1jytRyE4ePyWCiomiAdru/kztbrkJu6t2Wjd
nnb4KhQ/gNico8vEeu2pakJtiFYUJbXUVp//cvnBQnSE6QJe0FTPgT0nPbuEh1GmCKF3Q8WZRnBh
Ga+RD4ybYiTApYzyfuWFTBo6RAq7CNvMjWaYL25cPvZ5INaRpFzSZB+s2jIrLrratL6hTMwvokkk
Z7qeiWdG7uFwgdo9787qMHT3vm0kK52x2iZihL9FoRDvoKzLKx03+zVJdNSrKQoGCsgJ+0gxnlkh
1XxdtT3WPuwwJkS8my6o7Vuc1cZfmRvoEhsQi1x2LL9oaSyburcvZtMhNrDQh12BDBOvUIvMdG0x
IZMjMz3I2InfanVAt+qYp9W8p3hz2Z5Q0BNC3KCVj0BYRVKuzcFn3A6AeR4zpNx0BpBDgB3XQzBh
bkkopZk+1wJA9qDSySEF0MfH57GPmLtoA8SKtQySUIeFCg1e2wmBDKZeShNqpLXihnLzAWcXA/Ad
1fDeweIk2JPmGK2wJ+B/8CnocQJqgDOXfmQbiOAlFfeZhz/rDxhwQ8lpTE1f6yHzW+KRueMg98hR
ZRMm6mWglCfYRmf8RJFPO63v6L7ZYl2redRjWk0zN+SykRqUocwrp4uhpnFzQ6t8HeMWVm0EsRku
At9T0rMiJ0VDEeZ2+4Bd3LNT0z9OA1R8t09FtKrHqKOp5Nl5CRGqh2ni4XPoaDd1bIo3gPeIIWG0
9eGC5EtXqpRhv1u8DExzX6zRoDZkcItxCNEnGzwrsa3rePRjpTMe7mn67TRvHvGgaB6HAX2KPrAb
qbm3IxaBGBOos/3SmlKIC2OKoR82mFA7Gijlce7MPtaRc8xE3T7oRmuuzdwsXmSD5kC36LBKg+55
VecTJ4AqjIboRgAlDF3KS+VE+PESzVi8KD93cRNUdEa+ZWG4VMiJb6TR2xyHVIP/U+lT9R3Lx1m+
xFi7oTtcyMiadjBVqkNVVqBypCZ4i8Gbj9AQM92NHJkfpJlZPfUw7EkBAWYheNQ7D+DWQ/d28nM7
4MHVHKBb1MKSjIa8e3BRJy4wEiCbaEaACO8tLzNE0jsnok12+3z65fKVTuvIncpviZ1dd4NTvqpW
0W7rMrgyctizWR/aS8PiL821uXCef/UAQQA30IioEezv5ncg+nRvzJ/qMO/veGn0qxKw5FlW6AmG
OottHDTwgGXSDzIyN6/RoNPA4/NUHTFO4s0wsWfZzmcxzibEnoD1jASquixVil5wHWHzqGZQokid
8WwK7PFi6EDX3pahOcdos7wrfTe02nhhBSAeohmr4xvikwuWT9aTEWND44JqQRecwmXakUSN2bwL
9bv1bbl8gwe0QOMxWBWdLYAjj34G8qbIHTdJCSAE6ekXofPjxcTnli+HMaAY6QewMBem3VqHmXGD
SepAagTTSvoUSrKWDK7rqsX6J8RWGQU5lP/9MHFHOpIiQBw8e5aF1wPB+XYI/Jfoclm2WPASEwqc
AXDXr3OcPyGxZ/LKTGx5S8Gj1wBfXfOI7hNEcLKS6gnnEoAyqfrqexCDuDS6Gu9zjc/cN+t0r83g
ipAW2xodvX94Q2owntRhmkDKWuYT/ouwnQF70NSVcAC5/Bt+83ZIDgnYbV6E1h73qZ86XDbKZVRF
KFMyiqWq0bH4eluaEdBlaQEN5TO/iwAfhkTIb1YVrtznrmqqpwIrlZ3RBGBq7Vwr95kImRfSaS0D
XbG5Q3X8UaRe8YxjOwE5euWd9w77bNGHPMJQVjUeZYIXkuBWum5on9aNTXlO4LdHYkDG3Gbehhu/
aM7SJgWRhPVMzZvU/OscouNZxPzlLpxRb+qS+RSgQXs2XJaENbXNj7byi5fQ8IMrpy2Bjep5/SQW
DQA70SJFIUf4Cbf4Vt66HghpkOTJTUZeOaIbjkkbt8C7t7MBm4P60LpMjBy2fHAnQFSCaawrJ9DI
aIariAjaowyBwmne9XjNLr3MAj8rqIQxxcUG0I5h/diiWUQtL9IDIN6PqZ6fE2+Sn0uTDyeb30FI
efitaXqSzkgoozjvcSw0raB7GHvKZPwn3HO9SE3EqDmbLfvY0z8yQTv1D+AX9vINEoTtb+1ds/QP
SGr6VTxQfjbsJuWSNifZBO7ACikGihNFs5PxYZOKJUBBGeLny1HvimcCeAGoezBjEfm0CorCWdjo
xkzA5ZlDw+J522YHh6cBckR+R2EFj3T1TIOhtMz9BI5ch6EW8FUBbe5Lh6pdI4x8RAnY8TDhOOE6
wXeUeIJTy+5KejzBWtN0/2bowcvMdGB+mJPXDM8hBUSct0o463j+JAKzWtdMeJUwObuAGbiA60jb
BWTCN1mDTufKGS8cWEZ3onLan04Ou1Xx0xc5BZ5YRh5NSIlP3CvBjZQcVTOl+zjnI8OaGsGMkz93
neSpTQgT9thM8ql0kBBAQJjL5l1fPVGVxChJhhECCcw2j7qlldFlr+lssiQxdQ9FgdOdN0Ki6Vpe
+OjiNpuYQOpv//j2YY5ZzBGjGS2U0Z4zFcdia59PyIQGNIObDK3mtoAnsRYRVWXgzH6QnWRlW6WD
GTekkumitCc6st4ZNwOZoa01FfY6bGhg34BipymfLZPOtJ+rgHGoaMlw/mix/+64Y5yZ07jfoflE
qBuEq2mexCgAlXUrHS5GAJN7wN24+GcS/v9HlV+MKg3sNxlzfUJ1f4lypuA/35wu9j/Ilvnn3/h3
Tmnb/6G4x3ZCmNImDOH37F/jP0wIGYbTGjB8xmLif+aUlvMf5lUOfhaI2d0/5pSW+I+O/p0DWDeo
MCHP/M2ckkv80dIx7/YEQ0pKFETixqmCY2QwLnConHaFT8j5Wo4Xbnz129O4/qcV+z1a5/0lKIyl
dCHr85OlcTIK9fs21QKTI6jzBaYy5ImN2FnaPNL/+8z/F1eZf8VvwRC17w0Y2MzDovy50Z6L4SfK
6P+3S5y0v9hTWiQccol2Ojr6EYu7anr9/BKG/sYo+b2fnZU8LoNthquONXsa/HkjTaqVcdCR3op9
Tv29wNqkR7I22/rPozBJyhCC7Mw/6CnTQ0HFyyYihrUdD8YW0mm/hU5WP5jhJAx8x6Ci1co5mhLb
/1XYDf25hykcRpbI7IQaOjzgff+WIMmZro9G8w7iGV5yAFVnFDzOEo+z5wxFK2hRs04LA0MI3KSg
vsIJJqgSx1vNCS/SshwXSdXi4B4RRWXXbbwP9dQ5wzjX/qZlDltmKMfwQq80+ywN0nE56RwCiAg6
pNdZS0DGjBBOMJvPWy+b7iPFP4ZliM21U323zcw5oMqHQahV3apxJkRoZnMOn0zd43RgHXu/NbZa
66TrQtTx3sIEc5G2hrVpErdaOENpYEeXgJ4Ia8Apa+huhDMr2RJXnTsTmYQF5xNkc4wv8OwUfA+x
FyDFb8OjH3f9d09l4xGiedssbbyqQLhjrhdNmEva/lNYtnW8ygCJ7+0e4sGqn4yfdT2XqrKx1C+c
7wcMxeJUPXhm5IabAQHnset0/qL5ATMFuSBSAYZiprJyaY/SxkrLV+ep7Qu1iKwgW/vMIMolvw/e
q6TjaXHZJ+/P+qkazUIMp9of8TTcW5P508s9CfmdIB6a9ehJwaTd67RvCRzNytjmvfUTAKn2FiEu
Cru40ge8QjEWZ04wqYdW5+/LMKJdxoOTHDJPNg/RLDhJh8o5y9w2vCiz3l9jfWwwFOnDY4+f/x73
027l1WW96cE8toWJV+MC5Viw9PzRX7sDNgTLCQz8IKGY7cjO4gLmZC+rKsYELnMToNu4u02Kqb1V
pc8frr2GheFGEqrniE1h6icHAD1rYcH/XXeeZ125mAAzThA06FldmiuTvfNS9Zjd72PTzjZlWuHc
S36V4S/b2jdurNYPjmNAukmct8kAGgz4YabzGCYI9K1h1f6rj5MPjSFn8KVJFoe/pFHGr9IycszS
fd+6QopiYswNd3wgqO0wlnV1XmmOcWPQOextr7SvfU1oWyp0AdM8C857Sz74WTUdyW5DpTnITt+1
IarpfVXDem5bVHPLJAr9VzW0yIcw7FYLobXatmDo98uKE/eXFpCv3GhNf1ajjHoNPR1bshZG+Nz6
6GutUXClC29+Hr6e2CtjGn6kVcOTbLohJSSx1GkDjHGXIaub7VStO31IprU/uggVmGwaW5fWZCt7
q39yTb97zkmOPeoZvR6YYmqvrHaI4HpEHXGbluF+N5JGHaqszS5bMfQvtYC1TtaFdzUYk7hLPegS
2NW6qBEqQ2JMGIzXAgf/TVDWLgm5df4yhrI/kkNC+RSH6nKA0I5JDJVgQ87yWVLiXWlUsluWo7Jv
y5EcTTWNE7YGeD4QhmlygcqYN6/U9NWxnnSIliTkJs4CVrfEQ0UUm85HY2pFNnE0zGjCW7y+4x+S
nnCHJ1wDfTVrtiwNuRpsT27KET8QVfRBtiKIoFlxqli4jOJ/mPb2RLpaUYV3E8GKiHS7lL9T+iF0
b1xDlhSh04FfG9yZRjEdRpCsMxmb4zKVcEOWkEl0DMGz2NuDZsoNNuI2jIDA28vGKzaYwxTrUg+0
bR0mET7DtmBNuII+nypBrfWxrvdarafcRkWP7Ie+tsZbEaEl00tv2fmK5zAU00CxjzyeuLzqta+U
YhvrEnDt2TeOufFSsQs8R5HHxA3d+E6ZMTozHXUYc2TivHMj3/YYEOB+DEn6pUkK41U5Obh86kX+
L1in6cPYDP0VHlS4485/3Mxpk7PQqvfjALJHlev0Vz22b1dkVSicWqH9rVnDqNQw519ZROLWEIi5
JIxRrJltpkpLUnfQt4lU6a8J4PGjM5DQ0cmQP2rVQlsjeBkvaNDjJWY75o2VD/632AqLB6S/2VZ5
bb6VWIxDCKUHx3wC5Tzpm0t9aPGIKNoXMFi1d2F5JougjeXK9RP6Q3paNs+6u/SUzuPLQ6mta8OL
Luxk6C4MpN3eYjQwwS+g6WOpWAJ41aboUJYyyTrEjUGIrFPYWBwCbk87lZf8YB2bvZ0XwRA1UPA8
KXwJjxHe/3PSpxstZenm29m9PaITJqwFZ37Q/mECIjfqtlsWTqXdlZHd9+CXvHpXTMZ54Yh636Yi
/OEZ/Okkje3brLblmW8QshrYTbMyK1BRvn7N3VKN1ntREjPfe5G3zfMKPLCyyXCxangLSuVbclJQ
msyHHb7lDYQGoJMeYgRYROcBkjQYEvs4Fol6tF6MDE/lvGSB276VHCZW9NLRLbWGcJ//jDnDGe3o
qKowjHhgIQXXdqgFVypuvdt8ntbaVuNtoxpRn1sL+0lRkCrShEz/PAXNHpdNRpS56WvwolQyHSey
TX52ua/dZyTjLieFzGyFLdK/7ykh3+nXqPNj8RjrN7pVGpcYNGh3gZ+wycBqOMR4UAOPY4eft6QJ
e0U3bDS9lY+iHa3HDkfYR9yFx0tOKnsTVqG2Ghn1rRAZhDvHZzI9BVp9U4QZA7maqCItEcPl21NX
krEfvbwLPoTlYI5Tvge+eSZrUkarAolF3k4AbSzEzSAL/cyp8A7NvVhhMKXEugQWWw61bvERO954
aM0xvfJdI9gj1ULX8raW8Zyajp5mISSj3zib3Gi4hGfir7PUYbRtqY78I5knVzo99B6Bof3koVTc
Kh8cFcyQw1AHqHrAapomtoFAZFSNxyTUE7C6MTpiCzSMm1CLXusE6RubwrgHhsivHOaNK2aumOvP
U78HvMGlJMujj9dTOzYbJFbeOdxY4nWIY77CM0PbtMJEaYTF81lM3tm14fTamgz44apyGo5uBzRu
66AhIHR9ypxkZcKlZYQORrjmbOr2RKdgmUncQ3nRKwBDouDz4g7zsXxDyCzaELRkzRnwqLqqAkCa
umVGGTDXuRh7ozzAt+83wsQsAmpBrt1hEg5kils6FbMFkpN2bBt4jvJpKlnO9q2RjFduRwxmVXb5
VhEu+qC3LKeshCIivMh41QNoI1ZWNUgVe/2VOHITN/QIpYtmNf4hBPBb4wNtHhDVTUc4zc7B7q1x
7aqx3ruj2aEywHAJdZpnY4BE+vpsQt+I6aiT0BQuNAHXEOtJe7izNFhrC2T83XmrtHhJCLV1HQuD
1BoCRf1dY8TWNtLFtI9d30ZcGW3nO8L9Ba9oMlZChs6RSTJblN2aQ4Ly3kUnNJXEAaMGxD5CyNF8
HvPRhQeQV7eCABcCayLtLPC767YcHej8Fd7ksfbTrZSzMaz8CUUS2oZ49M+5DYbrOoNRBh9NvXHd
ul8Tx2JusbfvMBj3FWY4sm6XaaU7ayrE8FBOMluqcCTXAYFO0tjZdyfXvjeTvBrMRmywEcnmuq3a
wxZCaTJFdzijT0ucogO0ZNWWB9EtkY+jiPOzGtK/+8Sws16qWBTFAuaPv0JdjBGwqNVKdxWyRVla
69Qpud+8BHldtBBz2bHzi6H0L8qcmJSkQy9J0g2q5YIsq+2Ez/Fz0HZylwwGFA+cWlAuuVNxW1q4
jION6xi1Z2Z4hrNLeZ2jjHzChyJfcKpn3xqtbL+XnWPfOgaimFXqMi1qu3E6kKdKXFsatjstTOQw
p2JY15ZbT9eMe+pbWEmEYGQt8ToDoD2m+kjQBqeehaRhuE29Kd50VUJLrqfRAYPlsYWWU716TB7O
DE9jAEzYrFev+iIQfblx24HAoiZ/pbxH9kpywQUO/kpfkglcHLsqxqndLNr+2p/I9lFj6G1jnMI2
ym35FLNMBzZCpU0aU81bXA2+fLWQzoGghdN4ZRkqPuaSIPM2Gutvdk19xZAlNC9H11PfsD90ME2J
8kf4HIQNEp0rHvT5hLSNrFzooRtC5MjbszByLeQejXrMFQHwkLb6QyqD7qzXxuQ7fDJwuRCv70WB
Ddh155TZj6xxCFO3DesFb7ICh1u/dA5GYlrntQrRhAO3k4HaoeZbRo3VrnFQtu5FTvRM4kuUoAR3
hJeFNv5MOsd9MgsHRqY3uRCwYSfKJo2xoicXiBpv4ijEJaMlLm8ATx5rdrI4jQn8gYZTMrzl9XLa
Hka6CuiQAjqQAQ2kQbHWRNkdEpynIVdkorPLLwBuIA14MOsSo3ysRUyimJ2SzwajvWqxm/cUDAk7
uyuSrDhXU2ru69qnlFoH2egTbkQghdsyqWzgqu5ol2zt56jSFhe4Gpl8a7sPpKnlC/pOd0sX0zNK
jfz7VGjqnEMxvaZUjF+YzRX3ccWsomzLwdmWmkQYiFN1lGxxH/TlAmqoSTOl8qMlDDzOmyIanpPa
NuE01X186Mz2Z9C7PYI31zgfkLmcCSrb73mp20sY1s3K1pLLqZjTpRri6Qmng3/U86rOoXGSEONV
pSK0yQ0uY4ohzAvSuFkzp6ku6gDZdMNE8obv/4fCqXDRcqbBvXXAiQXJathxNe11AidhZQVp+ACr
G48kOHXokDNMh7F/ehUaWGnc9M/WONxOuDBaG8cOobDkvbGN4TNvVakJZL5teguxHRIzVmD1jUTx
jvDWbuDttfpm6oi1k6z4neYW1jYMbeecyc/I5lK3zp4kGXrT2Axe5ciUKmcnXEihBRs3GJw7Wh3O
k8DLnv3M0Vdl4D1a+O6c6aVhbvlbCKYYKnVrRRazYpfkkkKNr8GEVR6eaS4OBWKMLzxv6rddzXiT
Ebi7JdcZRa82u6QJ33l0utC6i7qi3sRtxAdbEzTV59RUY2h7G6lJJgKheU0P8sCGnFwRSUYGEhZ9
TCWVvS7T3H8pPIyZ0hqjbFiY8aWNNSpMII0uxqypblHWVozU+/wmn5qAClc7wg9TWBCM2dGPNPva
gRm5smPbvDTCTvwygjxnlNhDGmjx18c+rr3K5RCepzKRtxaaqDk2YfK19luMjNaHJbbN2G7XXTnb
5KtBP0LatXdpX7YI3pJiO3YivVXsuED0OeQL2GXbOm3vgnaCKIUQ5CBmZpHq6+fQy51dHIScWBSC
BzZSbZcJrzunlHMOmEkHlw3WWNS/Rf6rJfkDb3xVvooqZmLjKigjiwCjhteC4FL9zChb/8yF7bwC
LUG8wHDxrjXxRFtqHgapl/h+BVhs51U14J2OJ/6mIliT1iysvct8rNM77EeZ5cnR24YRSQ8lENad
bTY/ob21C32iVKkrUSPH7787kq5BpiZTSClpkqpuXExImPdZ5BmQe4ydZprxge9fPqEffMgCamNs
oIIdVWG6Au743phRu8IawV/qMefr2DMNGOwXhxZkiKdzWetHaigI7Ei7l1rrGt8xjezPrELCGK7E
nPdAgk7gG7sODuev0BbyWuqaeWwG71dFWNIDssnmHsffOsSLq6iw+KiHmVVDlIyWy2Kre0O7NqMK
Lyc100HJ9rj8HAg91c8QMOwxYrY9CytjsmpPsFYcvkwyvNx6R05etehIClxGZcGarLb049kXspZ3
EPXb1d6snm0gqVO1DpFv+GgWDs5zBexfveG/ogxXxDQo069YP6eAO5fC78bxXKiZkq3vT3hXb+wS
+NHgxkgxuBtiiyMj7owLXXXJPxOb/6pdfO8KNV/qTa0D6+kdt8xIsGlAsF3vECK050mqkp1dI9f3
WbyLivn2tuhYXJ+/uI8epWkIQiuRtJOIe/LiZOQbplZEBNEkPEXGoZzSNZAdPan1xf2dipHmNcIH
zQjDsXR4RSePMmHzJzZCw3NqDAU8Bl+L2dzcGNIgiGYK/HFdjgYIYjqFFy00nC+uPyPxfyL1XB/m
HsZXKENN/QSpHwOrDPUE5hlKcAD4nBtk6Hr/+fM8JQjONwnjDjrprCZ7p07EvkuNyjPrnVJAt04f
zimv2HlepqY+7abRJCqy9YZ1UVMkf37pj9aPMG2JozLDG2Oegv0+UvEk5mGBKbCa7ZNxXQqJL108
A8GOpqcVJE4qMFyo/fXnl/3o0xcWbmlIBB3sYGYW4m+THNHAFSWDFevGKk4PRtbd2x6QX2Czaj2H
9fv55T5asII9RrcQ+c7sxj8vF9S4BcDL4HLYQt9VZrWl+R/Wle/oX+wyxvzAThcMokTTogN38S0/
faDT9O+7hObZf2/e1ubotz8G4tMWWpMaF0DK+tZ2J/0FqjdgUg8U//ntfrRoBRb0eKYLWJPvPhpH
KELu9HonnMA64kEEmh+wxX5+lY8eKq9wHl/pDD5PZdPW4FutlbH1vO0CHRl6Swub3YVhxeUX7++j
G7IgUKLQBpX35iHq78slGWbTC7Qfux4j0JXZF8+2Wzx/fjtfXeNkU4skjHsOauyHTHUx2fXWcrOv
WMkfLQ7Wn8HLYXngqvfnfXhe7Pa1qepdSe16EbS6eSCKmUFZ10dPocYOQ6qlfhXAlF+VcAj3ri++
2tHef3oIgCQjFL4/D+jiZEezyLIRWuFVu8CA26TIxF4iU6vOUy2u9knp5au/fa5cj5gCJLLSxIT4
5NurZk7sLBPZZflAgWKPR9yWnS9KifdrUTBDx14OaNd8T/f2AkNNdZJWSKCCdtmURbTExuLciZll
fH47H1yJm5hpyLYhUbmfLBOvwaZtHLHmZWvD70FrzsTo3JV1/PD5dT54TW9G9wbvip3Lmjfu33ZI
u8wS4dVOAVdOX9fpi+amyzhBglb9q0//ryWE+f6MRRGN+ul/LnVyxoJR2X5mc6kWPtvKyi2cfHtH
KWiTXbtG0DHdj5J6TDL/QDJmge7rdeV/w9hAWyMBRVjE9HdrNsBoGVFDGYOjKTlISMwHJQYNlRJ6
Uj+lD7QqAtjbgGkRfZVap6aKSebr0uGyL1oQbCQVqGBBHHFsjaZ/hPj/9UatU1HA2wnOXE/nAzDg
5Z18fimJTDjktTzTJlSPXpbrl0bn3oy2Hb1kyFoP7axYqVP/Wz0kAYloMKeSwd7PviSRZDJrVGVC
Mt995tMYKTtc5kVGQqR7MfkAS1mRVDDnevDGSDgL3NQIVAz6ApvcznQOWqy1y8EqrB2zbThLyjXR
wSQxpuOac55YcBliUkGXA/s1uag9LCfCqyxOH4+nZWr0jehqXx2/z784tD5Ya+YcIwKDRbqU/Cdr
zc+6iupj5LnEWnPeGZ7Y89YHkhWJAcVUS/S7zxf3+4IHXT5EfomxI7L+02yNqoDm1MNn33musvbg
rdm6Cmp1botSbX03UOch0OudFXnB2edX/uDzpZrDUMCEi/O+56iDsdPC1sZGKRrHp87ujeeKec8d
zqPxz88v9cFNQvBgNwLr4D+npSNzUfrNsc13WVczFekMhnhMgvBFivN6bzdJ5C4bBuzjojcB7T+/
+Af3SV0lbGbhFg/5VMTvJEEL7JTnOwib0bbq87tgwDvQjcf6r8sAa945DAeGkYMbw8mGCAbUBIUR
Y1bouo/jCFHTdAkcr1Mh/nqZUm5AmIIYRfehnzrtliSktmgWU3gFKBUmG+BVxFd9L+0NwNOPv32A
eOxyYybWpUyRT48tLCfL3EKxsINWI3ZaOeazGzEznSYVyVcONO8/QC5GaUNpgJ2FeapWgsZrhIT9
cmeadRcK7RHTpx/xIO6C3v6iBpm/5T/rUy5FW2pza+z5py6o0IKjMdcgYiBLWQuwUo9Qedwqu2kx
5d0BmPKravTjK3qUot5MgDvNKtIgRbrFfMXK6A6JV74UI/zPGtVnS/4KCanm+d+/OgpvIiuoOrji
yYqUmA/YyneSnda2hzElpcFKriJb/+Iy7wtGbHR0WkNiVqk+TgGFztWHKOKv3nWaqd1pDjE55cCJ
+PnNvN9FuIqhU2y4JvR19+TMGvBcyuPYSHa1ANEC6VmmcfvLye0jijIG6u60FGPxxS5pvj8puSob
hyMlYn/sV/6sPvxsUh5tHymecgQFx3iEs66EKUsEpLaecobYuB6m5gLHugQt8OSR7NHozlYNVbBP
mSNvkFfcTaOsbjDVw3KyRPL7VhZgUijPoMXZ957Z27tANfKLX//hi8EvmhVnYAJz+mKgJISzKWC6
A53O1/HoxQdtAOf8/MW832F5RPAqoSt75uxA8+cjypA02HlQpDtIzemiKLqdjumH66ivqpYPPliU
eNS27EMIj05ehUR8lJcVzptw+QVEFj/cD7Y+bD6/m492INxegOFcmvJ3Lt9TrJtD0GoJ5CE0vp3D
MTXIVq2R6b52sfX3VTQ9IzRRjgwLcdxph+qqiOyhkE90TPwf87OrI/uY1f7j53f10cdD6LSNPTv4
DT5bf74jmNeknBZ8PGkkXbz/0HwbvvzBsKXY1IF0v/dpGe9BC5svjqqP9jwYsRhOcfi+b3qATvVQ
oDvcBYF5pXLthbSXTRk/lPF0y3b9xdU+WvC0PYTVWnSW70AyFNFQSHEP3CECTLb41DjH3oy/0jK+
ea2fHh08RMfkOEKJedrwey35J4ifk53b9vpDFOrFRoNxvPBj0aXM5pz+nrRdYssL1V1VY55cytQR
25BsqTXhuASwBHG5MiqcINLehY/RIlX5ohp5H2oGk9t16LD5MgXeaievvPYbXfZZxmkzWIwJVPVi
KK9Ywipr9pHjPrYD6IRThgwxchE9JH3X7LFeecZ8eTnZpTqUfYZWA8gaN2ptzgnmPj5flR98a8y0
KUEdRwAunh6IqcNviAbKbVRjP8rJUBu9hEzpYz9djC+fX+uDhWi8cYzlDNRSdf/5BZjGSOScqyjt
feOHDuBAxon+0oxpvnO8PF4DlasvKowPPjrDYGJHRcOJ9Q7W7+p0HMi/5fZi+RRG5BWZsHaYY9TT
QuDkcl/VfbWCjdHt/v5eDQMUE0SKAvF0p7Q0D7ohDq07erXLyu5rUOn0CBo/B9EED6Mrgy9W20dv
kpINGMA06H5Pkwn5VnrVWFWx0/SgWo4GNtx5LtSxr7xsl9k00p/f4QdnDjdIDYUMFrz2NA0hIx8N
K1Qe7dAFTC4sVJN6VZC6DSP2f3MpzLfQBFIw4hr158IpHQsn0pwWzfCK/Fqm1bSoHWWfRa1hfLF9
fbRG8fpieeJrP+PBf16qgxKXTyADuyZr79qw+ClldZciusLbE5Ek1r5/3RyxgSG6MEkTZXxy+gEa
BH4XZjPluwm3J3wB+pu6rXGKsO0vLvTBxgykjkudAHlGxjG/z99AnHLCtFnHm3iXBvIxGLDyn6q7
L5aE4O842ZX/uMa8Rn+7hqfFSWyhb95B6DcWeD6Xh0Y28sZsbbJP0h6JW6D3C9nX5Qobm+C+6GsH
shCz2tbFbb83WtiQecSkF5nlWhMEIeOeke4iQZrxZFnh0fSCYZmPnf/NJ8xsmzWQs+huxyU0WH8f
SmSwkz7gNGsQrreIGd/fTF4G2So3ULcVuGpusZTzPRqoIbgitIzqsCAHJk+i+iocnHBr1MRUpRKK
ZifC7KLT6o6Id+8uKpJmyROe3bLATRd4n5Q7yIn4rvV4cWBbLiELJz2WZiJa9lHcbj5/vB+tzTfb
SNYJ9pyn+6ddNfjB2axNaMIv1aBeyBe5soS2EVmx9rX+XwXWf8WoPvrCqbkp9oDvGQidfAsyHPNK
BGO+UxWx0+xjvZnsiV3+onh9D/lZYKUMtqhNgOlOLfawCw9FPXg5Bm/JkXyPGs6g+71K7hlCY5qn
LVtpPgd4kX7+NMXH1wWlxYiT5vq0IPPKrMrKXoKJFOP0FA6kAOEOqh0RuujpGs4MPU4lM0yvk65a
pTkkQa0lpNmuzG4vYfkTc6nthd5qG0NZ+dKHGMqCK7fMO5lge/GrNHB16geogHi+BCvCq2ywF2da
BYZ/axJhtHQnWWERHGMDpKYyWMf/h73z2JITW7fuq/wvQA1gwwa6ED4ifSqNOoyUw7uN5+nvRKU6
tyqPrjTO3z6daqgyMyIIzGfWmov3g4Ow/ornw7gFN7vs62mFy9sG/14sGJnbLiVezDGfGihRv/kq
fvaNg0sl6oQ1HF/Iesj+dv0memsXZTaUB717m9kUrglm+8zoht/c0H92L/rb67wvjIZ6KHJM0eXB
tXM9wCHfB0Ucb3/9Bf/sgSgB1rBXYN8m30fK6o0JAcpS5YGlkxvMUCBoxp+rLEZT386/MZ399MWY
V9KzeLjb3jcRUnEzKnOuFS2WBZ3osh8seOcR6iPRJb85fD+7EUjG/jwtsOz9W/Gbz7OQKSqqg0rV
ndk6+PjD+bnK1dcuQbMQy98cSeNn58W686aBRULgvN/TLC1QONeiTkvJr8LlZRond1Ej7Cvb2lRC
iw9W3XTBVHviHjB8fJgjTA1RlZRXbuRmO3hT8wcsvVxRGJEBUP/6m/7p2+OGyBiJ+S3r63+etuMU
griLKXPGpv4qvOgpNoeHXKAj+f94HQe8AhUlMLT3xUE7aHNco8c70InWTHO6t3LW4JT06jcP0p+V
rQynEG3QP8BveHcditHDwYH28tDhGYkBWQN1uFOVfUpd4yavmsci934zqPjZCfy3l3xfsKZki6DR
04uDNk77qK++gilC3C5Pqhp+03OIn52/dKQsySgf6YXf9UXd6Fr1MjkFtxlz/tjF9TfAGJJgG8MN
GN9GgVbDTy24I2+TZvUaaMaqzFSI/gg0eLYYqjyHDaj73sSxgKsNn1HcqYdo8aoN4RV5UIStu5uc
0X1ybe6ahBO1CKa0lmiQbB1tVuY3fTSxswCAmWr9Y1r110hx4B5R8iXuQDzwLJJtX8zmQ43omoe9
af/mbPrZUfBWpy4jDs7b9wtYWKBtW+JPOCw1YaPdYvidbj3btX1mZvrcJSRX/vr0/dlXvDqzEMo4
DFvfH/Y6NSLiFbhMEpB+6OJ6SALf8+AFWMjQb1dN+q9f8bt24l1BiGLG5ANyudBmvvumI23O2ZLm
xUEWixfEYw9gJwa1UYrZPsdVnj/VZuESXoFy8rtdwI27/Knol27bIenba+OIcv3Xb+onx51iY7VA
exgD/63l9SSZiZ0p8kPmRUSTqllelTFl45xWMFwVSDd0kZ9+/Zr/hl5yXQtVAlOf9a4Nfsv85y0q
muylDgeu6HYJkbICJNshSBW7NoQd7DlS+JwpKCftfOtFKg5mdjI4Lyxj8+s3In5yr1x94cgxDNoc
mMr/fCM60ghZdEmBb5nMUv+7ryER+XKHtrq0zxwZ5wh1xD5jsWoBPjJENjRy7v1ExcPtKEZ9N8+h
/hJbFN4m2T4vlMXlPh45pXBMQQmZPHuPJP/rjBibW/awtWQab9EKW5A/yu4AD4ekmLh3Nm50BpMn
HjJRTjdctpjQZi6E59jtSb/UnVed1JXfNOY/+/xswPCgO+uG/v3giHFbSvC34PPn2fQQI0s7ENKT
PCeGFu9+fax/9lIIr9Ea4EbnsbFWQX+rplg6NU2xPpa8SsSbunFXN99UZycvzqPnX7/W9+/t/ZW2
Tn8F3SuPwfftf6lJwj+LhOYA+gN4IBbGmL0Wy9iHNUCH0smNs1Hp4W03meO1aWrRHTwqL7BEXu8h
H6s/S8n/4ht+g28wIZWzwfgXSuDfSPM36mtUlX/nN/z4lR/8BiYpf1jA7si48GiImKT+izPPLOkP
W35f4sJPoMqkLvgBmrfkH9/vsyvzwNHFdwb9j+xCy/gDwQv333V8wk1Y9/4TgAOCPE7bv51p7GKY
ZbL2ZDkobM61d/f0rO1pcnsvuUUhIFIv4BqfGghrmbzBLmFZd5ZsuKlVIGzULgw5aW1/HBJJOuFQ
jdN1Q29b+062FoPk0XXiPnZzLZ+ebWLVMx0Qj8K2OJQMrJdSH287TD5fsIyMTA4wpLGpVkbs6r7Z
GxUUoCo2M3fA3mBF2wK+y2kFpnwTwG0q32sb95O2JoFOEiO4k6F+rapoCSb2JPc2O/F9tFTLRni5
fpNlSbU+mWTf+42piswnpEeBUBGWRvGqfXJJGGFkCaK2REdwje6f5BAk5hcScZKjQ7r5xzGFMGbp
tSd9Vcr4XoEwBM1dTfPtgKzcA6wyFmoraj6x7/KYc4FU5/UG5X18bkLwO8P3FJhRfkrGofvQDjJO
r2EAabg+aucmwcQ3+jNpVkmQY9sPsHfHMMo85DG0NxQND46N13LDNzG/hHNV+pqOcoZ44DB6YH3I
4KOtZvKIZ97+MZFhfGYwNL0wqzHsvbQm/buxfgvFF8Y0oMXC2DFqw6qDRLJ+ntVEex41RDq7DsJy
rS0xJ2i2i6i+CBeXqJAR57rILU4JAvRMktynuF02UFJbBcjNmV+7fm7kLZ/E1AMzG4pp4+XxtEn0
XmxbXUnqtDT+5qichzO+pUObWP0OeLTc2A1C9L6KnbtmsUhWLxmlbsy5q+6AQqnTXJFEg3vcuNNs
D6rWUJCNbZGEudqM5Jexhk88cdFcM0Fdaj+eKxIT/AijnYHCXqsvVoTA/UovewDJJ/rz0a1hH5St
S6hTWpBwVIA1r2+hccXVcSkTw/J1kcwRxhg3kcrvi5aM75BFT+ITqOjiX6sNOL+bYuHo3fUtDgLE
94PzQNA2yn9Hm7z6iQhyh2FC1QIrjj0GZXD9CMIR07T6XcgSqk4p/Axg9HUUfykaB+hQmjtYznPM
EtplsKFRAtufqutWc5PLUJKOKcNyfAN0K1ENtSNGJZK95yOBEIRGtzD9cXvA+aZRw7WK9EW38N51
xIpB/MeG2h1IdXJ2ZZQkt2wHjCWIm4G+uVIh3nXSDJzQF/WcdBtEOaTX12E9DJdlSQiFMjVLBFXM
t7mhzR+MABg10/ZUK73oFkd6AksXB79zhTFzvCYdDtdF5vQA3Jk1ccZZ2PBSB/ZgrjkJ2XYEAuCo
D/PYX1fTalPk7vhiJm2FBZsF78nS2/tl6lLMq732WVu8kmtKkxV+CTud7euuEu2yY4RVdLuon6uX
CUQkNr25x1YPhKPaW2Gtyj3/SEq8R4XSHbgTzQ8WxKjqSDFFenOS56bc53psgkNKQ3EUVa2+oZb9
YGOOuojEbpeHIcODeRgzPGVHFc7Txq014yxaQoeWMDXvAIdxPYaWl8IF+T4HBfrkY9pP98sk3FOK
LDjDZKhN02UyxursCIbRG14p27uAibe5EYUaidu5UYE0WNKNuVjiDj2IPuxEH0M89lLzXMnS2wo3
1bytltQrMDieAIwtVrLRRW7yPWdWlH5SjZO+pXqnfRAqH15bfRrUFkyXxbVmTVia0kVsC0Nq3VGB
bghyQZD7VsZtpM78gMX6kjYNIp0pa5xLiIjJfLZazcZqMgPdrDHFz7k1bKYecRqsfD3ybaki4ZfM
fxDOK8HUsitGnKgVZFGw1CX2MswdYf5ozJF4Gsbl2eIUxozbooHzPRCIB+mOzh0wOGMTdeG86cy4
ObI9cvQtUCxo/xrsq6Caxum+DFvrGrpiP0AUJpzjalQVJutukenebSrx0nTTC4NwPGAdAj9jYyRh
7gZQUrrW74d06q+AyxvXy2y09+T0wqGpeH5FdySqhMpczWXzAtwCsItjp4GFtyk8NS13jWvLzYw/
i8n/1lO/q6cYP9Oj/N/11BWxz0xYkn9UVH/+0l+xz94fugcHCxEaS1iq9L8yn+0/oFHRnP6DhKX/
IdlrEfrCZgtB4PriPwopIf9gQQkmiR/QWSYzUfwPEnvs92MQOhAeNAg3UOQJ9sPvcbwKmV/TN1EM
3GCtoPI8kkPnY0sFDFRLa3jVo8K51my7uk/QfF0v9Fh+4xY6bnWvT7eGs1JlgBfMW4UL+yYmGjHD
o1rC0HfUfvIScerK3vCLISF+wHYnV0Cb9ywKBh7TO54F8XnIx+qiR5SjfmXml5rQ41unEu6+0L14
HzqhA7SI/MkgKjQsWTBv90sSq2PG/uyqbwnYXFCwagGQA3YixQinlnCX8WMGpJu0O4erUYDpxv9r
dgd47OE9Q1lqmIQ507Ff0RtL9eZkObrVTADsUpPbbfmBaDsOctpl4SRvxnByI7JmqNKCFfB7NObQ
OmSYBj+PRPJ9c+rEuxFp6R4rrNtfo8kMG7CwtXGb4FjFrCjUvcWFeUozamd/ztKZ52tqfk31Sg+g
AJHKkCMLhxQWyetIL6MzPlvtcykRgvoGeMtrbWnK45w0LwMPHQjOPA2y2B0+xHXXPXheBxSUCB/1
iQCQ6EVpxIqxtrBmHx5R2qNm8xa/d8sjbEAn8U09IePT9jInMAETvDXzNPaBaY3PTBBMDnKZf8oh
Uh28JenwxifJ50Xv80uiqxttiexTprr6pHBsnAmToWa1HSgJBMWYG2Bbc+zrc28qvs8oewHGAYaa
o9Tz15iA7cxW5OfZAB+jqkLyQScvZfYT9hcjsTWYSHq8nxruwVVpxc9Zl5CqR5438uGZbJstig7A
GFpo4+GOzVV+mHDuQRWy+qveQhWM5EIXGQyTIdzFC8QRWEqEXI9tGRM5KEhDsr1p/JakZk9Q4CRK
dm95y54jjcvbRNqTbzWzc4kUdTmQ3R6/qFtc1WAKLiYLQdJfixGiJxNlZ6ZqqqOnkNBhSZZpZH1q
ptGi4qltuXdyTOhVzUST+VrkbAbINxv4udzQC9u7i8IZNyfibzIMYHDOw0YqG+ulN3wGGpwdCfnB
WZxqWrwZ2p6wmDKezhhq8PCmXld+8Ko0fCEaJtJOISaedMszyPjSjHrb+7E+9vcDMMtwO8yZ8doR
sl4GMGz7O6Mvm49q1s0A5JLxlikBWnqYu/me+KrcPYCfZkuqXHIkE3NuQe2LCTNbB/zT70NDPIlB
p1PQY+tTLxvKB+qlOQpAaCAxi0r3Y0p/eAUCYNaPk8fWchmySgvm1AlXbG0+5DiG24rIlLJ4s6PY
+0Bc/CdNH+uNrJW4wus9f7VrNRMQahhVuQ3dsHxJo741cPOmHZyjvFSvncNixSdOocYWUnUE+gyk
ZHYI+C6xOXWbulN3Rsv8Cfk517PScfuSMGFt3bxeggKhhr8Mq67LqhPqE6/fLshjTqB/nJOtt06w
iDh1OQ5ELld9zx1NYW3AH4s4ZQDte28OuJCrRM+mjeZ1obW1HKW/mmwBtrQGODhNvSY9pSySlFTa
Oj9GM9E1mRWusKtKdPfKRS8J4rZIn4mcaOB4GJ1AybuE/TGMCIIIXG2sPxLtXquDpTFsBu4ThT4e
x/bGapX2ubId8B6gMobbuZk1bi4LBOKKTFbls0gZECTBPZLjPH5t8nh8na3SuBLErhbbboRTtEIy
IDB4oWhIwfRCSj+zhs0Qj+yxTW00A0OvH6KsrTesn4FwScVQPM+ajSydkwXZaDOwc7rziHcg0DIJ
j2nGbbMyrGY/6cUjEbv9nnS00F9puLSHKmHZrmVzGXjdILeNPi1fFjGwaB8M8loq0RPQXsWDCa0U
KuME23fozwiPJaoH9B118gz+nC3QTJRnpr9QrcrM9GMljK4jCmBu05twIljc9FJ5Y6RjuFuMXN1L
0qXupeFEt9wWpz0t8XIkgPPJtsryvmFifd8bbWj6epKGT6OSoEA05fY+SJbxFJMg8uSWkk6yZRh8
D2imvNX7qbhlEkKkclTQBCeZde1FRRtUAylgqa2oKQ2edsFUzMl1b3r9rnGdhgTbtiiuU+hWL+Ta
srdt85gDAwKRS91DbczuX14ag7dPS2FewbsJ0ZosXfgATEMegQqM+MM1t/HjIYy/ikWbb0ot6uFB
aU0FC2EOrz2yOx4WzvFjxAf/XCfNcoT4ZO8BUABPDJvlI5G6ExKvBg5mZOTzLrXgIkxGh8OlQ5GW
dTb3oz4xljMTVoAACYKwYkxvm7xXvt2Y4ias8tbiJpuBbV3CYyVT80pNVQQKaLEIbnL76jai69yv
x/MRx71xAUKMoczSHEAFSmPcMQxia5ojtDtvib+EHfzjZNJG2uVmqnkdANOneXHmOzNT496bPe84
GH37pMIKpLhhDweuJzn7uFggvtSOV/AVMcDwMSXpmy4FLxz0wmvuRgCSgAdSAQiKsSyxJQkkrCa3
bjAGhFeL403HlgcjOXbMJmHsftarxPtstMKEfAAp4CXp8/ijTmtNxJVW70sRa4B4B241nH4xD2kr
F3awmr92yZBmt6joxo+144ybjKX7q1klsJNmoEpdvN402a+ZyX5Brr9slTLN6qGcvZfEhCyzHeCH
1Ge0Fv3aurpmDM1h9F4TLcwebIOJ0q1ULX5jDNANYGkpM4JZUqPRLyi9E55jnlHqDQFC4JoDHvwc
+cpc5gfVRBsUy4DURCydHSMiJ4hLaI5BGo13i2FW6blTcCIAL2vxi43/NXkzJZd4QFKgbm/VCH9X
+hkpdou8Mgw6F6geUcbg5MQpa6oM91IpNbQh4fJK2Ts9Z5lWfk6HyXzyut55NJoIdFGTPDalM2+J
ryiOTtMiQeyHAjDkdC/z5ZUbIPC6+C3t5KvTj/0nUbVUEJZCsdba/auDyucgHTe/JXZvC/tAu/Dl
QCpTwGjKrGu+icUeiFmumxV11giYE0mf5AdFiu+dsPH2BsSGxI1fKy+KHl3Zq22B+ukuJvo6wQU4
2oXmf28J/ts9/a57YufE2uH/7p6uK8A1/2/zllUdas7/ZQqvyyp+8UcH5UnmzjbLK0MK3IbmKgz5
0UShHiUXVbpI2NYlx/dY1L9m0vRd6KlXOQSzPADCTLJ/tFKWDaQYVs6/cMPGf9JKWd8X4v87k2aR
xeiSZQ7SBLwJCOrebbWYltetnBzzsjC+jpY9VIy5CzckfLHIba+g9HjbunDgeg1MhRofc+/yqoGY
JDAtMQ7tUGuXkPe+nRut2LEmrbgelvaqisoDz7f+5DajsyGgV56rvtQempLLpioj7dwlLrGfViEf
BreePhDS15V+X6Xa3qgbMt3atAlkC8yQv2fsTK6+0vcgE3MTxl/H+yb1zI4OoDivpGCIyWqHwroJ
7+Co3TCt3DgcR9+imTlwqQpAxm4WOLk8GVa4CXvS5+Ko+dLbBgHhad0yolTElYlyvgoZ22zHTt9M
g/451mTiN3kLJQ0Hx27Wl2VvVw0zVKhaMDbKZzDkKeGUGRlcTF7zSd2AabO20Ke6N3zCgtjTwg1q
asODKCSvX8Dw40hZm650vcPc9sm9E8XVpjBYodaE5ATQ3AlQqJn2RF16o2ZPD5oWAGjRJIbPU1n6
jMrFNka0uIkSjTXBSuYdeLSdssS5ig0v9A1R3Hskf25x0ey9oj/U1kg0AbgOf/ZgrllYkzdmqAPH
TY0AzdqT3RG8N3TrhyDLfdP1BPTkcx8FytbkNnf7T0XrbRivFqeaSe25VskcCBOkweLsNLxWO5tm
b0Onq/mo3hxEYPLghd6pm+kW3cys/QTOzBMCgcpH/mVv26ome6Gfph38Cc8nwG0+mlWcPlIfL8eW
AJcNjyKKlcmw6b+0edNOugWwyUaH7kZ7JmQUykJaW89IP9ZTbZ0bzT3OZVigVxbNpqeMY6ge7WPR
OyvkCD1arm2ztHmsWvnkTsslNUcHQKi0dlqJS9fQl3gP0eptsdOPuHOs/TpDpsoZVyJVqp0a0/tq
LRqBm4NnbzgnULlOvhw5JVwVof5OwW9F3KvNNTMyi7pgABAYwJTUQYPZx8ZMjY+ztRhBpghE1LJP
y2xN7HXdepsm6XywS8K4Fuw5TJo5F5IybTZOVFuHeAGcZcXzFOg5/5YZ6kVru2KTOTBfEGoQVFPN
zd5w+QYr4Vk7mYKaCEX6QZkyuoLcVOyE+ynyWv2Ej7AJ7Fpqj6zKqf8YNVobJ0+S+2IgeK5k6uin
2RphmnjqUS+JOUIWkN0vrGs3bbtctTxydy6F89YEq0pEaF9sbEZA2xIWhd+Zmk5Pqpatjm5kS0cT
09Zn5ibuBNNwJ5VHw6SGTyKXXEQzItdmMM8t1MeNZsb1B3IIOYoY50n9SckujLxxgyOg8XUbV3hr
p/oHJhlErGlE/eB8ZU4d107g9YtB1ZmVD5km5tuw7vWT0bWj7XtSsvkh/Cfeytol+rUrJGTmMtuK
GXkrb7W/OGDr+EHtUgJV3VeZvNas7FPCJilgRJIfh8aJGEYM2sYh6PKqXlr74MR5Spugf5vCGEXM
iNSoppT2U9k96G5yhHkgkXwxu6AOuJdh2mxHnfltzDTEX8YV1WtRi5mN97nv8vsEvm5o9LdECne+
niaQwhPtK5areUe43BlC+CUZ+fkWq/YowZaVtAI7EjPII1L0O3M4tH7MQpP2Nnlrqmj0I3d5YHEx
HZyBUXCeOZo/un0XMKmbQQNVjD7KhlMK3N3VbDq7vjDfvEbUvpukK5CrtR9CEyJf4XjbnpWQzqW2
n6zm69Dm7BUXCncbk/Rezw3jFBI4uWMzMmyxXbfUclm9Gb3CPcRCvyFi4yMunQss7PTY2tOTO7YO
6zHZBTnCPIZaSfkITeo5D9HE17XzlZYOtF2YdMEY5Y+m0Z8dq1PXtWueEjgqTDGq/AqhjM8a/jaP
Q0KdROwGpOd9U6rXN2RR0HguPasKqyclyp7J7QK5dFk5FHtrUq5vs9k75CkaRxF/9NByPM7WfKgg
W56Zd/c7Ir0a8Hs543iXVyyX5bEZrOQWfOolNXgITVoIuWb0uJ6NKN+pHgSnXtgPdcYGgRVIcp6b
9gi9hHiJQWh+1PX0iTGPl7ho5CtiiheY6P3BmZ0vVQ/QjcQdwgvNbtxP5aTtSP6xA6cYvJsuH271
CPQYc8D1jY9XNdDooLNNFmyMB9Ol2uK43wHRRtwlSUMxYu2598BoNtr0RUAa5V7Y9wRaLop7TaK2
cxhKmFRTcooHa0Qvxl2O2Q7xPMyOSA81xZ6MMnsXOSMkSEZ9eN9rYx856TObafu4aO7j3LXnNmuU
X2vRN1A/zikv83CnObjprVoaO4BN7AEhvZ/ceo0LhEDoL9xVdzTm1QaZ+iLKT7lsy+4DfoWwZbXo
ag265mnUEpaHtH9uNT51JHY7XIrg0tLcbzj7CvcGmKU3shRnl71eZFVKHpk4NPQtLNCcWprhB9GP
7KYZrM2qZRoKJ4u7NwrlBaJ45pcEUN4TquxI9Qp4tlzKE+CO1vGCFMCbA041zRMtJt2kVotSf4bi
/be8/l15bVDx/qq8ZmeFCPSflfWfv/OX2mMtnym2UQmhAEQKgaXir8oaIQg5GZiHJfJ0qm6K2n9U
1vwvaFRAvcBB/W9lbf1BoYABiOUFBnhkXv9RZS3QrvxT7SHx+65uA7QeJlazdyKmeqky0q5nEnlq
Otsg19jO+2NMbJjdyGw+OAi4YOZmEUE0PEHqK5LctSBPWFW3IWBT3wHQTbaQHjcTycpNQa4ziuXP
izK9LUFFQKwobudL1WQqf04Wq7lU7aJ/SUU0kc8JbBKiHY7/NTScG88eNGD1ASCIYx5Btg/DaRKJ
Gq9ULcstJuGJstDM4WDOkoxaw7MCow873561C2KyOvFV7UIzTssFTuKsPg4MyhmCxGQxDZM+Myh1
ja+glHpQU6tIz3PDmOTysbTjwOLZe4VKdoSK3TsHDaPOcaiKtPZVUk5gT7W9if6DrsMjMHHCbajB
aw+KCKowl+2SPk82bYPoARL283SJPSMBdrUYyjA2Y2aEHeKGPJ3IrRTKZoJVrpmFyLrbYGH6QE3A
N89R1peezYaZ2CcI4O0tMc2pPI+GY3/miBCt1nppqB4xEC7HTrGRtc6OiqZsi7aRTmUkPnav3Dom
5Rkp2BUZRWQE5+jhZtZe5U4uYIyRAVgxRc4BcyAAevKvs3ronfMCKlF5S2AwHKZiJou3T5mgIVkk
6RyadGZ4A9x6zG9sbSc2Nm525C7oODXKF5u4SGzS93RD022OBnX6wtC8Tr95qdF+Q1RojuLaLPEg
GA9OERo75ilORWwzS6iXmnxgiuQC6CLxyRDWy54ns6OyELFkTv5HYnmlgE6T3TG3Vls9YTgLBXK8
wWA4MFtMUk7LKas2c52hMIYldaLuq8h81pcdobvZPqviGyOpp/tO9izLQ+pWHr0qLsEMd9HJdZl6
029wtAMTLvJBL/UBbgxS1iNaZbVjfNG+VWadfza7xhAghFtpM0xbYr9zKSl4ZqaK9Tf081MrutGn
d8lPKSNq42CV/cc4tYYuWCrLvl3tgzaPmDrC+WLp5yi1il0x2dp+EBCKHV7uKodQsjcWY7orCXdH
gZkxtLWM0PGLxh17HypddjaNqBlXqMfAEFmWx2HU2XJ0yBH8iRbpIt10OTHk1HmU6fMm6xn8wI/d
uWRU7fo8QuXEzm/TW/KiO06LTSYLPzJy87BSLQNLG2FtUXKVp95w6g9pu1wTG2LfrWf2TWggaWHh
BgG5Ma6WlH0NM7GOiAGQliswHNC+qPVvFcbQm8rOopeoTqgOGwsP1ZDlhzZHvjInMtqn6ZDtw6TF
RdbU7RdzxDFWS+U9RBZtI5I580JW7NNi6jeloON2tFBesmWwL4xfWWqBbH22mwpCbAq99jIlwnyF
nwkGrZ+XKoIqoIt7JiI9rNdWfNMclyisjqOxyxYo6tS0nzFAeIFKEJZvNBRMnp9RmzzUYiRpxXSG
6rPlztGjnSIi8qtM2Z+6AtpJ6bUtf6PWjjllSCAg5PtNT7TcqMvqlE0NuZtpmm5D9AY7UUbuYbKR
AI0EqLp+L6d019kRjbbTd8nZ8OL+kby5LMg5Po/t1NxxWlf3JMlcPMLBAjujCtRI5UJGQarZyVUa
iZMo+d0vQJrjWy93E2KRqvILq2MPxDaTRRICGOJsEU+Req4bJLam912haD9ZDWwyzu4HgzjqwjfG
2Tx4dNPB2C0fXJ014DzZEaWv0yTXac7Mr+p18RFQN/L5uNfoI+CvbSbc969o7ei5jXq5r9hLB5aj
xucsRpRvi7S6oiRjkTg402cSvYftYIruW0Q+eZDZDakRedxSqpvixSyX4mYx2PYOQLNvZ9igOyOP
ultTqfqMBU5/cAwap6BtYHrsqqqNaM4b/Q19mtpY0IzuSQOsumAeYxHEaa/5wKajb6Sq6IdyKJ1X
wcBd24BcY4/ELSeIu3mQPvF+46ZE/XGEmab5jjvIK7NZInJVNLGzIsP8EDVefXZHOz5VhNIwG4UK
3DU6e5bZi+evgKy7ByyKTRo0dJqbFlQmSwRjxQJPjfQNYzCPC8EkfWCZzdeiSMTWmCqPJZFZXeET
TwNNNOqylNV4l8ONRxntXTUDdmbfmclxOQrQyFexbjQbg3Xkx7wdzMcUn8qVU7vzgz4atPeajL17
y5vYxLvddKymMLFQBFgreDvRb9RQZ8+FVzXP5F+q27LPQ2IFw+TcT6Bo49FdPhgK4jxu+3RPhsVM
lAsIap2mHZURn7aiyDX17ljmy0DWpdN/sDBMzgQKteVGS+wykLZFmqQe67dN65Ap7LA+PJUIqbqg
yMaZ+JK5yIJEkeLn4qPkOHbjizVRwNpDLAmcQoJH7RwuJyMx5GdIKLoWVGGZ3EYd6waZ6t7zvNjt
QbcWHvRuyd6cMNY22Um4PBcij+vH0BmIstdsRTUdhewB0VxNl76Bd9zWuFf/NN7+tzj+XXFM1fhL
JfSfs+fgTVV58q5G/vNXf9TIjk04Hf516JH4RFcRz79qZJdq14RtQelsSYpTQSH8o0ZGrYOwBus9
GmUB+0ryW38JecQf/Ci2dYyB9p9F938g5ME7888a2YJVagokv6iL3HWovdqi/yb0d9bbOJubFMQ8
uyNo7OBENmCt10TMQQFL7YYamayrO7E8ou4hgLM0WXMRv47WIwA9s978l6nItpUNuv+gkXyG5RwR
dKEDtBftlwJoyIUgSbg+POyv4SRZx87qDVQZZtq85uSHHgdCp3J/TBFTw6AF0o7nxr14KGZe0bDW
r7W+gP0aUpTE4LwNAodj03ojo9e4LrxCw3RdRlIyvDbdem8SjqsgyGnrr4iwKIIsTaA/N5331Auq
P55ROuqOrnWne+wt3lORGNOfkc9hRmApG8HJAftslll1qogqcU/Sc9ovraszaywLpjhGXGqBUUZ5
EtQA1W/nfBJ9kPUeH6P2LKTAzNTUQcf596hjIn5zTJzdVaX1BzHE4sMyusQOiUodWqFTKMqiNa4j
s+Hz104UPqUST0nAyH2tFL20pWagRPtC8C5HoLQq8zHhBvkqQu7T/iQUPwaCtjoXoLLf5ojfgw/I
G2C4zrsdc15NFxG31XAV6PZCxosvvYlPbWW8ppuJ+jVPCcvz8e8tMO2ZkV1LKynOZezE1yJDw+IO
IbO9MZmuUrIs0JF6bM0Syl0fyi3HE1A6MlTi0DSJXBPM/o8vNNejTDElD70nk4DDnOi4frrlK23b
FzkT4H4Z63BG4JyZabHR2zxL7rTC5CNUc8pfqQeSV8gCBjwY2HnPcUHcwnuMCY2j3pipo6ianAhA
W1ew2l3nPvqzIimJyX+xaJWPHPNbzMYBSsFQek/Mnu47Zoe7Gf8u8tAwCam/2vTOGSx0H4S3aUFt
FOZjCeHgdYrH9awtONEztKPhbq4j/tISmvzXIVkKxfR6EnU6ibCxZGLiO93A2WCqlm/WE50j/oe9
M1mO28rW9atU3DkqsNFjcCdA9kxSTJKiSE8QtGijbzfa/fT3Q6oUJcl1peMzrqgo22GZzEzkbtb6
199s/cU2sUMRcEUL1+3bECoLi485TrKJRgDXwJ2a/h0fHHgQek9ED4FzbELmy3zBgPTANp4fS4ao
WVMtpyrzkQbkflFAgWCJcg2zLc81s1kLCwNovhpJyybVgsn7TtWQYqwII41AxDXIuppKVgw4p3yf
55WxVoHIxMG4rpPFn5vXYf2K0P+ax9IemldPSH4Z12S6x7TX38KiSHGhHxlNWaJ57RroD9clnGou
z5cMnZt63ezrLf4aOeP8MNE7DuE112yGuXrP2LS+sUiBz3erk9Iztmc8uL5uTDNsCo8FM7h6fVMw
FWYFrFtiKJp0D0eMh7ckA182drrHVKTtq3K77tDaK2HYGRzxZEFfetYyfdSCRmaIKbIWQL/oXDan
U5PdqQyPWJjEnsZgSks+jk4y7RembgsPgv1AjPRI7AybXOYjzwfLEPE0GoTLM3/iBIFraR7dpCb+
GWPJs2rXhGw0DCyJuhGw8goc2b1wcGVi3mftCItL62getz1Kz41eNO7BwX1+xxzBP9stIgmTKrgj
kyzn85o4v0w7JSF6b302RQSTjJ4FPQcnVmnQDDwQKwZgkQ3+Nl3IuDFpCB5WVeDRq3Lo04SJ83ss
BxMe2BLIFHuODF2PxBOhPgNPsLTmh4aFDqUvydvXXI/ag0/y9R7ClvHkmqx5Jy/gwXgJjjOP0sfj
mhhzwzyaig9MiAorCtN/vigylcVTxFiuOcW1a89bsyqL5FRG5Ptmukr3gwU2GI4T31KRRgSUEGXV
bRF+s6YijIjGYHEUX2snC/tNh+GA6KUS4qkdsLjL7GWiu+tKExmsXrNeBOl922te/YSmFtEFPdpd
WvviqSwF7ycrm5UMwRyBnShIDgJs6Pj1jIPke5zT2qSJzeq+Biiva69LbZHdWBTaB3pBqDnXNW8Z
1IWhDlhshka7rv8Beu3dkI7+M9YTeN5D2uAlxkm0PRCKnc87JAKcb53E27VIzHU9+otk9Nh6/rNm
Kr7IL0ca4QVpuWnciaWE5q0bjpkn4WQAbE/dthGauLccdhdGqn4WDhOPl4S73XXHlaNnPU9VPxOM
1dpdsruerHWdCOKOEq99FqlZVc8E/iz5J3syOScKaz2lBPbIeyvp7TcfnGNLBnh5EclgkBFfvcMR
9I8dHvEs/lZfL+doTUEnp1PcTQqJR1BQPwyknOLzGcwJIpEEXkqyHDh+zHLaiHighAgQkNWCiHDl
35SV7JPAcCP0LvBO/OKisgLialq42O/1WvzMVYrlfm+XfEUE/qkgH2bOWvZkt0k4YtDnTAYEddoH
572uyuc6Ft3Jj+YBQdVC6UsdYnZPmHcfa3+9iKRTFU/IWpob7hjvXkCuj9i7o7kjVYIpshD9HWaE
9Y0EIGAsGCcfU7fFuZGB5W8tJHzNqNuzhJMdMukJdTdjDyCOEaU2YSu/HGUyNDdu5ndldA+TsQ4h
0H6CHbnDmK/daY7r3zfWGODk+xAhntM/LU4BKs8IvXSiI/BOyakKEGaiON4oRrDGptGhzhlEKFXh
6quOHqG1shDmbnkQ0F5IvLMaL2QQZu7yyoDy76ZqB41sOtlZkueh5k7LSFZVkyy7xUG1jCZGW61I
5AAj1XAT/6Y3LfXBQzl2kpnPNZfOWDzPWkOI6iQ+wrCrbzVaoQ+pyr2Ta0SsXmFRlCQeIBP+w9By
m5mRGmKXm46Z/K3L6NoMUEzMb4VVZx8Xt/zImLAtzqRoWpc2xzFQY+znEVrf+TtvNMc/5dKRxOkR
4Sknn+BDFtm2td1043VLt1sgHx70kcjahcngliBdwAmLIMRgMGV263UJ+iael/Oe9V61wxU+4h5n
XByn00ccS5odc/cOQ/rptzGaQzvN3N/jdl4eEnupNqJojZ25GiIbvd1dpM5jdfzK2dpzOX8G+Xwi
0o+J/STlrZcm6lLiuUi24FDu6kWz9pE/uufGT61t3MqnFrkOtE6Hymgry7a+7RV6jjwvqU+mpNnG
1A2noezEyYBtebCJCDnm/mCda1PpIQ+t2pK3bj/ODglOc9t6W81XOP5wYgWskPzegu+Hvv+kqVx8
4BJYp4xjRcC95hwL6KSXuDZDszKrg6HhCuStN4S5NEzIYn842DlfmEwX7VXSoG8yyEpAWPaFyDMD
xkOlP+Rd5p1rXCA+gqNqZ+TOdPSah59bMFG7/t6PWFVuInJpT/1MwFiW9vVLRvlOeTdAyWd9G/kT
42PvwFhKu9Ph8zLAFu4m96zd4NrwAslrAily3TctL19mrc2LQLhFGY5dJ9fRlFVDwp0AblQ/7InJ
SkLby9uQwz/eKBvCQBQn/XGs7PcmQexu9GIKRaMX62kljgtQ31vU6dAJoloiAqyNLdV1RyWY6tVm
yfV827eW8xS1nCic/B3e0zXiNi013IMugbjLpIDNYCz4L02FmM7APjg/NWiF/IGDxOt4dr2tP4xT
XpA2ZRcdpGa3VXP2QHIH2P4qrAN8VnKM3zn8412SGe1GeaIBgB2rhtC9SMFlj81ojw5R42DCnxFD
pmF61nJpeFx7keFAMRPJpmsg9mZJu2UMViMcYV/gHDU9N3gQHJUDM97HFWoHjVtth4S0Iz9zQQaM
Qv84xbPHEsdKydJOEOEp/DhICcn5jFdYfI7b8i4Ze/lJg6x8AzxGXmclQy6v6LEcDP3Fn+SqAKR3
6U952y7pJ5JXBv1Y5o7fn7RWKGM4cGr5O+wCh3baZkKjcopp3KIPUe9PVLMj9tyzndbea9QWHOpQ
dSaCrrVp0WHC4GilzL2bZTU2QEZhaXoQQzWYiI1mXmG+Ally6xpDRkywRxAtpuFTZJeQxTv+fV5T
cm10u+yRODF76bY2DBzsD9BQUslKChFntLib0rYplpMu1PywGJN4ohbFT6OdKMt9jfrsm3HY/ReK
1j+I47nH66WX//f/0J9/O15aW2cIZZ5BA224tNHrn3/TOg9JVAAJp9mBIOECcV9dm/MnZalBvliL
Uu3OIgyr29SVXZDnNeVcvj9/A38RzvMOsLBb38gq+DFX1tu372BKHBLGjD4+2OSNxUFUyTjdDL6I
CJ7SZBJTbEbNPjXTJL4hJlpV28aR0V1c9Tis6oO4s2qA5r//WKCCogmibP8PTjOVOUTwhyySCTVK
v3bm9t9iTU5NOtIcQ3g2qHyGEsndRhvj5vUXz+QHiff6MFazvfX/lOBolL5/JtXi5jA+FM9kKWiF
YLcuDTcO2qOMLyRZbIiv5uSZT7kbaUexlt8YVFvZzWi1jfHBcghwVMQ+9XFy6NcOumnjKvtTRjY9
TGVy0P7iDTMK/WEZQcQS9uphqeuu+NGZZ/Shj5nEEhwqpuvQ75eZ4PTEyRuKJttHfEBKLmOIWbZv
pZUvD20PVtEm9PJpPXcPZdV+Af3+v95pf3E+wXGKGsgysblaGXrXZffNwtZsyN0DdQMeTRplo6M5
zJWApJ4lEI8k6nhtfyfDkO8WvmhH9LMk+KFmKvCf40oOpWzWHown+/NHZa5g1L+pkrjc88bWAbHj
eKjcYHR+/926o94Q3dMmh8YBt6bUpPcaAn/CiW+mKkJy+shs0LOOS03Zupmh/+an0TLGh8EaCUxO
xsl/BtSlW7audbHoaWO1lCYKZyfKd9TI1NxRvdbwK9ZT+To7Wysj0JLc7ebhdoGU+v6lKU1LlJqD
WlGAamH0lkRpjOdvRqbrWse9pRXZr0TEeXCJST2gA/r54zB+dIPhceDiToAGuIG1xn99/zgSobXp
Mrra3kxszkCjVlVy8oa11alm3j0Hv39eDG/UHitDAZ7MZcLbWtJBPc4+bI/H2IQXFtpKIxSjsPhH
HhZ/nRmoxtsrPGQajByDqctAaWBUx+mhRkZRkmzejPE2HtuOYKWSV7eNHPCGsTr0J4+G4P36Yf+L
RP8SidZXH5yfsKD/GN/ev2dpmNcf+crSELA0TAtHY51TkfPw3wi0MDgcv9IyDAjPrum6TApXf6GV
Jv0Vcrb5I3x3CNWCyOGt2+5vQM4EuH2/i3XKwPVlMDszMVcCef5h2fbWPGIeZd66kXSfl8mymdcJ
sA9bFauPQNm2GFvVJ0f4rQhq0Y5QGHGjm6iE9oMh27Md0Te9EESa39Vo5RCVzcyWQ6NpZ3szMOZB
amaNL31OG9nHiyL8czHm0B89klYbslKIr0+qcT9Mi3igvQBkHqPxA50KnYNHICYTaNW5injwbtql
HLsHt8uATbscPwoX+dKezdHUQZNkc46pRM2sUFuA/6xlcXFknonbPeBgpIgZzDP992wo1kz4Jc/f
W1drP6SxPZbBNJXzB9KzZUzEXMRnR7O9Gn/Oae4e66WzGO6LAcqDhBeiIwCyG+M0ePFy3yY2CdQx
5OdsU5bLrJ083iB4WqQ0PD3bsjQvIOH1xccY4EFlOUbS9LFNBo18MyUl4yUo4yhbOTkPpV9wh2RW
zaWZzv18j4ApZ+ZldXPf3Jq58bFvmt5V8Agjve7bQyTsdNiXkRGb7t4jV5tyrUt1BV0bumulh3nl
zXemq0p8JxlCakdLinpgXEuSJFmLTENIB96mX6xTMOizpPkw5iQ4dwxXoD2SjDfOdzlgiL9meKed
HzR13JW7xoMCQ0PI3RWHtpZk1J9i0TBZqIWcQlv2JrwThtRuTxOvjckmBiUkkkeXk4hujC4pIpJ3
5LguHBe71Tmz1U6bSW0LUP1OxXjq+2FoCLRZyqw3O3ALCXhcQi80JileYig1hnqdU/wSu/d+AnCG
A5krVUSX/x54VZ/2yy8PPE6fnx940z9Of3Tyj+V70cf1x76O3cx/IuoAbOHcw7PedP+tnGcih5ST
rAmY0NSHBn/y9QgU0M84mzzDhtHmcmb++wj0/omtKCw3/kS3KIn+1hFIUs73RyDMOCQl5AAjEOQC
/0sYgdF2VWkOdnfwRy01w6oz++0S111+k0SjfQNFph0fY5vo9FpPk4HxWNVfkgZ2/j4n4ToPu27E
1yzJ4SO40WAG0dABbTQzDVUcWekFXFTfuzls6thnbq/Qxt3FuUjMDfrz6Gk2KvvFqca3AlFyzK96
wlfYfiRaVl1k5z8hTc7CgqQKRuxOEUkaOBdpr5mp24HzGrdZuGYP0iHgvW96Osgc3WFAsWg8VNWU
n2QHu6guvTR0Gn5wcpj600zNd+Vcyw3opniIFB6GpdT8PyWpujob3GTsN5aqO8YjxwjjrLx5M0fR
o68l10dZBCpcH1SuWm/T4XPH95+Gmib56QnP8KOdd8rbe8LAqD4rh6PC0Tl0zYEflPaEwhyMbMkY
tfml/4k6rY3DqvD0F7fs1a3TjH7IaEMdSsSlxAlKGHIa0Q1KeDg1Vpm27GTaowwh1h6ddO/jr4S8
HRbKRFA9tbIH/95oYu11GEz7EUMDjgaHeeMZM3Vf30+2KJiMgH2ieB3ES1d6FNf5DKgaFGUyf/Ca
QvtT4UYXzibpZHkyJ+8ayoa7hmHx/vr+5PquWNmEHWX89WgUPV9GxWggxCu4mnZ6N1R75KxjCEyr
dnDLtS163Z75zogboUv3dY49lNJESPc5hs/Qc5PkEBUiVwcHRYG5S2w3Z56g1uj4jPskqLQ6Pymr
Po6d1RsBEcHDrk9j46XRKDl2olk8fc9SUaj/StYCye6nbJByw6unISQiO0XibNuP0K6K546ctMcE
lfZL2yTy7OFH9ZSp0dslptE5m7ZszRPq3/gmatHw40lsBgXDsxsN9C30nIxWGo1pGo41HzJTtra1
Gd1Ve1tncgfnBm4aqIUTwDtBEFhNy96zpL/HBMf8c3JIgCc3vixrxDlq5now0MXu/Ezvk7u8qPld
JAc3O6d2DETMFmUEys6xQy5BL53Lh6j0l9tUTXlo1qvcqNej29Ip0zlEFeztyUgQuw7k/7kYPCIk
vJnhYw5zpUDukJYehsS6fOxr68UmovxMhsAnrsolC5exXQleg9IU0GBxW8aR6kOJl+su9VQE6Qgi
6kAY8QnWh2UAGXndB26d+l46qrxIzXR207KU93ZqidMQV/BPjRZXMcwUD8p1+i3iLHUizgUYLoes
GE6FbX6cabMC0HdvJmbNYaNi5hBYEpIhQ/6URYVsdVf147w16t4qAj3KFNMIqe3bxpS3KGTRWntm
flNpk30Pdm2gQUW/FOiu1IcAEXGU0S/61hlLagywpll3X0alpbeREPHnpcsydH1YDtGSbVTj55sK
20OsqAUQQrBkpoORFz/zplqfTa9l3Vwd4rpsH1tfbzJ8NkQCGjYC7Ws5+XqzvehblbXJ3Wg2uK7r
Tf2sOfayN1pXNxCaQKDC7o3p/7ZaFKXGWPTWxkgquTWHyhZsZXtC31VM+mZ0nOVmwoHwksxKfvL5
/OaRAmvOjkSurf5WKu5OQ5QlobY4Aw3i5OUA6hUpDYHeDkOoEpdRiAttPewKI3lyXPia4VxAgmOc
B+KA5wlyry4FXs8MRG6m0+Aw5Y/zPmFKG5KT9VYrvd2i8jLwB2ndu3oZtKc8Z+qLCC1RO3+akYi4
FZHdocLXmNoNgqkLA29Dc6wuiHA5laQzRK/Xk6XN++hPH7bGqajZoZiJCVxE1l0EmAcgjej9uYPV
T1g9/iJYEdQjp8bCDdPhzbSfY47npiLciu0wGQ8IqXkhaH3zpmJ+boYF4MktbndQqJJJ86s76BbL
nezyetnUNdaokEbUbeeJf4UV/bc//HW5tCpGf9YfTv+4/WNOP9c/lEvrj33tEXVztQfCN524F3j3
3/aIOkpYGxo/dqsw868Epq8sJZcforbxPaJ5fqiXKKVw+ifcRmBlYABT/p2W0V5xzG9wH321JUcc
S6wizSdz5h8wvRaaN0G8VXbujCFd3sh+xN+1stze2uoguxx25tRNCPdSEJ9SO9bwKewO/zu3OjBM
JCZYk8t7Z2J2EGp6Y4dztozqZq4c94+2K9xNSgZwp1pGkTHmgdwwBaySRyBU5Q2wIgbDgLlbuBVJ
r/oSo0nZUvJnif9BT7XevYz1MAqTLdR3zfJoVl3Uh8409vprYU5FSmq9pRlD2CW1XpWnFHeOcPZQ
gRkjRF4GP7FifJCcEcy3jfeYGK6qpyzEx4kzS5RWzxAhAwWUTxJDdbH1MpxP9U9p6/Zq2FfN6OFb
JnVyOG+gQ+QYkugtqlnZ7dy2We5to6hwJVmmjB8ljEf91lS6m/5XR/NFUv6rDWgBZPxsA37Iizc4
Vd9DNF9+6F/bz7f+CaUPkYPBdln7Fdb/VyHNdWc6eJZS1a37iD/6dvutEC17cu1ivqI1JiZgq2sv
QA4ti41y/W+gNWyw7/eeILpmNRrzQagJAxI/hrx0aFGr2RHtyeq1eWNaBTrPsSe3o/cudoJT6dH2
ASKCns3CtuicQfsIxSBjuzgGaPGsdQ2T7bL002ivDRrjeijoxY0X+2l23zsVQpYudV9t5VSnBP3e
TT9lxsbXGJ1AN0rLkzFThDi5Dyl5zKpz1rQagE3S1LfM+Bu1LxfkcBMlcKwSo9mV8Ez81zFdTO+A
dAcUvW8X52WcZggBi2G7TFbTBNExFc3WZM/hKRM3Xvo2rt4Vw9XGou5qQI1mtQw7MwJM+ninFaVu
rSVYmsxMzRlS4QCZoG9yd15bqOaO+5SPm8yyI/W9WjIrOvQSdsK8LaFxayVVrWWjpIBD7Rs2cgX4
CneegWfFhCac59kG6VIODNMi29eRxI+jK0KRREL/PE3k+KhtnqQ2E1OmdzZHQoWALw/LocPJhUaD
aXCA54dWQmRGdEkipKdaTLjtrLFUmDtjzESS2scgL47+bahV9s7YepF2HvZlvNi0JTWcaiIUxnhv
5HPU3dEZaUd9glCtoxoJlK+ZwTRaHEcyqY4kbY/7GFAKra8zUL5IXQWjqKaLKCZ75/jN8oZGJt+i
fylIulkSWgJYEqNX5mfo/ea+llZ5hCg27PNqbPugrWonwOhpFUjOeHskBNaUVb2Brhh/oDmrIHsX
88ax4nxj9baJyDeu8SX3o0tXTuWnqNJ6PLTwQgyUNjYfisz5mNdlfDEZ299PyeheoOuPryBg8wbj
uOjUNcl8YT3UcGvq9Jl2K7rHVnSB4d9oRjgNwxhGMCI2k0jdO9/Po+cE56/DnDjaB43hFkrgTvN3
o9uZ58iJij35xKnaCOQ9yzO8HzuAdeZ8bB1RPcL/yrG0ixJygLByMOcQoos7h4S4qGOFRBwrsF6W
W1yj+uM0q24/FSRumfTGN75CG4Ghmz09MScBTfSaLsqQ+nfFn2KySAAFcIPvAf+m2ubMAoKFG/2+
SzHh6Sb7KWvdjcwGy0S4MrtnAYkxDrJUFdh6dsP4AbaocYMxS03MJ/PvPlv4roEtu0tSONVzJ+dq
P0Zu8/tkJJ9Ei/VXX3jeiW+63NKkWeEiG4zw4MFeIkcmpwpt71NMl/UywHsq10rV+JzVnX6jqQoe
Rtua5MoVs78j5/6P0W+jg7CpdVHpUEpHbvbo597wojtZ8WnJVfrJnPp0Ve55+aeWKx/VGTsMi09C
kVyYJL479bu0QU1WI3ICeij2UASwOPIr+zTN0qeHxz2vCfhZDYcnhKfK5g7H2FNP76som08QYrAI
xpbGZBUzykmwHSyCtNfkxtLaZVtPA2ZLEY0az6VHO0KgSKzpGEvICaCGyHcUJ8az5Wrmh17rPqaq
e8wazX2fbZSIyLZHnUnQBFoFVK2wWOgy66aEb3jWe5wznExGGzeNj74l3dtl6lq2xiAfFfKbDVzB
+rMz6F7QTKq+RzKtfm+ZubVYmRYzXmtTg9Iqtj7GiWWHTrvmz6LWX3AF8+NbbFGG197WEIJAe4Lj
rIcwS/BEyGZamLSJ39Bep38UE1WKHNuzMUTT1nameZOMA9oVRlsHUyPQJZinaTkToeltrNyZZNDj
M8COsxIgU1iMu67GjD5gFoGxMaxlmAG9YKS20rpGmcI8hWyrQ93FEmo+GEk/P9TTOnjK48l8HPvI
+z2fSsZvQ7rS7ryVpxZFyfKARSmMFdggb8Bm9Q1ewwzx8PzlnEO4M9/HooqgPHuJDIzJgqC0kvsW
puB3LpSYJYgHHNKECYkDZkxyBJuCxdIsMMk17IvucEUCBpjsOuz1mQAnr3oQqPuB2CPsojGODeMs
kiBMjb+HVjKftX7FNoCjP1t1Z/9Za9Y7RpXGWbijRKPTlsD9PlJ3RqhscuQtaK28W9/M8zMSFCfD
Yfpzohtt0OpFDdY1f6z17hF7JGw6BCEK+GdgfgZOs0tJztvrqfIvrejqreYY6H8skKBDrCV3RT7G
O5T1ER4CnaAmtLHLgFSxY79/zrCweGgNkPGkLeqn2KXjFUnXnKYMS4iui+zi1q4FULqsRvTAenzA
2hLzfad0+r0FW+3Cyi03le5P9ymjz/d2hrYB0CgKyh7LeyYIwjrxDpeNge4rrG1MVnA4sMv7MtLs
XWEs9VFUvRHqUp83i9TTs9ahu3KqChPkYR421jD3r2igcFj0sBge3fy3XorfszUiHotjdR6nMh4C
R07JveW16P9ljTlnmRhEUczyT2GO+XYQy/CYIdbaXvmT9RrcY8FU3JidFj0iRJd3ju72+8nHkWSR
CPzGODPFNlM+chrLwB1G6xLtOEFvSy2YSNX0e4ex9G+YMg47kJ38vSQtc7soFEEce79h+/5Hl6fy
iN3bShMkmhcqpsvV7frBgrj5MKa9ftSZqm7QNhg7mMPijJYu++xnHrZvRaLtwe4QcUkCK7O+MOGK
ZemO6VR7HChItkNb+AfTqld7TCovMtLsfW4k401a1tDeixnqUy80baPDoAqZRo1bE4/5z709pSHv
/SkdYhEOS+IcptHEB9q+VdbUHCoLe3i98Y1dLezPrd5cBuw9A5LrMALO1J4jWkNArL2IFBPQJMHO
IMWnNXAKpHa5Xt+5TXdxdaI/ZIsPWYnGGfnTRk+qB0/rgf6YI+2Y73kBGI0ROGkFWzpJTlIV8S6y
iluz1LQHX87TvnAG/2AtGYQvs7yA4NxDkEp2oIgYsdWoOpxiAcoexCZP82Iv+6Ympq6pNlZcY7+Q
DGJfjabiEHbND1oPQ5Gz3X3qLSM9qCyCnGmLP9qIHBBsJ4gBgbsWICuwucjyhPvAHAh4Ff7ntFzg
XWksv1pqB4fx5MXREDH6PfpXvPFxU/Ob4TiXnX/IcE4K4lR5p7JfLgTi/oZv6sf/zn7+J7MfdPpo
/n8CZnx6k0laxf33IRT/+rGvYAbeAz4nuePYnm9iMcDw5Ws3ZVj//JJL8d3cZ/X6Qm3nMzZ3LMte
fQT+1Uzh9UVRLoBFBHMaWBZ/y5GApuwbGMPy1vBkYlWBV4TuXEGR7+hapDW0gyYH51IycVFhlc7D
hXZjBaunVv72zYO5/xU77fpiNG1rNpMPQ8SwV9rRNySe2J4tZFC9dUm0pXm9KoaWfvSf87Tn5oQ7
1bzGODe8+WPWHf4XL23in+Z54CY81O9fOtVyMfe1sC5qVZJUPvUxZrIThHl3VWegYYC8Q1wCF7xk
wPCrqLP11/8bLVo/OS2KIXSiXeE3ih9f3jBT4O+sMC8F9y4zA238QuNHnpBiPJIGc+l5v6Am/ZD0
/q8XZanAeBIMEX90cauaKhpiDtWLbVTohiDIHY3SgQRIVIr/3PRI4KzU5MUHMZAwkvRD/w7aiwqF
C90MWwdVAioXiiLJBRltlVLWm+PBduBOGXVxM14lUinHImw2xEnJZiZ52fwFp+j7weSXj+FQgK6Q
AnT+H5E2D2LcMGPlchGDxloZkOrNxQAzysMA7Akoq76Zc1u+/3zBwC35yzcGrodtpMfG4O/fLxiw
Zjeb7U5cMjFCurryBt0q+VPP5vZChMP8YON5c8fdCg/rqv35+ev/dWPCc/OYCRMww7r5ca+Mvl9h
BDALTn2obum6YRYf/RP0JvGLADnxPZ5yfcKgPOysNb+LGfAPpK1ocftKh3t5sVJ/ftAacrF3X9SP
kYlYkjwW623UnXV36igXv0hEIKfPZNYgk//7H9wEWyVSzLXNv6xaA0G53+qRfhn6lk1i0arWZ4P7
dwzSlb3281f7T5sEouy6L/kfcNeK835zJokG7YdmjsblKpCplgROmhXP9c1V6lXSDh0x/qlvkD2y
yq/SE1yXGGovK+MYvrWqb7RVTBa3NqzSXDe8Mwmn/lb0DhzfhCHaBuSFXWYDWk2EVSGh3v38QzDq
/8tiXbkDFrJd8HJW7PcfIiviaPAWX1yiKIOcfNWeXdcNsgWUcF2JV4c3ce6hcj+XeAegUFArK3Lx
20ODRDwO8PxtC2onBblQRLp89zp9fvj5+/xPbxMKA+opizdr6z+8TW02hpHiXFxs5fJAro9ZNF3z
KlYRWFt0v1rZxo+7CEYmq5o7V6dRR0z8wyuWPcNUPV/kZWoQ2NhIMd8I91n/YiItvHZp8HtA15Fb
Iv/SR1zT4UAt/mM65EiNMH7s3816ZKWvojFdYxNg/8zBua6J6yMij4TLS6SJf5ajW+MFb9LAYVF1
NFw+EJbr9S+yJfkEP3zfXNY637O5UrwBW390EVIYWGMSscQXnM6w5W4WhcLM1bIPrVksPdYLsEpJ
fRlhlRk2yTRhOoLw7HwCgLKg4Hfr4UK6KL4reLLpZe/uYCcTU5M4ksKyItjQDPCkjxSaWXp1NNOT
9rHRyrjf6G6NPfF0Tb6xfDeRG8xK2RlYguD28SUhJ1vbR6+pLmBGyY0nS7zmS6++G7PIbTce1fwQ
NEZBOQ8z+oNA9PFZz6XYYNLfIc4CeWp4f2Pyvtj14pz6Jak2ac/9fUIEVZpBa2ZYQlxjfeZrxA8d
ib6xXYRmNGuu1jxj+Z9NGzNyXdIE2kQP2oxAraAzxpb4EjsmQcdHBteFTm94v6NwRhdZlbLPoV8p
CAWMSi2oDOgOtGPkCetsxANQVzNGJxxa/ceFKe8QuqCS3UWboHwHmd1XNn6ceKaHZRI3zT1OTUUX
zuRDRBsvg+UbJwPXbs4aYXrJlrvKPom0Q8pJaYDiU/Qw369qaelblAmVh9CNEhBAYWy4BdDP8GOL
i802lnboQD0aNQtjIPKLVsOWHBFlJBJBzpL6krqEJAqJkmMiICMciWCmeLmmNDXp7B2tOGUonfv9
Z/SZTh3ERqLT1WfdxjfL+K4zrG7X+dintXXzOqE+fYGZm56MEaAS31Tjd6KialRNrdwD10c7A37G
b6Uv7RcybO2gdZrknYUy/xEzke4DlcTVRh/4ekid6Ks9uK+Nu6k7hiysEiU4YoF5RoCigR17df9u
wZPDEiSNmycisdL8Zqw8mVsnXNr98smFYKfDS0ExU7ub0oW6QurzgiwBHwoI26hYcggHaPWakEAx
TSBaW5iKlzj3CL950ZLRMXm7eVZ1GxznS2+n6WvxA2L5UOc5T7rSxvpGjz2KIU5w6w0fIGTTWMyh
IoENUXycNck3tkSoistlQe0xoosnWafmrEgXViWAt+AytSpMxkNCQZpXv5N8s45QfKmYzWihrnfe
ZsJvBg19LO03tL0c2akVXwbXo4tWi2O9RTZ8nzjVqVeBODmNysl+myPlP18571Il1hGZMQcP7v9n
F5XHtuySVgYtO9Rj0mHy65fW5s3RcdQ3X8TLDpPyfCnrG3iOxlOr2+t/tEqH+x4OWMBxFtHUW34Z
bxAp8m9iBVcqIP4E+ZK+6kyVm9f5zrN5OB2iyiIANOC/6BKR3RHNwBGDKau3yn38s+9iiW3YDpd6
qnGiXs9IajjvHNlcoi426shWPPmO6xaP0l/VzVIO/OP13ZbDAP5pAnTd1yjzjWCw0+W+vcpVc2QV
3YercjOO8V/4f+ydx5bdRrZtf+WO14cGvGm8zvEmvSOTHYwUk4S3ARf4+jcDKZbIlIq8em11bt0q
VdY5wAEiduy91lwkwdHbs6kMF8/NYMwBVLJU3i1GWStPFXTAZHvupnrEmEX1KE3uvVFILopXkk/K
4kG8JhUPA0gu8Tq0Cl0Z0Tw56tngvCxtQCZn4rXOldM7iJpnOlhUv1Mi5N1SKMxZgy1+SnP3xZyo
7xfnOQCrYDuZfvrKxNTjXniWdawaTb+iXaHhUg11xAl5Vl3wGPHbmerbllXDxiMUmkGZPvRUpwiv
qibYOkaGm71XZAaZmVq7DVHVvLhC+XqHCpTBsREt33zgbzDtVyOi+UZD67deCpxelSoKyvT6dvgB
E8dNw5BZbHJH2jk5TFlD6lwNw+tydKR/EReO/QJMFGsF2w5fsDYnXLJKopwChTbC33Mt5sPL5RUy
Qgev/zC1qgxi5yHibLz17ZHRdQBdghOET3HHvw0IcW+3pe2wtpGXYx2zuEj2hlSWax1TvcsvfQVM
yjtyOdXZGjT3LpE9sFMwjHzboQf+huvCuOrU4+mUuXGlRyk7UwYfAbDlQLlq+6nsL+uRLuWhgJJA
leaSj7XqGapbW3JO+TKh8pN0dsY9Wwwm05B4D2nGQA3zHqyBNyhAHmMLp2PMPZ3qgutfFoEst7B5
JeBB1gAjggsiBa1jE/CG1a76+GLELobjjHKsM+pnJEW0jdFYHij3m0MTWvyqCW6HTc5Gzn0YoQ0E
JSQIDb7vzUSczkvrd7yvel4UWzOZoVpEDm982wq+yfIk2hP4t/OCEMBBzoJhIPShOxs1kbgJppDI
Nb9SP1DaEDuxM9HwHLCFBk9JN4MI7DiOiu3sMidcmT59eHrXUXEv9dR5sRTX2NR8zgBByjHEnnzj
YaSfyaDHlAaEjjAN8C0nQf3sRjUvemOM081yhexE1MjCZQVqqzbZLwfeedTq55kR7wOTQMxDLN3o
JjnSPvQN/2GFzsPaLgyL2R/5nZaKcdk26XryRNW5hvffj7n22alxtpi+hmLNLDZt33OSUXetrYcp
2KSjkc+bVn2d2OUqMuX5r3uyjNZlHAUXeVbyWs0SuLWHznDXC9KzCUuIWI7o8yVr/NysjrFomfCR
Wo7VslToijgJXQvNl9ccZOIAvnAQ6zl3U8uAcl2ONg4brdWdF3tSKwv/7eBp8cHk4PeOWVNp1TYI
/DE/FYPLX+d9bDb3hm4C68oV92U9q80lSZe1bzLhoGM3Z5GnFEFVSzhLx3mFLL7qvNyAt7VIHdyH
1GRdUAsrvW12nOXZJYmFbQ0JfXuYvET+TjpzeLs8nzbjlX1KI2CP4MPOLr3e5xHBkEdai5MNpziS
rf/HA8FU0/9aAw4ewAsP7UFLScjLZe28wLvBZaWeChePATMzMwTZgGl+bzQkBaWO6jZkQkuqNd12
gwm9U7ISoTfR1l5j0oRoHeZ/dEW5II38XdjgrZOvWwgEYi8phFqGnqZxZdhcAo+c8eDEbsUUBWqZ
j+y4YYfxgAvtYHZMN31aBU+WlRjXCAkINIxnHmqd4Uq/7hT4YVkB7QxPxqYKPW52FyriSIAGLmJ0
OfLaqA0I2mRkSWIZh45FAdE/UUwAxfF8lr36tmnfKfBCI/ncqJbQMKSC7dQc1Z6CSVL4ORHXjQLW
5+mG4KCR0N1OcGuoheb7wfCT6dD1QwkvUaR6dURXY1y1uiIzOz4hGOz8FU+7bmDdfeicniIk0jJs
YyP0kZLRL9frMQ6xccjd9/5UXJuWg9omhPgGp+fgEPm68sgzOQPeSb9GuEsYqTf4s+mEZ8hWLV5g
9Ed3aVKzI8lknNcdLc+ACkW6T+R7cZ+Tmh+0csZ5QjKRWjvCPLD4Rw3qxZjQmyMosPTSwlVhrNk1
icKAAX8oDcAw67yuy8uwsipkfjn1gqu4Q1gmecJaYRLaOk2i00+NWvxPJGrTiAzimJqqtwlDQiqU
H7XKVNY3j5+uycNRu49Sk5+nLWr+bwMfcQbthsuNDuAIrG+Eqs+YC2XDQI1DZP2EPRFOCeB1KrwJ
lk7PpPK8HJSznFV2tAJe1SBuGAfqLV8vnD2aTWZFfWCHI990WjaTMGbdnjEVZ18qakx2l6AGW6H2
cEMDOEO+E0/QcjCM0EvWpzxPlWuyY02riFQImYhO7WGhtCQKjTLWAZClCVaPAZzglWgThI5WZquE
JX5XldQz7dqUza0vIlar2U3Mh8W1uqybAQDGmxlvgUXWQsk7kat6sw4hVeGqxtVKlChrNHzm54Vh
VRHu9NI2vEKdQtckoZadtAphRKRW5nlGC7HmbBcfTIfhqz24ujgDZ+GN6zQmJ07WBBfaW4XR0CPR
2JkLrDX2EeuK7h05sEHDE5xviOPt233ViX6XKwsXZxX8hzrY1QffBwrFFbMq0efhlniEa+arMIRo
sl/AKe4g3YeYjvVmbpSb02FU286K/fFWMjt68dWNTGbMAUivXZQVsKRd2Zk7Pjl+iNt+ekQNMV/E
tkwea8D7hAYTqLN1OO3MqKHNHs6iW5AbJu1au2mXgFPKacJOrdZiChw52ue+tpxXjPfzl5yq8muV
T4Jye8zB6bgSYUItdELeSE7NVYYqFg3iVPslWrVpwPNvm2pqTo41JVc4E/1NlLrJh6LuonvC6JGS
9AVe/0wQ2Cp9R14FVh0+xpqXfa7QBrUbp1TZrgnSgOhmXjJfYVaNaHc7HV8Filz3zab8r1z1V2o5
Gss/VcvdfClLRbV9KZOXHwSrb3/4x4zHs39zA4B1tGMoS4A702X9Y8bj6785DFmIk3dNesoMbv6j
mLNNgsaZwTDt+UNo959BjxX8hgcbvZzhM+1ROL5/opozXdXr+nMG4dg+0yKksRQPtmcYf2ka5QXB
vUWtEyXhlZncEPdN6quTK0hwCBpTQZ0Mi6Nigqlt7FyQrKZo2yMza0PfzQ1i1nWc62TcN6LLnU3M
yU5bocvvN23wmb0xvB6VPB3pm76xE9QVq7nAubkiJVGAZ5D2ZnZz0j40SxjalogAUC+oONDJwJiY
90rzgKRHEjytxPIYjHXmn/P8GJoaWno1Odq2i8IeZWNDkJvS3euLBt9Y5PiLMj9bVPrVothnoJxt
ip4YjD4uD4k3J19w+USfRwYul5OS/TuySnt0fZgB4sUXYCweAXzxgkOBsg5UykQAyCA/D8pYkFRx
dzmMmA0MZTsIdYbHq0qZEahPyThgWjKgXMCsMCnbgtZiYKBUD1ip6hDtujI4+C232eBF5yPouJyI
xey3pTJFmMoeYQbceVtZJsY5KG46ZaPolKFCV9aKVJks4sVvgXKnPFHYEF+t7BjZGHs7E69Yt1YJ
j8QnRvoW5yfSoDZD2kOspf4B0XR30Vf2R+FE3b0hRIk5qQ3xgphUPjUkFSwiZdtbT1Oembu0t/w9
5KoUL8kchpewGZKNtHQkfhWaeccZxJ3nVn66dd3QOVkQY78SFl1u7cK484YbZePciJEEPTC+lCc9
hR+pE5ZCQfTPSu/1CENruh5E6qyDwt1qwu/WTpEBhY27Ym+VU34CZBFeBHVa3jp6Z19mtvkhQVy2
AcGRbXA5yF2JVfVe9k6zdTWnOIx6sdYro1tnWZrehX2jXzPj9DYhVLlj5Fb41Sx/W9ikSMS9Xm3C
uSoSUoSq8JAGobPr3SL7ioP/sxEG2o4I57DCW5UbdzzkhHZNU3MUs1GQZx9AlfUdUtHgYGzc0rmt
eNrWRKKcKz2MV4XfuBstFh9neJOrefK0XWy6Bvh0n28pyA6PejIQjd5ITjlAwY+250XHOo+bO4ea
6VLSxjp5QLg2KUeZbUtSMtisFvTh0PDc8NiOq4mtaF/LOFz1ZZxsUt1GgMlp3dliaOAwOnbOijRD
u4r2rl3IyHj0w3xKdiIwRuI8HGO23Z7jURzF/t3oTjCi11IL/P7eNDNnvHcEPXZ75YBPMp4ou6N0
q1Ojn91W926Ba4Xxh8mei44hIk3MXRlUlLq5m0g+f0iuAl+aH9jaMG7kqYFCryWLo93aRqU5H8lv
K9PjqKTxqxztJ1dDm92mNQg1Z7gfksQeMQAmPQKeKNJS6yqzaNE/Z1nXzuVmxp+LITp2BNt47Qbz
ZhDmxMrWJ1H0XBhJBEIgNkiGz7Sq4PEkQEnfTphsIC0ZyaTSTEbpRRuCPsikbwqry6KD7Hz7ua/K
sfvsZYGRuc/co6AfVnlPAzrpSgtFYxlmncW/uEToUbE7iI2Z63ThQ5mR+LnWG8uEat61iDQB0U3b
ZY7y7079i53astk/vxs5bV66lz9C1q5eii//9/88di/x9zv0H3/wTYWx+EZQADDRZWNdzLTfVBiK
SECsGuIbMiJ8XQk0vllwoRAghDcYDv65NSubiRqTqBmlh3vT+Sdb8zKu+W5nhmFAo1BNtpHOE9Nl
qbnZdzNI+uuIfaUvLwOQl+C2GdVJucP7DQW2sGmFTQhQcfOBkBOOLV4NKWmgJMwXl5qf3lp1NuuK
tjDApO0Cjo2ldG5IORMg0Shck9DPMKTo/YCXtHA50dxpngSjte4hEAT2YxxOQVFzxiAY1I3GgYhC
PQ+166Cwh+JUtWmL39VEfed/tWoI2f1hBNgyDUeo1AS9H0MEYemJ0SQmYU4cOk6VsvJMUJwxxqwI
U/985l7a1rVP22St87Fw+WrdxZBnRs0K1ons7trCpi+JPeUKQm68bzi14wrkLXsoC8xqc1dZBy6q
Ivm4134f6RA+YDxpUXQWcXo7Vc5VR6fxyPkM8FUV9i+BgWyrFWAfGXCS9+rqGMKCaoBItw6m2TPL
U0rEpkOE05yhBt6OdPSaM24XxQlgWZiu4iiDFkCGkyI+Zlok7zVp9IAFIMimSj1WO6a3Nwl2oHfy
BiMw9Cg0cNwV2cAInxhIAqov60lUJb9C4ZhmMRz/XRH+N+osRFWUuf/dabZJ8Acnn7v/qb7+zxrw
TvH7jyX8299/q+ARaemM/YhlcS3qd97qbxW85/3GGkAuIuayb8SSb54XfPiBTZMOXY/vM43l7f3m
e/F/8/GqoKb5A7X9jyz6f0Vr4fXXceU4JlN+lxXjx2VCcrI36Gjqh4y02yL6mkfa9STJKfYV66g8
FIl+ErAlg7D/aFBCpZbYfHfz/kbAFfw4eIZ2xFewaOKBSQlYqox3SpEKhVvt+9D9K0K3r0L7owxq
xt7ZtiTmMaO417uGgrqOSgr28LKmXNijjCI+yny2BxP76aYEPXmp4+EGzLbrAggcnnEFgyNkaDdg
JoBaMrA/6/VnmxR4Cm5V2GCl/ZQKc6v+X0nQtJ3IRzFX+6QQEB+30kGzCQaEJQV3TANQGX+b3lWq
AheWtdGzHmVu+SR5/1qeicPk+quCiSMctXPUE/WXpPOt3QkqAnwauOGobQnMhjUstiK7sLX+No/L
fjuVRMiQkH3rBs+GhY89wgcs+AZE1jJRps1ODG1BAa/HmIArgqSnYt322d2khdgd4KhmeCnoI37q
qdT3Sd7fRMI7p0b5+xzRlUwzZFdjvncR2K/GDtcy2NTPxWTrFK1kXEt9/FwSvB65vbgoBRF2uV5T
7gk+DGt9Zl1HRRq9KXL+LTd+VW7Ai+Ok/t9Xl6cvLeec7oeK4+1vvq0oxm82rT9+eN14O/n/uaJY
GOxsT+dch6EdReB3PQHgRrzkJhwO5a5D+vafFYV2AeI8GB3YTpGzKCHpP3DSKW3Td3UH1Q5tiQCb
LHAamgP6O+0TBXo/8xY6B5/mHBkjsb9Ko8ZafXdP/mbReL9m+CwXXCNlFbwn7sS7NSPsB4bfVRQe
+pSeP4PIgDiVKaw+KRP/TeHS4Mtn4qo2eLF/hd5Tv9f3l8hKrmS3Osswtw3E07tLjEHWT1ZGoGpk
B3SevVaMvJMGn+vo2V1Kz+ElovAJVqJMrI2YZfJl0uCRbt3WtTYokpjs0eTfd4Ofr61Ga069yjUS
fsqsNs0J4etkW7MORGBIhBfeFW4+bn5+A//2Iggsw+8IpIUH6d0d1Fu7xos3BwdAn+Z2goq0KzQo
2ok3yseGIxGqj4yhgFbAnzB0BK5j0Psbsg8AxnZo+m7ckml3JXwf2DzahIBRCJa3LD9OwcD8Hlz0
Q5H0HfD5uUtXGkFi+59fA4/sX34HtIzsGMseab7buwQozF56Y4Admo56Sy9jNTFS33tV+vXnn6SK
5e8e6uUXp8K3aHhhz6YTxz//rph2MFZQIvJJAyNHTnOAyDvXb05tZzW3ugN0/eef9+4lWj4P7SSE
Cx5xfLfqCfzu80xDMMLS8EVwym5vWVHEau6ZKP78U/7m/il1H3HRaEI5ury7f0HLcpGPmn9oTZid
PnettoLkkAn/4ecftCBC390/B6UyC5NaF/6yKKQRrJqRZ/BgzgaUV49dNyZIfC+lkkoUzP3x69DW
wiKZ3ckBEXGdu1gfUyO8iyEpnAvHaW5bqUjn7oApvjaUu2rAdneI8hp8UF7KfcKz+QiBnukQ/GEb
+0I64h+1Iz6EwF485j6GCWG64sPozsnh5xdpLYrIH66SjqvB0gCsEARd4CjR8Xe/WmiGjFrndjqM
eG4Q85BFBM9fHDWSjnYVINwVoqmvcDG0jZNh0OLhTQ95oaI/jbrbZXVL4GiWjMQDlNamcUt6a2aW
XDmBtD95Y1F8IM+Pjs1o3htB0cBuhOe7bjFjPpAjFuziOSnxDsfTI6ooc1NGidxj7zXSIfrEcpYd
3M5xrqPedA5DgkqA3QXJQh0CDInc5MBUQOJsSootxytjL6zKf8A6lR5TDS1EaTQxxtUo/Byz8awL
+pFHu56H6xqmMBK52bNRgSL3HELsSfVg2mvXrvs1CqIKGqqBfzXDbfzUCZXVVpJyiS7m2kFn+Cox
51Ijxd2WIGtr74R2KnC84nyas5pmlzfbWLAt/aHuRfGBAOvsa23EFVmoegDVWMW/EY9RqVMpdPeP
HsqzjVeY7cEJgvyYynQityBwr9088zednyiOQpGM131XNr8TuskIqRFbtGw0o8Psi5Zp/qVW5hr2
myTaal574njLt8YdjuM0OE6DVl5VYU1awURLZxW1BE5p5OSCarlQ93NDRCAhggHCAVFhHjQK65mZ
MmlyU6wfmSwVF3ZYy0ctz9AFGoU+X6FDZ/AnB5IMdfaXNWIsa29WgX/sZ9t6afGa3qTcp/LYcc5d
N56A7GrvsIfzRAw59PDGsl6qpq12WWySslBPxKpWZtk+llL06yrDhwQwHETUVEWHUfa7OLZuzbDo
QXvXw7EjPwCZ3NT5KK3MVyadCB5co76VbX6ZhGQrwkLONkOU9wyksnaFQADUg66fapMpnx5RQado
mO/LNLoMI/dTPEn9EHedfhcas9ymrfuBkN4XsyjLDZN3wrJSN3jqSAXYWW1rXHhTP+Idz4JVNczT
ehHv9SlZAd2gk7wC2JglqoeNXSwGrmo6a3jr9xmGXZqLfviMxlzyZaaQhmhmr+NMkZ3gKg88XAPR
8GxDxC9HvlvSmkwACEeuuYd7p51RNFQXnUZ0eDs58iUdBUpx0NQ+VlrHx9FqpvX1TPuVZUoYzVlK
wz7G9JEPhpXo5GvyuriapHdM8LdJQPUWiWBMOnJM8nIXh+tJT8vP7WBHH1OySF5dT8iP1tCOJxwa
wxG5FKH35G5fYEmr902XhWvQj8OxN3i/NJlh+MwlegHwOZ4wyKIJvJkMscaFH69HBeyBeXq0B5Ih
IWnEaMmw1dl5Za9RJhF0YxEiYrhNeZEopV2JNpc4Y/5tWvaEJtPyaU5BTd/brXq511wfhZ/Qs12Y
DvLr0LVjdQUMJGfqS1EwD1JHbGNmhEWCz0kidg4EH8g49L5G6zyaW664PXmIYLcjJG+oQ7o8A5AS
H+ZgtK9NXtQrmegc6bIQWjiHsmr4YqTkMAe5Ph9kmrafYw/KOIoT7ymmOXpROp7xoOnUF3lVx9fw
vKhOBko+pGc6rSVcMBsa0E1DwxiUyKS72V0e2c3HNLWyTabP4+ZNHejUcp9nhnVkfMBEG8fsE9Pk
/NgkqPVmLdbJZyYPIOUgumpqyi83r8LTDFLqgBSzvrLiOTx5AqkReTNQCzAFZZu0Kutt0A5cOdCE
60AnJMLpLaD/3WxubceOrmevDgWisZm/MYNcfEDUopKPmfCPWQ80bRg6LklzVaA5/vZo3WWps7WC
2Lk2WBiQ3qIirTtzPugkJq0Drw9P1CrOug7dYEUd2Z4GXCcrw4rlV2rg4SmBIL61KrM5pYwhOfM5
trk39KLZAw9wzh3t8DvJB0CnJhCZlB8PNYgjY+cTRHLMoqEbd3e6h84gZBx31+LhVTA64yO+EkKY
Seb2hqbai9ScR8TTunV2Jh3PMIuCwawHMFVj7+q4mZjl07ce8jTeVVYYE2jSPxihYg50HQaGbHS2
oOxv2rAMBgSS0bBHXSXjPbefuXWLFza+oNvWQEGTJK7C6cfmTPqhvmkhqTHFCQta+WihwIvChbDj
q2k0p2L+txv2v+K+0JlRveX/fmD9kIjPFY9f+cOR9e2v/jiy+i49K+W0ckzHp+P1HXcpMH9DmuHS
ziIYbmG8/NkkpyHuM+RiUk0hrMBL3x9ZaW97KPNdAogw2fyjMfaP1T0+HUo1h5XRJpuXpLr3rXIK
VzJy2Z/fZJNtwUnOMdC9zBIgw7prEfF+d4P+5vT6dx/oMUwPoD2BDjRU+f9doZhx1bVZF87Zckx/
Y6i4GqZBnKhyvzlEEg3rzz/vx0L/7QLhZ3O/MAoiI3hf6KeE2AUYP89eFbsvqRLJLrJL4Qy/OpOp
k9CfNfDyUfzU/NZY6wCPKrbo95fWxgz9+sywz5lSkycepkunmxHZuGaEPghKw5MH2vOKwvJXTqC/
uUqeJMywnNQwhC6Gpu/u6thk7E1aa5+FicGq9Gv03JpTItVCCPqrE9pf/G08NDyByC8cuOSke7+7
0KnKReFNiQ2HA1sqYma0dasx1ZF1Dp1HRUTIbR2fCmRo/lq2yL1R8xCTip0xQaCvQsz+6Y/s4kR1
KeSRi3Cyf3dGTSHokPUT2md/tLlcDgjKWwTi8v/zs+hdozrhEebBefdAwRTQc6ZB9tkS5Gf1tiZe
va6Y7nolEP35Zan7+OMDRSeLjpXjEOro6+89iwm6UoRUvX0ewhiEKtx6pLj/1B8YBHwIVuXlX1Uv
/Menlvmv7XXkdZxnleiW+gPDY9+tST5ERfor366h7s77S1JRGiajOW7h+26CH1oGbEjDOqdmgkx0
sQKyI6IjJUecDLomQ9vrSl5SZZ2UcWeBiiXp7uc39m+eYGh3LHsqg15XcrkfLzo0DVLj3cw+T35n
nqysNMjlUiK/WhM8oUh4i22WmS38kZmAMogEvLyO8vKygvzKS/3Xl5fvYFsMPdQvjZv7xy+T5YEL
rbHm5eWQcrcoLscSlxua3GD78wv/u49yXUJHGb4Y1l8c4zBdEIt7jXVOHG5vEKhsS9gyLPW+y6//
8w/7caln+abbQScHQDPwwL8+vnXcVXnT1NopRO1OkByUsOfSIixwVsGYzBRYHX7+icu85M/HS30k
/RyGSi4aMH7g975wAhhoK6EXOekhhSoMciSrohXMDEcN169gDLpddK2xjwtkiYIo8MGdPa2kUeIn
bnOYlexzWUHeTAtyxhdAVLtG2kSiDAY//8qMe354JWg5ux6rKQ8icAKLgfy7n5+ZaMpkxrJPIteL
nT5T6leJq+0iQ2T9qtJhv0drZK9tFa6rtJbuFjace8vBG4G7THM01IBk+CFDNEivUDa614nIPjhT
iz7bxI0Xb9A44idwlqRQI8LRssh3cxePkJ7yZ63yhHjkbbcQpAgAHM20ee6U/9KPbOvUptzAFWwl
eRMlOa4YBn4cYOdYo28QhI1xMGCMIeYhlXXcFAHZJmQxJiFs6j6x3D30eT5DWS3gRuEyamgnrezB
5qSIJcK4EnHFE1KrnEncZx3qNcSj7mlULlPRRTD+ZWuQfJHRKXnN0rx59urSrE+IUuQdej/cT2an
4VogySL5ZMiAn8ybLZdYjhEl2RNoHJ69LnNfMmjOOJJTkwhVIyDv1ajVDj1gQQLMb36uyfw8DI3X
3LUuiilnRMANsIm8N9bfwVmNgcMOs/hoNAvJLup83KshgntrIm5xyRmVwEn2i9V7MUEvWmvOQ9yf
YAy9OyGi+cmklfdaBza/0yJMMKZWvGZFZKpOGdmHswiRtfmyJc+2lvy3tFBaxyCExL8qlICc5j6O
kV4Zl5ZdrmSnBmfn5tZKFnGb0qGfmHdJz+PJtslAxWMHENc7xaowWdzmi40MLC06bnyh0xY1IgaY
xerTJA1PDfIgUm1dFQPJ2bTukLb7EkCbHnruaRFFazg1xF7YA90vcsb4MvQIFXgIotarW8W8f5Ue
kTRSzD55pxoWzo1cUp6wpnHq8qTNfsOpX/UXSotneUC8/MTYlf9Zv6PrPmk4D2pDgbS7jizjnczZ
l2kTokhZ1xYH1dnLOTUStui8DFXjvLj4QoFPlC0yPEcaLREos3mYwYt6GzNy7U/lMJQP/pzIy7wZ
8k1DW8hYoW43/B291faUkF9/jHJlihP5NKGYmKt+o4vQfSCfNhmJFKfPtvJIA7/ymZWcCzuuEPtl
QQCCR2BZw8C3pvcvHzImEMwS47o+ZTrUpZJnMmaWKspbzA8wedKwL5C+t91X354BLZpefxW4DrnL
ckpRdhDTUI/rWfmTRr1uuQmgCz7SziNhTTjS/YzqwtgIRiwXmHbbaKeQBOMq6OtkY3A83w9VX10F
6UC0GkE18adIeUm9itgH6RJZjqMuPBuy85q9L0b3ucYrwtiinj8hW6lOlg02EHaJPX8q8ybbOo45
r4Ux8DP6QCuQBI7lJ+LfvW6DS1rQcGi9vSpGiVGbcO9ulFl+21ADrkCsFrvCNzu1MOFno6d012Ne
OQJmqI9pG4uddHr5JaR5vCUNWLuVQVV8TLKB+F5Zdqu6BOiWNoLEz6x9gQzL+4Fliwy7Il73Q2vs
irrif8jXcFJhvSVYK6QNlrVWbGxcDyclEsYm8Cxn1dIwiCr1y9fjBZUu3XnLAI8IEJtOZRjyQXYe
hJCrohh7Vy0wmBEiPxMUuDWLqn+sM7ep10Mpdr0D4LmM9c+5J6qPRNtB7g6MaSe00Nr0Od+DzLXi
ll0JCuzM8n7h2g05HZHOL+rhp79ASV/ekEFa3wCK4aHWiNzqXhYDnEb3jYm8MiluK3og6fktgNm0
JtxgrLbda9TqLEjVTDTqW2yt3oGAab0eeoLfT46+VThLrEEQKnFDYyqd15jYq+fQwPq5eDc8mbeH
TgTsx37vhOgNTZtw3zbnBdCNqRb7N6IMqzGFmRJGaRPnKCEwaG7cAQvCUNu8+j2RJQd7siGcLDbK
uuaxXVfeQOstw3XybFZNRD0Xg8M06M9UavQh6uITIZd+/VXWg61Msl24zb1ObMvUHr9AV4Dh72Sa
8wEgHPGlcSAO9GuRNJRTlMDVN9L4dzF0L2ntWFvHRqu4DiXLx8d81nrtPplBKx58M/avBnwf8KaS
bBuPY3NINXfeSb+sH/HkF94q8OzxcXDa4g6z3Vcznz9ODAOu6VNjwXBzL6d/1fZbu6/N16iLo9c5
Scb7qPf45XjjIcHhMEJrHHkjjMw4yeSqyYV3ch1MDZtpzGsQvi7r+DrrRUTWKLnPZ7up5CUKcOvO
nadEW7VF1hsrl18BVBf9hCetHMiSnIwuv5za1r6eIU1cN4bd3xWJT55uZYjP9qDl26qbrd+rwB3O
nVvPKnPWTNyV8C0ypMnRW439PAYrZicsF8hyidD17RPG+9/DWhvvR9j3EGF6/bIlueZTNrqIrsHc
B+yVJZmKuLGiqwD7xyV9YuukBWPgruIhEi9mMtbnAo33tkyc/sx0XkN7AuOypecmk51GMUtqpWGa
0O4AaU27GKrNA+ln9WEorfm+TmLwiLKfbzu4eQiHo/G5zxG+bHUh7OQ0JdPkEEoLLWLlh4DartwJ
q9Y+iHtx4JSrXaTQlB8RhZnBWiMVsURT4ukZ6jt/vBrZ4b8aQwPKvq6H/cRGeC5TUeSbmux55m4G
x4uYxW0PbNIg6p3KQiMwwxtuI3MYLRisIU02wZL3nE0dlHSZOxdTYrKMWroMunVTD+W4MYu2DwnU
qMzLzpOzs4IFYvhbP/dsFkRj/FKZINp3gdbMuNpwKtl2Q5cyd+eD6L3kThRG89gbUjz5ubS3w4Rw
cSYnaJUxhV/ZCGCI5J1Tj/HG6CVrvGvxK+1s9qFOZ0xNGmWS4xPAajXMnFPKHDPW2qnC5NrE5v6o
tyMinKRDpJNYjbXzNav1VjCNnF0jPGdcV2YSiH3Ps/s1zOPpQ+1b3efRCb3X0e0AxOmIoMUaGyf+
wbTKvXYV+oz0yKpskk0bw+U4eF391Ymn6EakGORXM2IyRMJTXNGsLptNPCWNXNle264zdudrLcfh
bOpu2G2CiJo9mgm4RulTeRA7e7vzz1kPi0+zveFjjPMaQEQ0p9c4nDx9FYKovy7JRu9WzOI1EFgW
v1pOA8lmrgd0tH+a6MCG9pv64l/xzq/EO+DCOCX/pBf6RXT/85S0UfLO1sOZRv3lNwmPh+LG5XwG
DVtphi3+0Tdbj/mb65g0NEn9UgQ1k9PrN9Gw/htKFwNZgIf4B+QYqoBvokCkhOgB1YAdhDxy3+Cf
SHhc/8cjMioHSzmESKrB1EOj9X0rLZL2mDPHi4/0uPpz5ZcYlDlqiLNFnvomtzu1mfWWcYfrhko7
AhefTMkm143xwDrLNhCGvbdrCY+5hxCiMYPKMYOTibyHY48PlihCNtfJaZQxosvWUxY7RyBpXrvr
0z4kX1izR05vvpOTPpM57mYImCU5dTFhaQfXQbjswCoUtWh9/ejRKFnOQRi24TpwU5JexydD5CH5
h6GQj3M3cNwZc7lLBk3fdHba31LYGScAfIRSTIjetth0c8ZbWohPgqD5C/6EfNtW94Z9XWm3SVin
grc3HQ8tR57LeZTlahKW/mEmo+hMQ0w+MNK1drIV8Y0ZCLdZBbO68rzMBPWSS84tboad6zkDwn4y
L+6j2HF2VDGYbQT/2NMb44zr9LHKKmcV+d1w6dsSIU3erbUGT0lE+CzHy8Tu7jOqzRvCwKzbkBbP
hHkQssWO1AyuOPe1eRP0YbDyvYFAYaTTKxcU+YbvnG0s0dlruwogRGqetwon60OfZfUB2BCMD3wf
Rh9fR/48YJKV4DU3HjPpte2M9qrMo9lmTopXmZOF29EimzvO3d0hIKb90Racj1Z1MhtbbTBb9kxp
FQiliWCCONtfQDk9dKn+nHDu3PRcy5YB4FNYSv0UjO0j3Gx7HUi9/KQiDk5GXHsrEltitBJyGxmd
g6Uiiu6EDQB8w6E8vyQOurnKS4L0uMtF7K3IK3HRNwj3JrO0EJeMNzyHbWj+P+7OrLdtJGvDf6Ux
9xK4LwPMAJ82W5btxEl6stwIiq3mIlLcRVK/fp4i6cSSnXS6aeAjhuibbrlLrFLVqbO873vu6iTy
57pjVNf1Md7iX+LPEwca83XiwYQs/eyqgi1KhE+7aSLpa9AnqJTIBjSv/Wh9J6v5Jweo9VQn+lq6
Rrp2VmUuBYe7CiGCZJM6TvZFKpPiD48g484IY30lUG/vd4bomKfvi2sdkWBjmtP4KZ+UcZje0JH4
Cxza4nYU07xIKaUtaVtgHmWUTUN9nyxJSuLZear0BmS5nM3CtLY+08m9+IBPR+enwzqYGwmYk+kR
HZPwUtIK3V+sjWgfcAWX5RfXoWY9QzLWA0w2ws+f7PwUBh2/8lwnXztHVOIg0dXhGEx3kitdxyIw
mFZyvb47xMrbUpc/Uzj4LKUFdXR8m9SUwPPbhocGi0ZxO7040LLvQnIU4yN1/A904d1KkP7p2mQG
8ZzanQRPHLb0GzdA+Hlv0yjLdw3l0sHmvGME+sWrmXubJd4KRE25rGQEk9jMmkvQ52SlcoNDfnQu
rHWVOtRL48+hN4qpRua1yStlC39UrN8eij2F/mRHNEf/9Vl2MKpFIdkXtaa6yx2df5M75ahAjyrW
cmjj3tf+iqgewXYv4wadVJBtbjJdXc9NNXKX6FjI8yQWDZZMZGfl2LA+amlY65P8uKKjxOjSIQ66
2FmQdteGMlroa0jrtlSXi71Gy3sHmtsn/MN6FoLOXVmeiVZPHk6EsCEU5kyjB1/q63dQDnf00tgd
JvDpwql1ALTg0xfqyt+px1lUFPHFQcsoJ8ihc1MedLpIF/7xiKaZpC/13EpvKikf/ad0Zm4RrFDs
d2ZhQJfBiYdq7JyUQbjw45VRV5/gYhqzCFr8sjquj3Odv1oFuhTdyIGaUIPVRlU6SaJEQfCq0FVz
iYq+haVKkzvVTtUPgOLcqUBpz1xddkuIUcf6Yj1aRxAegt3u8xFCMxVYs1zpmgzULz18AWqDsDi9
uKoJcobpQpRRcN0Ot6Qp6j+ASaGNjawWXbgc2I6mFxcX1Ronfm0khKkuEG7X2MuzCFjBch3WAcI0
6/QabPMXLhZ6QOXB4XJ/TEohtB2NjrRnK0tQSaGX31NaUYO5qZnZtRaukax35PcODFuUvUM6h1DT
nqZ7y78ITHpIgte6zGI0FGDaWjAmo3oqI9F0qdDfcSnV1OvX9s5dGqVWzYWs48rIgRxwY1uLLJaU
64LAmQYrpof8TvBubRzrqQmA+wIKfmahOO/9QSeXQrSAt7QJRG1tWpI4mAH5SxBxkUOUHpxdMpMq
9W0qR9NRVCn0aeeI3rixA8lbqtAMD6hEoGdhz3TFk6+AH64XZZGsqjBMaBlaZQ96lFZTB5cP0a8g
vkaBBO5JobnL9Gh/tew8XDo6otY2pNBiV36FAERcQf4OBX6uG3S4l1aaOZewZNRZuCZIBHcHUEu9
VUOFJnjFQb8rNS9cpOiMO7X/jozb6K50/bcV63q1rnSF0xjcOmZ4XFTGzuZqJIACmnHIjIV+zFJU
1G3w+/qhgElKrf53OjzXRGOs67sEap1xhVwQMjp1JjnRXOHmTFEwFmy6XFJFnKs1PDsD9TJp7q7t
+PgeZoI9+lQ27DyPbofHGWknBLhbAh8NCIJAm5u5LNeXse69183U8KH3HXFlMjS9ESlDxAa8m6xO
FB/9HKL8NNzWkVzpE6k4Jm8Umsq5s9hPjx/VuKg+hpFUXZm5L6+KZJ9dJPWoJBlIEdAgFYqcCaiT
EtMf7FmDg5tf1uC65nKIxbR2I2NT+5aPYkDhX4FWLtQJWa7wnXUsvKtQCrOZqoKDQHBjQSNj5yFR
ihE60PCEs9pKFqWVyKCkcn9P/hLzukPJJp3sajKBdNBy/qPV63hm+gB70phsEjL5qnbppUftMJOO
egE4rpDpNmaox3ISAfxdpXERuvNcSWMZIfm6AEvDzSUtYGamSLTUlAbIrNDr4ki2+YqAYo92tZUd
iqXk1sUqcHcjYI0J3RhQW6DjKUQ0+42sj4x8SgieeAs61NnzyLIREXTVAmKtk0ifM3IctKv2Jf/O
ctPkHZJQoONso/amkWzrF5m3RpeC+vLlUXarwwSi00GiE1FqkklL6/xjQIF7toZmeh36VghRAWrm
p6PqaQsj0y/UHF7uxDvmAESsPVFrgiIP3GD1cEnv8fIwGXmZM1erUXir1UKaAg8oCaahoaBb52nS
RxT4/SkEsjX9DmApgxCqtf2B7ZJLUy/N808Y7yO1k8xYRbb8VUMOnYONcMSEX3SdIAgv1bCy0507
L/PCrydpoSvTHKZ1DInDDd/sk8wCNbRzi3muuzc0uYhR4w/z67Iw9aVBAog0GpWruyyA4DHPSENf
aHsjndv8aFdWkSWHWbDX6odqbblfbHzu35XaMFdrzd0jyEiTbNrB4prN1g4FjpsQ4s1Uqc1POTz9
jzVAHsBSurYIRuSKFdJiyxRhxHSa+b7xWY01BB4z2m2ApzaxA4Fi3wRgDrfKaA0gKfHkDfbUu/LK
EQrxiUavmcMuI5GTklBb0KPbBV0pkXRxQOeQPiWdgx4A6SijRHAcVcY5knn2hV0BOdSrwwGllEN5
C2ynfJeRzKT1U1lNfZ0OEtEudjd1UlYJzb4jjYR0hHh0LMfpPFEOOURxUgLqOk/oEuAaC+UgmQ8K
EfA1xcnjrZUc4/dxSfl6ij33/4hyOftg76XgkyNLgUM63LevSJ6trzwzkK6keI16Mft1JSWOcace
83JKljlaKshBzUf0jJvIphbPa9jv+P6Iw+v6GkClmbs7THO4X5QGUut+MNovKwlfPLaD8gOJQxXt
v3SexwkUf4fck++Hh1vfNJUVRuIw4wByWMyDgsOC5VMFldAdJfF8F/rGvNbkMJqSRE4mUZhx1lPN
X8UePgr9eQCJ2Hlw7+4M/XhJd45y7iWFAVYvKh+MkAYM0ziwq5uDolTqoky1aNEEtf8z8X83EUHl
nTeMv7tim9bvthkZs+yR2yI+fRt5+/xD9Pf+6OcDdRziP8soIKRNrfMko9C8VPPGPxsj2NBkuHiA
oKyKJsBUzhUZhL14EB4JItDd7ccjlEJg2wILwYVpHoqvfOGTRfrRMvx8hu16/vxvfjaDFn62fPjX
P7DtCJv0WwSNSUKyhsnYTpKUytNFAGcGuqBpGNYuEimPgS0CmsJkdPqtgk1LAKB0OOTtLM+3gjEW
ajKgwJT/31W4j4p9Lo4kKmMnwEFFIMZ+ZQ3ORnhyHOyxDlPHhH724hrYtEFABN0QWJPmab9wQMdB
0ZRnDOS/ahQ0aQy4ECpeA/pjnmfnwYL0J1reCbpg87BTBnYeEPT+ta2weQghtnSsbI79N8toaGNZ
05ihIpCPPPzUT40CydexgrCSSLYObfoKHS57G0XaetDTQ4Bb2/nDSHo6f9MeIyVDKhnUYPMM8GbQ
WkN9X/3T2Ubf7uy/cj1qYwV7h93rzvvZInAtjukFSzcGYHDiaVd9SPaAMgEv/StW8YdHAXsgQ5UV
QmHNJCWumpOtgNKYSUcIkLPtMziryHu3NqrHVsDo8VMrinK2BwRAXQN5pqDW0j6DMwdUdXpPH3Ng
Qb9ERKV92OlP94BtcnNaNLQhzzDMVdBx7noeBNUcK7pG7Y3mJM1ztgg4yTSWhcKJZz7MRVCBT/6i
k/RDc8AqQPpGXgTcZfOcuQemhfAgcFUBXW2ewbkHNFxqb6se5kCorECSomL68laQRFsswLTG8GaP
19LzIGjyGNqLrJNYfHH2JsYSWngrWTMs1xCtGqOvb6QRNeP5oMoDVbt5To2hrCCw+aiHMTDX2KLf
fM9fHyFQ2CK0pqYN90vTN/WxxuKgDERYLZ7hxcv07eobLyvWWBeCJdTIXzwDRElInCKgJm5F8QzO
ECjCoem5F7AEpLhRbul+6vNY0cRSwFKRhJPcPINbBQ6rEJrp5SGrIG807B1dpdvf+swxsBDXgaEC
2el7bmVYZpEAx+odJ6BMCFWQ9InWrgK/9YmPqOIjSqKzY/f58EJGlUCu515ofEDMIySa0+mTUhlT
mBMOQzv/1g4PKViUcex6Tl+1xjiG5BBJTjfPWbAokqnwcWGwdS7y8C4H5KhbK/X33UNNG6twlZGS
62Z55iMDjQOrR3oFP7lZ8AHtAsAKvbNnNIVF6xSj/+ginAXNhj2GLQ1I0RxqIhXe6DO85t9IpMrs
AIKAbpYEoE8NokUODb0mevN+d6SGdS2QTFZ7J9HsMURC0TS4yyQ+OwsGZ4FUoomfIJ7B2UV2qujT
2c9FsHAHNcTyBEG1m+XTvWBjN+GeC6Gw1lFqb+MB2QXIvlpvu6iMyY/gCJmdU3zmKOEuIt9NNq1z
RgY0fRQDhWpXv01A6oR+P6ivdrnCs6Ng6dTYTK5HZGSbZ3CXg2Ai902jaYhzkDmgvvSynyiji83V
0XDch3c5Es/13QXSGOA6jjClo/Y5vRZsmXo0enIKKpHNM7h8uiIR2vZdBTJoHAbM3ensTYPqIpp+
32qs7XIPyBLQlr63m6wZOEiwNBBya0/6mSG0KT8iUEqaonXIBzV9WXQf72UI8Y9p/2Kiv/6yf4wh
5IawSSB3nw8uVFSQ3+kdKwn1XELFb+7f2VHAPyQe5bApXZJ5eKvATdV7FbQx+CMiQq2rJHPgn3pG
smSM6ThPBVK0MBqaf2wIwZd+Z8EkOQQ7C0GRF68DbgryqaIM/f26GNoqcFT7roI6hkvGjfhYUjjb
BSKRiF6yQh26NZjDs4v4db1dI2ZJ+VBlpt9m+fQsAEDCcyCKeLw2hucgwvjrGyuhKs71j6baI9Ts
fC/oJJ1R/ieB0J6Y4dlFzHbrt/TIIQnsJcXmzkFo4uKne4EeEGgv0wPiCUxrWHaBPvNCYaifdeR2
AM4k+KTtb32WSRLWkSwFvlRXyxiQp0R5UKBF+s2fs4C0GKpLXV7gLGTEGlBrBKpGar1doOYLh7QK
6IT1ziHpgGywejRLetEuAsKBCi2kqTpPaXCegsph6L0KtG+AvY2qZZdbPw8ayLRhM7EI39MLA7MI
L3TM+qtZVcrPKikkfIEOfIAn8NQuNqA8k/AZmvzgzgJBQ19/mdhJMlFDVfTza5EqJIaC7p2dIzk4
54BMt9bbOcBdbpTykTJonvMLoQFfiGRdV4Eanil4QRb3rx4CNgEodCCZRmf1n4eONLQGn2APFX3Q
yVr0uhwpNgLJbDrevbgXoK/QbwXpHKQvmqf1yX7pcvyFP/rGB5q6XvDQMIG8bfYSYehHf/DIgHn+
ecd+ERQXwWs4+UNBDGq/u+XBiH//9wler2HoPPnwkbHTfE/3v3cTfP7VJ9/1OKvH/3jpbdMNKup1
80HdvWbb7vD/gs3XTbh5KubMurPm39/kX/84ec8nztGfDJztzsYVNcre46beMdqfDoyI6GsMvNvs
s032ONJ3plLfV55uAu+PKD3TiGnBrb3HjoIo3TxET9+6xUr2H3m/397n3n2RnwzeQBH7Dj7bBpty
k26fjtzC3HqP3BFD/qRd3487A36zbj/b3XQeSL2H013YAtT6vv/FNkJP6HRkAT95XKkXGYa/9M6X
rLjnPY7TbO8WO9P3lZcPG/dkA8otHKP3uEHg7SPv9ES2Nf7eQ+8fvM2ZFWkJeb1HjsrTH69FafUd
dvXcNrUV7t4DM0Bxv6tP9kVbN+079HVE15Rny0yD+1e4Xm423v7EenQQmL7vfLNBy26zf3i6HF3p
rP/QWba5R6Bvm+cne7qr0vce37t3PWdzyq+E30BE1X9o7oIsyk92dldT6z92lnn8E8cntqkr1rzG
6FGRng8tioG9h6Zv45kN6UrtfUe+3X5NN2feE6VlkaruP/Rhc3pvdXih/gOXv11uwjhzvdNrnfFF
peE1xr/aptn2xFIhUSu4cq8x+M228u5PrjEGF5Wy1xj8c5TuHkdq4oM25d576CjN3d+mmzTipjw9
nC2f9HW+YLbZnZ99QsFXcEneuN7pirdU6L5v/WYX4JGcRjWwrAWjrvfQ6dY5p7A37JS+A7/d7vcZ
rZk2Z2ECSlmiLNF3+Hdu9LD9bZk9u9taQkHf4d9HxQ82oigovELY137B843Y1Sv6vv8HVn+bZdsT
l0Jts+D9x65Oo8our9x33N/zjfu4MYRNAb2rvMJd/5OOxD2DpheVUlt2Y9+1+Ljh3tk7CHierEib
u+w9+J/JvPZcl5+21Oo7dh2hluCcrEpb4vr5qryUafomIvM8//QoDvPS/3aaXBN/cR9sN+m//wsA
AP//</cx:binary>
              </cx:geoCache>
            </cx:geography>
          </cx:layoutPr>
          <cx:valueColors>
            <cx:minColor>
              <a:srgbClr val="FF0000"/>
            </cx:minColor>
            <cx:midColor>
              <a:srgbClr val="FFC000"/>
            </cx:midColor>
            <cx:maxColor>
              <a:schemeClr val="accent1">
                <a:lumMod val="50000"/>
              </a:schemeClr>
            </cx:maxColor>
          </cx:valueColors>
          <cx:valueColorPositions count="3"/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19.emf"/><Relationship Id="rId3" Type="http://schemas.openxmlformats.org/officeDocument/2006/relationships/image" Target="../media/image14.png"/><Relationship Id="rId7" Type="http://schemas.openxmlformats.org/officeDocument/2006/relationships/chart" Target="../charts/chart1.xml"/><Relationship Id="rId12" Type="http://schemas.openxmlformats.org/officeDocument/2006/relationships/image" Target="../media/image18.emf"/><Relationship Id="rId2" Type="http://schemas.openxmlformats.org/officeDocument/2006/relationships/image" Target="../media/image13.png"/><Relationship Id="rId16" Type="http://schemas.openxmlformats.org/officeDocument/2006/relationships/image" Target="../media/image22.emf"/><Relationship Id="rId1" Type="http://schemas.microsoft.com/office/2014/relationships/chartEx" Target="../charts/chartEx1.xml"/><Relationship Id="rId6" Type="http://schemas.openxmlformats.org/officeDocument/2006/relationships/image" Target="../media/image17.png"/><Relationship Id="rId11" Type="http://schemas.openxmlformats.org/officeDocument/2006/relationships/chart" Target="../charts/chart4.xml"/><Relationship Id="rId5" Type="http://schemas.openxmlformats.org/officeDocument/2006/relationships/image" Target="../media/image16.png"/><Relationship Id="rId15" Type="http://schemas.openxmlformats.org/officeDocument/2006/relationships/image" Target="../media/image21.emf"/><Relationship Id="rId10" Type="http://schemas.openxmlformats.org/officeDocument/2006/relationships/chart" Target="../charts/chart3.xml"/><Relationship Id="rId4" Type="http://schemas.openxmlformats.org/officeDocument/2006/relationships/image" Target="../media/image15.png"/><Relationship Id="rId9" Type="http://schemas.openxmlformats.org/officeDocument/2006/relationships/chart" Target="../charts/chart2.xml"/><Relationship Id="rId14" Type="http://schemas.openxmlformats.org/officeDocument/2006/relationships/image" Target="../media/image20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jpeg"/><Relationship Id="rId18" Type="http://schemas.openxmlformats.org/officeDocument/2006/relationships/image" Target="../media/image45.jpeg"/><Relationship Id="rId26" Type="http://schemas.openxmlformats.org/officeDocument/2006/relationships/image" Target="../media/image53.jpeg"/><Relationship Id="rId39" Type="http://schemas.openxmlformats.org/officeDocument/2006/relationships/image" Target="../media/image66.jpeg"/><Relationship Id="rId21" Type="http://schemas.openxmlformats.org/officeDocument/2006/relationships/image" Target="../media/image48.jpeg"/><Relationship Id="rId34" Type="http://schemas.openxmlformats.org/officeDocument/2006/relationships/image" Target="../media/image61.jpeg"/><Relationship Id="rId42" Type="http://schemas.openxmlformats.org/officeDocument/2006/relationships/image" Target="../media/image69.jpeg"/><Relationship Id="rId47" Type="http://schemas.openxmlformats.org/officeDocument/2006/relationships/image" Target="../media/image74.jpeg"/><Relationship Id="rId50" Type="http://schemas.openxmlformats.org/officeDocument/2006/relationships/image" Target="../media/image77.jpeg"/><Relationship Id="rId55" Type="http://schemas.openxmlformats.org/officeDocument/2006/relationships/image" Target="../media/image82.jpeg"/><Relationship Id="rId7" Type="http://schemas.openxmlformats.org/officeDocument/2006/relationships/image" Target="../media/image34.jpeg"/><Relationship Id="rId2" Type="http://schemas.openxmlformats.org/officeDocument/2006/relationships/image" Target="../media/image29.jpeg"/><Relationship Id="rId16" Type="http://schemas.openxmlformats.org/officeDocument/2006/relationships/image" Target="../media/image43.jpeg"/><Relationship Id="rId29" Type="http://schemas.openxmlformats.org/officeDocument/2006/relationships/image" Target="../media/image56.jpeg"/><Relationship Id="rId11" Type="http://schemas.openxmlformats.org/officeDocument/2006/relationships/image" Target="../media/image38.jpeg"/><Relationship Id="rId24" Type="http://schemas.openxmlformats.org/officeDocument/2006/relationships/image" Target="../media/image51.jpeg"/><Relationship Id="rId32" Type="http://schemas.openxmlformats.org/officeDocument/2006/relationships/image" Target="../media/image59.jpeg"/><Relationship Id="rId37" Type="http://schemas.openxmlformats.org/officeDocument/2006/relationships/image" Target="../media/image64.jpeg"/><Relationship Id="rId40" Type="http://schemas.openxmlformats.org/officeDocument/2006/relationships/image" Target="../media/image67.jpeg"/><Relationship Id="rId45" Type="http://schemas.openxmlformats.org/officeDocument/2006/relationships/image" Target="../media/image72.jpeg"/><Relationship Id="rId53" Type="http://schemas.openxmlformats.org/officeDocument/2006/relationships/image" Target="../media/image80.jpeg"/><Relationship Id="rId58" Type="http://schemas.openxmlformats.org/officeDocument/2006/relationships/image" Target="../media/image85.jpeg"/><Relationship Id="rId5" Type="http://schemas.openxmlformats.org/officeDocument/2006/relationships/image" Target="../media/image32.jpeg"/><Relationship Id="rId19" Type="http://schemas.openxmlformats.org/officeDocument/2006/relationships/image" Target="../media/image46.jpeg"/><Relationship Id="rId4" Type="http://schemas.openxmlformats.org/officeDocument/2006/relationships/image" Target="../media/image31.jpeg"/><Relationship Id="rId9" Type="http://schemas.openxmlformats.org/officeDocument/2006/relationships/image" Target="../media/image36.jpeg"/><Relationship Id="rId14" Type="http://schemas.openxmlformats.org/officeDocument/2006/relationships/image" Target="../media/image41.jpeg"/><Relationship Id="rId22" Type="http://schemas.openxmlformats.org/officeDocument/2006/relationships/image" Target="../media/image49.jpeg"/><Relationship Id="rId27" Type="http://schemas.openxmlformats.org/officeDocument/2006/relationships/image" Target="../media/image54.jpeg"/><Relationship Id="rId30" Type="http://schemas.openxmlformats.org/officeDocument/2006/relationships/image" Target="../media/image57.jpeg"/><Relationship Id="rId35" Type="http://schemas.openxmlformats.org/officeDocument/2006/relationships/image" Target="../media/image62.jpeg"/><Relationship Id="rId43" Type="http://schemas.openxmlformats.org/officeDocument/2006/relationships/image" Target="../media/image70.jpeg"/><Relationship Id="rId48" Type="http://schemas.openxmlformats.org/officeDocument/2006/relationships/image" Target="../media/image75.jpeg"/><Relationship Id="rId56" Type="http://schemas.openxmlformats.org/officeDocument/2006/relationships/image" Target="../media/image83.jpeg"/><Relationship Id="rId8" Type="http://schemas.openxmlformats.org/officeDocument/2006/relationships/image" Target="../media/image35.jpeg"/><Relationship Id="rId51" Type="http://schemas.openxmlformats.org/officeDocument/2006/relationships/image" Target="../media/image78.jpeg"/><Relationship Id="rId3" Type="http://schemas.openxmlformats.org/officeDocument/2006/relationships/image" Target="../media/image30.jpeg"/><Relationship Id="rId12" Type="http://schemas.openxmlformats.org/officeDocument/2006/relationships/image" Target="../media/image39.jpeg"/><Relationship Id="rId17" Type="http://schemas.openxmlformats.org/officeDocument/2006/relationships/image" Target="../media/image44.jpeg"/><Relationship Id="rId25" Type="http://schemas.openxmlformats.org/officeDocument/2006/relationships/image" Target="../media/image52.jpeg"/><Relationship Id="rId33" Type="http://schemas.openxmlformats.org/officeDocument/2006/relationships/image" Target="../media/image60.jpeg"/><Relationship Id="rId38" Type="http://schemas.openxmlformats.org/officeDocument/2006/relationships/image" Target="../media/image65.jpeg"/><Relationship Id="rId46" Type="http://schemas.openxmlformats.org/officeDocument/2006/relationships/image" Target="../media/image73.jpeg"/><Relationship Id="rId59" Type="http://schemas.openxmlformats.org/officeDocument/2006/relationships/image" Target="../media/image86.jpeg"/><Relationship Id="rId20" Type="http://schemas.openxmlformats.org/officeDocument/2006/relationships/image" Target="../media/image47.jpeg"/><Relationship Id="rId41" Type="http://schemas.openxmlformats.org/officeDocument/2006/relationships/image" Target="../media/image68.jpeg"/><Relationship Id="rId54" Type="http://schemas.openxmlformats.org/officeDocument/2006/relationships/image" Target="../media/image81.jpeg"/><Relationship Id="rId1" Type="http://schemas.openxmlformats.org/officeDocument/2006/relationships/image" Target="../media/image28.jpeg"/><Relationship Id="rId6" Type="http://schemas.openxmlformats.org/officeDocument/2006/relationships/image" Target="../media/image33.jpeg"/><Relationship Id="rId15" Type="http://schemas.openxmlformats.org/officeDocument/2006/relationships/image" Target="../media/image42.jpeg"/><Relationship Id="rId23" Type="http://schemas.openxmlformats.org/officeDocument/2006/relationships/image" Target="../media/image50.jpeg"/><Relationship Id="rId28" Type="http://schemas.openxmlformats.org/officeDocument/2006/relationships/image" Target="../media/image55.jpeg"/><Relationship Id="rId36" Type="http://schemas.openxmlformats.org/officeDocument/2006/relationships/image" Target="../media/image63.jpeg"/><Relationship Id="rId49" Type="http://schemas.openxmlformats.org/officeDocument/2006/relationships/image" Target="../media/image76.jpeg"/><Relationship Id="rId57" Type="http://schemas.openxmlformats.org/officeDocument/2006/relationships/image" Target="../media/image84.jpeg"/><Relationship Id="rId10" Type="http://schemas.openxmlformats.org/officeDocument/2006/relationships/image" Target="../media/image37.jpeg"/><Relationship Id="rId31" Type="http://schemas.openxmlformats.org/officeDocument/2006/relationships/image" Target="../media/image58.jpeg"/><Relationship Id="rId44" Type="http://schemas.openxmlformats.org/officeDocument/2006/relationships/image" Target="../media/image71.jpeg"/><Relationship Id="rId52" Type="http://schemas.openxmlformats.org/officeDocument/2006/relationships/image" Target="../media/image79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8.png"/><Relationship Id="rId2" Type="http://schemas.openxmlformats.org/officeDocument/2006/relationships/image" Target="../media/image87.png"/><Relationship Id="rId1" Type="http://schemas.openxmlformats.org/officeDocument/2006/relationships/image" Target="../media/image1.png"/><Relationship Id="rId6" Type="http://schemas.openxmlformats.org/officeDocument/2006/relationships/image" Target="../media/image91.png"/><Relationship Id="rId5" Type="http://schemas.openxmlformats.org/officeDocument/2006/relationships/image" Target="../media/image90.png"/><Relationship Id="rId4" Type="http://schemas.openxmlformats.org/officeDocument/2006/relationships/image" Target="../media/image8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9.emf"/><Relationship Id="rId7" Type="http://schemas.openxmlformats.org/officeDocument/2006/relationships/image" Target="../media/image2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27.emf"/><Relationship Id="rId5" Type="http://schemas.openxmlformats.org/officeDocument/2006/relationships/image" Target="../media/image11.emf"/><Relationship Id="rId10" Type="http://schemas.openxmlformats.org/officeDocument/2006/relationships/image" Target="../media/image26.emf"/><Relationship Id="rId4" Type="http://schemas.openxmlformats.org/officeDocument/2006/relationships/image" Target="../media/image10.emf"/><Relationship Id="rId9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442869</xdr:colOff>
      <xdr:row>23</xdr:row>
      <xdr:rowOff>0</xdr:rowOff>
    </xdr:from>
    <xdr:to>
      <xdr:col>22</xdr:col>
      <xdr:colOff>507154</xdr:colOff>
      <xdr:row>29</xdr:row>
      <xdr:rowOff>117000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0954" y="4381500"/>
          <a:ext cx="1280243" cy="126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302397</xdr:colOff>
      <xdr:row>23</xdr:row>
      <xdr:rowOff>0</xdr:rowOff>
    </xdr:from>
    <xdr:to>
      <xdr:col>20</xdr:col>
      <xdr:colOff>366681</xdr:colOff>
      <xdr:row>29</xdr:row>
      <xdr:rowOff>117000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04525" y="4381500"/>
          <a:ext cx="1280242" cy="126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23</xdr:row>
      <xdr:rowOff>0</xdr:rowOff>
    </xdr:from>
    <xdr:to>
      <xdr:col>18</xdr:col>
      <xdr:colOff>226211</xdr:colOff>
      <xdr:row>29</xdr:row>
      <xdr:rowOff>117000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72897" y="4381500"/>
          <a:ext cx="1283813" cy="1260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583341</xdr:colOff>
      <xdr:row>23</xdr:row>
      <xdr:rowOff>0</xdr:rowOff>
    </xdr:from>
    <xdr:to>
      <xdr:col>25</xdr:col>
      <xdr:colOff>32532</xdr:colOff>
      <xdr:row>29</xdr:row>
      <xdr:rowOff>117000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417384" y="4381500"/>
          <a:ext cx="1273126" cy="1260000"/>
        </a:xfrm>
        <a:prstGeom prst="rect">
          <a:avLst/>
        </a:prstGeom>
      </xdr:spPr>
    </xdr:pic>
    <xdr:clientData/>
  </xdr:twoCellAnchor>
  <xdr:twoCellAnchor editAs="oneCell">
    <xdr:from>
      <xdr:col>25</xdr:col>
      <xdr:colOff>108718</xdr:colOff>
      <xdr:row>23</xdr:row>
      <xdr:rowOff>0</xdr:rowOff>
    </xdr:from>
    <xdr:to>
      <xdr:col>27</xdr:col>
      <xdr:colOff>173002</xdr:colOff>
      <xdr:row>29</xdr:row>
      <xdr:rowOff>117000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6697" y="4381500"/>
          <a:ext cx="1280242" cy="1260000"/>
        </a:xfrm>
        <a:prstGeom prst="rect">
          <a:avLst/>
        </a:prstGeom>
      </xdr:spPr>
    </xdr:pic>
    <xdr:clientData/>
  </xdr:twoCellAnchor>
  <xdr:twoCellAnchor>
    <xdr:from>
      <xdr:col>17</xdr:col>
      <xdr:colOff>535853</xdr:colOff>
      <xdr:row>25</xdr:row>
      <xdr:rowOff>36137</xdr:rowOff>
    </xdr:from>
    <xdr:to>
      <xdr:col>17</xdr:col>
      <xdr:colOff>851333</xdr:colOff>
      <xdr:row>27</xdr:row>
      <xdr:rowOff>80863</xdr:rowOff>
    </xdr:to>
    <xdr:grpSp>
      <xdr:nvGrpSpPr>
        <xdr:cNvPr id="22" name="ibre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 rot="15720000">
          <a:off x="15111130" y="4853760"/>
          <a:ext cx="425726" cy="315480"/>
          <a:chOff x="14773428" y="4935694"/>
          <a:chExt cx="425726" cy="315480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GrpSpPr/>
        </xdr:nvGrpSpPr>
        <xdr:grpSpPr>
          <a:xfrm>
            <a:off x="14773428" y="4935694"/>
            <a:ext cx="425726" cy="315480"/>
            <a:chOff x="14867338" y="4935694"/>
            <a:chExt cx="425726" cy="315480"/>
          </a:xfrm>
        </xdr:grpSpPr>
        <xdr:sp macro="" textlink="">
          <xdr:nvSpPr>
            <xdr:cNvPr id="15" name="Arrow: Down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 rot="3030862">
              <a:off x="14908751" y="5052391"/>
              <a:ext cx="157370" cy="240196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18" name="Arrow: Down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/>
          </xdr:nvSpPr>
          <xdr:spPr>
            <a:xfrm rot="13742534">
              <a:off x="15094281" y="4894281"/>
              <a:ext cx="157370" cy="240196"/>
            </a:xfrm>
            <a:prstGeom prst="down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20" name="Oval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4927904" y="5021904"/>
            <a:ext cx="133756" cy="137809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19</xdr:col>
      <xdr:colOff>236751</xdr:colOff>
      <xdr:row>25</xdr:row>
      <xdr:rowOff>36137</xdr:rowOff>
    </xdr:from>
    <xdr:to>
      <xdr:col>19</xdr:col>
      <xdr:colOff>552231</xdr:colOff>
      <xdr:row>27</xdr:row>
      <xdr:rowOff>80863</xdr:rowOff>
    </xdr:to>
    <xdr:grpSp>
      <xdr:nvGrpSpPr>
        <xdr:cNvPr id="23" name="ibre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 rot="15720000">
          <a:off x="16478903" y="4853760"/>
          <a:ext cx="425726" cy="315480"/>
          <a:chOff x="14773428" y="4935694"/>
          <a:chExt cx="425726" cy="315480"/>
        </a:xfrm>
      </xdr:grpSpPr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14773428" y="4935694"/>
            <a:ext cx="425726" cy="315480"/>
            <a:chOff x="14867338" y="4935694"/>
            <a:chExt cx="425726" cy="315480"/>
          </a:xfrm>
        </xdr:grpSpPr>
        <xdr:sp macro="" textlink="">
          <xdr:nvSpPr>
            <xdr:cNvPr id="26" name="Arrow: Down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/>
          </xdr:nvSpPr>
          <xdr:spPr>
            <a:xfrm rot="3030862">
              <a:off x="14908751" y="5052391"/>
              <a:ext cx="157370" cy="240196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27" name="Arrow: Down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/>
          </xdr:nvSpPr>
          <xdr:spPr>
            <a:xfrm rot="13742534">
              <a:off x="15094281" y="4894281"/>
              <a:ext cx="157370" cy="240196"/>
            </a:xfrm>
            <a:prstGeom prst="down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25" name="Oval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4927904" y="5021904"/>
            <a:ext cx="133756" cy="137809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21</xdr:col>
      <xdr:colOff>386998</xdr:colOff>
      <xdr:row>25</xdr:row>
      <xdr:rowOff>35326</xdr:rowOff>
    </xdr:from>
    <xdr:to>
      <xdr:col>22</xdr:col>
      <xdr:colOff>97361</xdr:colOff>
      <xdr:row>27</xdr:row>
      <xdr:rowOff>81673</xdr:rowOff>
    </xdr:to>
    <xdr:grpSp>
      <xdr:nvGrpSpPr>
        <xdr:cNvPr id="28" name="ibre3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 rot="4336552">
          <a:off x="17849781" y="4851518"/>
          <a:ext cx="427347" cy="319963"/>
          <a:chOff x="14773428" y="4935694"/>
          <a:chExt cx="425726" cy="315480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GrpSpPr/>
        </xdr:nvGrpSpPr>
        <xdr:grpSpPr>
          <a:xfrm>
            <a:off x="14773428" y="4935694"/>
            <a:ext cx="425726" cy="315480"/>
            <a:chOff x="14867338" y="4935694"/>
            <a:chExt cx="425726" cy="315480"/>
          </a:xfrm>
        </xdr:grpSpPr>
        <xdr:sp macro="" textlink="">
          <xdr:nvSpPr>
            <xdr:cNvPr id="31" name="Arrow: Down 30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SpPr/>
          </xdr:nvSpPr>
          <xdr:spPr>
            <a:xfrm rot="3030862">
              <a:off x="14908751" y="5052391"/>
              <a:ext cx="157370" cy="240196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32" name="Arrow: Down 31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/>
          </xdr:nvSpPr>
          <xdr:spPr>
            <a:xfrm rot="13742534">
              <a:off x="15094281" y="4894281"/>
              <a:ext cx="157370" cy="240196"/>
            </a:xfrm>
            <a:prstGeom prst="down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30" name="Oval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14927904" y="5021904"/>
            <a:ext cx="133756" cy="137809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23</xdr:col>
      <xdr:colOff>532878</xdr:colOff>
      <xdr:row>25</xdr:row>
      <xdr:rowOff>35326</xdr:rowOff>
    </xdr:from>
    <xdr:to>
      <xdr:col>24</xdr:col>
      <xdr:colOff>243240</xdr:colOff>
      <xdr:row>27</xdr:row>
      <xdr:rowOff>81673</xdr:rowOff>
    </xdr:to>
    <xdr:grpSp>
      <xdr:nvGrpSpPr>
        <xdr:cNvPr id="33" name="ibre4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pSpPr/>
      </xdr:nvGrpSpPr>
      <xdr:grpSpPr>
        <a:xfrm rot="5716364">
          <a:off x="19214860" y="4851519"/>
          <a:ext cx="427347" cy="319962"/>
          <a:chOff x="14773428" y="4935694"/>
          <a:chExt cx="425726" cy="315480"/>
        </a:xfrm>
      </xdr:grpSpPr>
      <xdr:grpSp>
        <xdr:nvGrpSpPr>
          <xdr:cNvPr id="34" name="Group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GrpSpPr/>
        </xdr:nvGrpSpPr>
        <xdr:grpSpPr>
          <a:xfrm>
            <a:off x="14773428" y="4935694"/>
            <a:ext cx="425726" cy="315480"/>
            <a:chOff x="14867338" y="4935694"/>
            <a:chExt cx="425726" cy="315480"/>
          </a:xfrm>
        </xdr:grpSpPr>
        <xdr:sp macro="" textlink="">
          <xdr:nvSpPr>
            <xdr:cNvPr id="36" name="Arrow: Down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SpPr/>
          </xdr:nvSpPr>
          <xdr:spPr>
            <a:xfrm rot="3030862">
              <a:off x="14908751" y="5052391"/>
              <a:ext cx="157370" cy="240196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37" name="Arrow: Down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SpPr/>
          </xdr:nvSpPr>
          <xdr:spPr>
            <a:xfrm rot="13742534">
              <a:off x="15094281" y="4894281"/>
              <a:ext cx="157370" cy="240196"/>
            </a:xfrm>
            <a:prstGeom prst="down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35" name="Oval 3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/>
        </xdr:nvSpPr>
        <xdr:spPr>
          <a:xfrm>
            <a:off x="14927904" y="5021904"/>
            <a:ext cx="133756" cy="137809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26</xdr:col>
      <xdr:colOff>73638</xdr:colOff>
      <xdr:row>25</xdr:row>
      <xdr:rowOff>35326</xdr:rowOff>
    </xdr:from>
    <xdr:to>
      <xdr:col>26</xdr:col>
      <xdr:colOff>389118</xdr:colOff>
      <xdr:row>27</xdr:row>
      <xdr:rowOff>81674</xdr:rowOff>
    </xdr:to>
    <xdr:grpSp>
      <xdr:nvGrpSpPr>
        <xdr:cNvPr id="38" name="ibre5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 rot="15720000">
          <a:off x="20582179" y="4853760"/>
          <a:ext cx="427348" cy="315480"/>
          <a:chOff x="14773428" y="4935694"/>
          <a:chExt cx="425726" cy="315480"/>
        </a:xfrm>
      </xdr:grpSpPr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GrpSpPr/>
        </xdr:nvGrpSpPr>
        <xdr:grpSpPr>
          <a:xfrm>
            <a:off x="14773428" y="4935694"/>
            <a:ext cx="425726" cy="315480"/>
            <a:chOff x="14867338" y="4935694"/>
            <a:chExt cx="425726" cy="315480"/>
          </a:xfrm>
        </xdr:grpSpPr>
        <xdr:sp macro="" textlink="">
          <xdr:nvSpPr>
            <xdr:cNvPr id="41" name="Arrow: Down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/>
          </xdr:nvSpPr>
          <xdr:spPr>
            <a:xfrm rot="3030862">
              <a:off x="14908751" y="5052391"/>
              <a:ext cx="157370" cy="240196"/>
            </a:xfrm>
            <a:prstGeom prst="downArrow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  <xdr:sp macro="" textlink="">
          <xdr:nvSpPr>
            <xdr:cNvPr id="42" name="Arrow: Down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/>
          </xdr:nvSpPr>
          <xdr:spPr>
            <a:xfrm rot="13742534">
              <a:off x="15094281" y="4894281"/>
              <a:ext cx="157370" cy="240196"/>
            </a:xfrm>
            <a:prstGeom prst="downArrow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tr-TR" sz="1100"/>
            </a:p>
          </xdr:txBody>
        </xdr:sp>
      </xdr:grp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4927904" y="5021904"/>
            <a:ext cx="133756" cy="137809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 editAs="oneCell">
    <xdr:from>
      <xdr:col>25</xdr:col>
      <xdr:colOff>600355</xdr:colOff>
      <xdr:row>24</xdr:row>
      <xdr:rowOff>141861</xdr:rowOff>
    </xdr:from>
    <xdr:to>
      <xdr:col>26</xdr:col>
      <xdr:colOff>292087</xdr:colOff>
      <xdr:row>25</xdr:row>
      <xdr:rowOff>110668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58334" y="4713861"/>
          <a:ext cx="299711" cy="159307"/>
        </a:xfrm>
        <a:prstGeom prst="rect">
          <a:avLst/>
        </a:prstGeom>
      </xdr:spPr>
    </xdr:pic>
    <xdr:clientData/>
  </xdr:twoCellAnchor>
  <xdr:twoCellAnchor editAs="oneCell">
    <xdr:from>
      <xdr:col>23</xdr:col>
      <xdr:colOff>520385</xdr:colOff>
      <xdr:row>24</xdr:row>
      <xdr:rowOff>166181</xdr:rowOff>
    </xdr:from>
    <xdr:to>
      <xdr:col>24</xdr:col>
      <xdr:colOff>103177</xdr:colOff>
      <xdr:row>25</xdr:row>
      <xdr:rowOff>124205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62406" y="4738181"/>
          <a:ext cx="190772" cy="148524"/>
        </a:xfrm>
        <a:prstGeom prst="rect">
          <a:avLst/>
        </a:prstGeom>
      </xdr:spPr>
    </xdr:pic>
    <xdr:clientData/>
  </xdr:twoCellAnchor>
  <xdr:twoCellAnchor editAs="oneCell">
    <xdr:from>
      <xdr:col>19</xdr:col>
      <xdr:colOff>218518</xdr:colOff>
      <xdr:row>24</xdr:row>
      <xdr:rowOff>141861</xdr:rowOff>
    </xdr:from>
    <xdr:to>
      <xdr:col>19</xdr:col>
      <xdr:colOff>433333</xdr:colOff>
      <xdr:row>25</xdr:row>
      <xdr:rowOff>161802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28624" y="4713861"/>
          <a:ext cx="214815" cy="210441"/>
        </a:xfrm>
        <a:prstGeom prst="rect">
          <a:avLst/>
        </a:prstGeom>
      </xdr:spPr>
    </xdr:pic>
    <xdr:clientData/>
  </xdr:twoCellAnchor>
  <xdr:twoCellAnchor editAs="oneCell">
    <xdr:from>
      <xdr:col>21</xdr:col>
      <xdr:colOff>240368</xdr:colOff>
      <xdr:row>24</xdr:row>
      <xdr:rowOff>97277</xdr:rowOff>
    </xdr:from>
    <xdr:to>
      <xdr:col>22</xdr:col>
      <xdr:colOff>96671</xdr:colOff>
      <xdr:row>25</xdr:row>
      <xdr:rowOff>165978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6432" y="4669277"/>
          <a:ext cx="464282" cy="259201"/>
        </a:xfrm>
        <a:prstGeom prst="rect">
          <a:avLst/>
        </a:prstGeom>
      </xdr:spPr>
    </xdr:pic>
    <xdr:clientData/>
  </xdr:twoCellAnchor>
  <xdr:twoCellAnchor editAs="oneCell">
    <xdr:from>
      <xdr:col>17</xdr:col>
      <xdr:colOff>482331</xdr:colOff>
      <xdr:row>24</xdr:row>
      <xdr:rowOff>158073</xdr:rowOff>
    </xdr:from>
    <xdr:to>
      <xdr:col>17</xdr:col>
      <xdr:colOff>808117</xdr:colOff>
      <xdr:row>25</xdr:row>
      <xdr:rowOff>149642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26576" y="4730073"/>
          <a:ext cx="325786" cy="182069"/>
        </a:xfrm>
        <a:prstGeom prst="rect">
          <a:avLst/>
        </a:prstGeom>
      </xdr:spPr>
    </xdr:pic>
    <xdr:clientData/>
  </xdr:twoCellAnchor>
  <xdr:twoCellAnchor>
    <xdr:from>
      <xdr:col>17</xdr:col>
      <xdr:colOff>380998</xdr:colOff>
      <xdr:row>27</xdr:row>
      <xdr:rowOff>32844</xdr:rowOff>
    </xdr:from>
    <xdr:to>
      <xdr:col>17</xdr:col>
      <xdr:colOff>920998</xdr:colOff>
      <xdr:row>29</xdr:row>
      <xdr:rowOff>11844</xdr:rowOff>
    </xdr:to>
    <xdr:sp macro="" textlink="$O$25">
      <xdr:nvSpPr>
        <xdr:cNvPr id="54" name="Rectangl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14753895" y="5176344"/>
          <a:ext cx="540000" cy="360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E4BA27C-41F1-427B-9896-074B94CB8038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100%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70286</xdr:colOff>
      <xdr:row>27</xdr:row>
      <xdr:rowOff>32844</xdr:rowOff>
    </xdr:from>
    <xdr:to>
      <xdr:col>19</xdr:col>
      <xdr:colOff>610286</xdr:colOff>
      <xdr:row>29</xdr:row>
      <xdr:rowOff>11844</xdr:rowOff>
    </xdr:to>
    <xdr:sp macro="" textlink="$O$26">
      <xdr:nvSpPr>
        <xdr:cNvPr id="55" name="Rectangl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16111700" y="5176344"/>
          <a:ext cx="540000" cy="360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F13B1F7-0790-4387-A0AB-2650CBC40179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100%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206264</xdr:colOff>
      <xdr:row>27</xdr:row>
      <xdr:rowOff>32844</xdr:rowOff>
    </xdr:from>
    <xdr:to>
      <xdr:col>22</xdr:col>
      <xdr:colOff>135350</xdr:colOff>
      <xdr:row>29</xdr:row>
      <xdr:rowOff>11844</xdr:rowOff>
    </xdr:to>
    <xdr:sp macro="" textlink="$O$27">
      <xdr:nvSpPr>
        <xdr:cNvPr id="56" name="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17469505" y="5176344"/>
          <a:ext cx="540000" cy="360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58AA1D5-8AFD-4826-8C1F-A13720F83E7D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28%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342241</xdr:colOff>
      <xdr:row>27</xdr:row>
      <xdr:rowOff>32844</xdr:rowOff>
    </xdr:from>
    <xdr:to>
      <xdr:col>24</xdr:col>
      <xdr:colOff>271327</xdr:colOff>
      <xdr:row>29</xdr:row>
      <xdr:rowOff>11844</xdr:rowOff>
    </xdr:to>
    <xdr:sp macro="" textlink="$O$28">
      <xdr:nvSpPr>
        <xdr:cNvPr id="57" name="Rectangl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18827310" y="5176344"/>
          <a:ext cx="540000" cy="360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78FFEA1-8715-45FD-9386-E778956F4DBA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478218</xdr:colOff>
      <xdr:row>27</xdr:row>
      <xdr:rowOff>32844</xdr:rowOff>
    </xdr:from>
    <xdr:to>
      <xdr:col>26</xdr:col>
      <xdr:colOff>407305</xdr:colOff>
      <xdr:row>29</xdr:row>
      <xdr:rowOff>11844</xdr:rowOff>
    </xdr:to>
    <xdr:sp macro="" textlink="$O$29">
      <xdr:nvSpPr>
        <xdr:cNvPr id="58" name="Rectangle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20185115" y="5176344"/>
          <a:ext cx="540000" cy="360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13D8F0C-D844-4C24-ADBA-6B245EE30BCE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100%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0</xdr:rowOff>
        </xdr:from>
        <xdr:to>
          <xdr:col>2</xdr:col>
          <xdr:colOff>0</xdr:colOff>
          <xdr:row>7</xdr:row>
          <xdr:rowOff>9525</xdr:rowOff>
        </xdr:to>
        <xdr:sp macro="" textlink="">
          <xdr:nvSpPr>
            <xdr:cNvPr id="5122" name="ListBox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6</xdr:row>
      <xdr:rowOff>180976</xdr:rowOff>
    </xdr:from>
    <xdr:to>
      <xdr:col>17</xdr:col>
      <xdr:colOff>133350</xdr:colOff>
      <xdr:row>39</xdr:row>
      <xdr:rowOff>9526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323976"/>
              <a:ext cx="10496550" cy="6115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0</xdr:colOff>
      <xdr:row>3</xdr:row>
      <xdr:rowOff>0</xdr:rowOff>
    </xdr:from>
    <xdr:to>
      <xdr:col>4</xdr:col>
      <xdr:colOff>600075</xdr:colOff>
      <xdr:row>6</xdr:row>
      <xdr:rowOff>180975</xdr:rowOff>
    </xdr:to>
    <xdr:sp macro="" textlink="parametreler!H1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19200" y="190500"/>
          <a:ext cx="1819275" cy="752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731CC2F8-5939-4DF6-B348-551E52A5E752}" type="TxLink">
            <a:rPr lang="en-US" sz="18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 11.651.495 </a:t>
          </a:fld>
          <a:endParaRPr lang="tr-TR" sz="1800" b="1"/>
        </a:p>
      </xdr:txBody>
    </xdr:sp>
    <xdr:clientData/>
  </xdr:twoCellAnchor>
  <xdr:twoCellAnchor>
    <xdr:from>
      <xdr:col>5</xdr:col>
      <xdr:colOff>30956</xdr:colOff>
      <xdr:row>3</xdr:row>
      <xdr:rowOff>0</xdr:rowOff>
    </xdr:from>
    <xdr:to>
      <xdr:col>8</xdr:col>
      <xdr:colOff>21431</xdr:colOff>
      <xdr:row>6</xdr:row>
      <xdr:rowOff>180975</xdr:rowOff>
    </xdr:to>
    <xdr:sp macro="" textlink="parametreler!H2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078956" y="190500"/>
          <a:ext cx="1819275" cy="752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593D342A-902E-43FF-A181-3B77AB4B660C}" type="TxLink">
            <a:rPr lang="en-US" sz="18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7.830.347 </a:t>
          </a:fld>
          <a:endParaRPr lang="tr-TR" sz="18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61912</xdr:colOff>
      <xdr:row>3</xdr:row>
      <xdr:rowOff>0</xdr:rowOff>
    </xdr:from>
    <xdr:to>
      <xdr:col>11</xdr:col>
      <xdr:colOff>52387</xdr:colOff>
      <xdr:row>6</xdr:row>
      <xdr:rowOff>180975</xdr:rowOff>
    </xdr:to>
    <xdr:sp macro="" textlink="parametreler!H3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38712" y="190500"/>
          <a:ext cx="1819275" cy="752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A5A0CB55-402C-4906-AEB1-5E3E9594FE09}" type="TxLink">
            <a:rPr lang="en-US" sz="18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16.905.079 </a:t>
          </a:fld>
          <a:endParaRPr lang="tr-TR" sz="18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11</xdr:col>
      <xdr:colOff>92868</xdr:colOff>
      <xdr:row>3</xdr:row>
      <xdr:rowOff>0</xdr:rowOff>
    </xdr:from>
    <xdr:to>
      <xdr:col>14</xdr:col>
      <xdr:colOff>83343</xdr:colOff>
      <xdr:row>6</xdr:row>
      <xdr:rowOff>180975</xdr:rowOff>
    </xdr:to>
    <xdr:sp macro="" textlink="parametreler!H4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798468" y="190500"/>
          <a:ext cx="1819275" cy="752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ECBF07B8-82FC-4D7A-84D0-CF33ED61908D}" type="TxLink">
            <a:rPr lang="en-US" sz="18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10.361.173 </a:t>
          </a:fld>
          <a:endParaRPr lang="tr-TR" sz="18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123825</xdr:colOff>
      <xdr:row>3</xdr:row>
      <xdr:rowOff>0</xdr:rowOff>
    </xdr:from>
    <xdr:to>
      <xdr:col>17</xdr:col>
      <xdr:colOff>114300</xdr:colOff>
      <xdr:row>6</xdr:row>
      <xdr:rowOff>180975</xdr:rowOff>
    </xdr:to>
    <xdr:sp macro="" textlink="parametreler!H5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658225" y="190500"/>
          <a:ext cx="1819275" cy="752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786EBE2D-1BF3-4F74-866B-373597593BF2}" type="TxLink">
            <a:rPr lang="en-US" sz="18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 15.846.811 </a:t>
          </a:fld>
          <a:endParaRPr lang="tr-TR" sz="18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1</xdr:col>
      <xdr:colOff>581026</xdr:colOff>
      <xdr:row>4</xdr:row>
      <xdr:rowOff>0</xdr:rowOff>
    </xdr:from>
    <xdr:to>
      <xdr:col>3</xdr:col>
      <xdr:colOff>94700</xdr:colOff>
      <xdr:row>6</xdr:row>
      <xdr:rowOff>28575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626" y="381000"/>
          <a:ext cx="732874" cy="4095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3</xdr:row>
      <xdr:rowOff>161925</xdr:rowOff>
    </xdr:from>
    <xdr:to>
      <xdr:col>6</xdr:col>
      <xdr:colOff>2121</xdr:colOff>
      <xdr:row>6</xdr:row>
      <xdr:rowOff>59055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1350" y="352425"/>
          <a:ext cx="478371" cy="468630"/>
        </a:xfrm>
        <a:prstGeom prst="rect">
          <a:avLst/>
        </a:prstGeom>
      </xdr:spPr>
    </xdr:pic>
    <xdr:clientData/>
  </xdr:twoCellAnchor>
  <xdr:twoCellAnchor editAs="oneCell">
    <xdr:from>
      <xdr:col>7</xdr:col>
      <xdr:colOff>600075</xdr:colOff>
      <xdr:row>3</xdr:row>
      <xdr:rowOff>165469</xdr:rowOff>
    </xdr:from>
    <xdr:to>
      <xdr:col>9</xdr:col>
      <xdr:colOff>180975</xdr:colOff>
      <xdr:row>6</xdr:row>
      <xdr:rowOff>40652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7275" y="355969"/>
          <a:ext cx="800100" cy="446683"/>
        </a:xfrm>
        <a:prstGeom prst="rect">
          <a:avLst/>
        </a:prstGeom>
      </xdr:spPr>
    </xdr:pic>
    <xdr:clientData/>
  </xdr:twoCellAnchor>
  <xdr:twoCellAnchor editAs="oneCell">
    <xdr:from>
      <xdr:col>11</xdr:col>
      <xdr:colOff>200025</xdr:colOff>
      <xdr:row>4</xdr:row>
      <xdr:rowOff>15274</xdr:rowOff>
    </xdr:from>
    <xdr:to>
      <xdr:col>12</xdr:col>
      <xdr:colOff>57150</xdr:colOff>
      <xdr:row>5</xdr:row>
      <xdr:rowOff>188138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5625" y="396274"/>
          <a:ext cx="466725" cy="363364"/>
        </a:xfrm>
        <a:prstGeom prst="rect">
          <a:avLst/>
        </a:prstGeom>
      </xdr:spPr>
    </xdr:pic>
    <xdr:clientData/>
  </xdr:twoCellAnchor>
  <xdr:twoCellAnchor editAs="oneCell">
    <xdr:from>
      <xdr:col>14</xdr:col>
      <xdr:colOff>142875</xdr:colOff>
      <xdr:row>4</xdr:row>
      <xdr:rowOff>57149</xdr:rowOff>
    </xdr:from>
    <xdr:to>
      <xdr:col>15</xdr:col>
      <xdr:colOff>164953</xdr:colOff>
      <xdr:row>6</xdr:row>
      <xdr:rowOff>11908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8784" y="819149"/>
          <a:ext cx="628214" cy="335759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19050</xdr:rowOff>
    </xdr:from>
    <xdr:to>
      <xdr:col>26</xdr:col>
      <xdr:colOff>581025</xdr:colOff>
      <xdr:row>2</xdr:row>
      <xdr:rowOff>171450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050" y="19050"/>
          <a:ext cx="16411575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2400" b="1"/>
            <a:t>ŞİRKET SATIŞ RAPORU</a:t>
          </a:r>
        </a:p>
      </xdr:txBody>
    </xdr:sp>
    <xdr:clientData/>
  </xdr:twoCellAnchor>
  <xdr:twoCellAnchor>
    <xdr:from>
      <xdr:col>17</xdr:col>
      <xdr:colOff>133349</xdr:colOff>
      <xdr:row>2</xdr:row>
      <xdr:rowOff>176213</xdr:rowOff>
    </xdr:from>
    <xdr:to>
      <xdr:col>26</xdr:col>
      <xdr:colOff>581024</xdr:colOff>
      <xdr:row>6</xdr:row>
      <xdr:rowOff>180974</xdr:rowOff>
    </xdr:to>
    <xdr:graphicFrame macro="">
      <xdr:nvGraphicFramePr>
        <xdr:cNvPr id="15" name="Chart 3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9525</xdr:colOff>
      <xdr:row>7</xdr:row>
      <xdr:rowOff>9525</xdr:rowOff>
    </xdr:from>
    <xdr:to>
      <xdr:col>26</xdr:col>
      <xdr:colOff>19050</xdr:colOff>
      <xdr:row>10</xdr:row>
      <xdr:rowOff>9525</xdr:rowOff>
    </xdr:to>
    <xdr:sp macro="" textlink="parametreler!G14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0982325" y="1343025"/>
          <a:ext cx="4886325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322D7D2-C9A1-4343-BC3E-68A5CF794367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Toplam Satış</a:t>
          </a:fld>
          <a:endParaRPr lang="tr-T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47625</xdr:colOff>
      <xdr:row>10</xdr:row>
      <xdr:rowOff>57150</xdr:rowOff>
    </xdr:from>
    <xdr:to>
      <xdr:col>24</xdr:col>
      <xdr:colOff>47625</xdr:colOff>
      <xdr:row>13</xdr:row>
      <xdr:rowOff>57150</xdr:rowOff>
    </xdr:to>
    <xdr:sp macro="" textlink="parametreler!H14">
      <xdr:nvSpPr>
        <xdr:cNvPr id="20" name="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2239625" y="1962150"/>
          <a:ext cx="2438400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5A398CA-5761-4FA4-951B-14DA0FB8270E}" type="TxLink">
            <a:rPr lang="en-US" sz="18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 62.594.905 </a:t>
          </a:fld>
          <a:endParaRPr lang="tr-TR" sz="18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600075</xdr:colOff>
      <xdr:row>13</xdr:row>
      <xdr:rowOff>114300</xdr:rowOff>
    </xdr:from>
    <xdr:to>
      <xdr:col>26</xdr:col>
      <xdr:colOff>0</xdr:colOff>
      <xdr:row>16</xdr:row>
      <xdr:rowOff>114300</xdr:rowOff>
    </xdr:to>
    <xdr:sp macro="" textlink="parametreler!G15">
      <xdr:nvSpPr>
        <xdr:cNvPr id="23" name="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0963275" y="2590800"/>
          <a:ext cx="4886325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04DD14F-D796-4B0A-9A6B-36A22FEAEC68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Toplam Hedef</a:t>
          </a:fld>
          <a:endParaRPr lang="tr-T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19050</xdr:colOff>
      <xdr:row>16</xdr:row>
      <xdr:rowOff>161925</xdr:rowOff>
    </xdr:from>
    <xdr:to>
      <xdr:col>24</xdr:col>
      <xdr:colOff>19050</xdr:colOff>
      <xdr:row>19</xdr:row>
      <xdr:rowOff>161925</xdr:rowOff>
    </xdr:to>
    <xdr:sp macro="" textlink="parametreler!H15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2211050" y="3209925"/>
          <a:ext cx="2438400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9B08D99-A880-4C26-944B-C305DDD882DF}" type="TxLink">
            <a:rPr lang="en-US" sz="18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 70.419.511 </a:t>
          </a:fld>
          <a:endParaRPr lang="tr-TR" sz="1800" b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19</xdr:col>
      <xdr:colOff>123825</xdr:colOff>
      <xdr:row>20</xdr:row>
      <xdr:rowOff>38100</xdr:rowOff>
    </xdr:from>
    <xdr:to>
      <xdr:col>25</xdr:col>
      <xdr:colOff>47625</xdr:colOff>
      <xdr:row>38</xdr:row>
      <xdr:rowOff>170567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57932" y="3848100"/>
          <a:ext cx="3597729" cy="3561467"/>
        </a:xfrm>
        <a:prstGeom prst="rect">
          <a:avLst/>
        </a:prstGeom>
      </xdr:spPr>
    </xdr:pic>
    <xdr:clientData/>
  </xdr:twoCellAnchor>
  <xdr:twoCellAnchor>
    <xdr:from>
      <xdr:col>21</xdr:col>
      <xdr:colOff>238525</xdr:colOff>
      <xdr:row>25</xdr:row>
      <xdr:rowOff>70726</xdr:rowOff>
    </xdr:from>
    <xdr:to>
      <xdr:col>23</xdr:col>
      <xdr:colOff>38070</xdr:colOff>
      <xdr:row>33</xdr:row>
      <xdr:rowOff>137941</xdr:rowOff>
    </xdr:to>
    <xdr:grpSp>
      <xdr:nvGrpSpPr>
        <xdr:cNvPr id="28" name="ibre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pSpPr/>
      </xdr:nvGrpSpPr>
      <xdr:grpSpPr>
        <a:xfrm rot="14399951">
          <a:off x="12655278" y="5123944"/>
          <a:ext cx="1591215" cy="1009780"/>
          <a:chOff x="12715790" y="5473092"/>
          <a:chExt cx="1591215" cy="1018745"/>
        </a:xfrm>
      </xdr:grpSpPr>
      <xdr:sp macro="" textlink="">
        <xdr:nvSpPr>
          <xdr:cNvPr id="18" name="Arrow: Dow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 rot="2738533">
            <a:off x="12987315" y="5848837"/>
            <a:ext cx="371475" cy="914526"/>
          </a:xfrm>
          <a:prstGeom prst="downArrow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7" name="Arrow: Down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 rot="13600255">
            <a:off x="13664004" y="5201567"/>
            <a:ext cx="371475" cy="914526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6" name="Oval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13315950" y="5772150"/>
            <a:ext cx="381000" cy="381000"/>
          </a:xfrm>
          <a:prstGeom prst="ellipse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21</xdr:col>
      <xdr:colOff>142875</xdr:colOff>
      <xdr:row>33</xdr:row>
      <xdr:rowOff>152400</xdr:rowOff>
    </xdr:from>
    <xdr:to>
      <xdr:col>23</xdr:col>
      <xdr:colOff>76200</xdr:colOff>
      <xdr:row>36</xdr:row>
      <xdr:rowOff>57150</xdr:rowOff>
    </xdr:to>
    <xdr:sp macro="" textlink="parametreler!H17">
      <xdr:nvSpPr>
        <xdr:cNvPr id="29" name="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2944475" y="6438900"/>
          <a:ext cx="1152525" cy="4762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1D741A6-C072-4382-AA49-D523DBBE3DDB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89%</a:t>
          </a:fld>
          <a:endParaRPr lang="tr-T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8164</xdr:colOff>
      <xdr:row>38</xdr:row>
      <xdr:rowOff>176212</xdr:rowOff>
    </xdr:from>
    <xdr:to>
      <xdr:col>27</xdr:col>
      <xdr:colOff>13607</xdr:colOff>
      <xdr:row>46</xdr:row>
      <xdr:rowOff>176893</xdr:rowOff>
    </xdr:to>
    <xdr:graphicFrame macro="">
      <xdr:nvGraphicFramePr>
        <xdr:cNvPr id="30" name="Chart 4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81643</xdr:colOff>
      <xdr:row>0</xdr:row>
      <xdr:rowOff>54429</xdr:rowOff>
    </xdr:from>
    <xdr:to>
      <xdr:col>21</xdr:col>
      <xdr:colOff>489857</xdr:colOff>
      <xdr:row>2</xdr:row>
      <xdr:rowOff>136071</xdr:rowOff>
    </xdr:to>
    <xdr:sp macro="[0]!Rectangle30_Click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1715750" y="54429"/>
          <a:ext cx="1632857" cy="462642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/>
            <a:t>Bölge Raporu</a:t>
          </a:r>
        </a:p>
      </xdr:txBody>
    </xdr:sp>
    <xdr:clientData/>
  </xdr:twoCellAnchor>
  <xdr:twoCellAnchor>
    <xdr:from>
      <xdr:col>21</xdr:col>
      <xdr:colOff>533400</xdr:colOff>
      <xdr:row>0</xdr:row>
      <xdr:rowOff>57151</xdr:rowOff>
    </xdr:from>
    <xdr:to>
      <xdr:col>24</xdr:col>
      <xdr:colOff>329293</xdr:colOff>
      <xdr:row>2</xdr:row>
      <xdr:rowOff>138793</xdr:rowOff>
    </xdr:to>
    <xdr:sp macro="[0]!Rectangle33_Click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3392150" y="57151"/>
          <a:ext cx="1632857" cy="462642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/>
            <a:t>Satışçı Raporu</a:t>
          </a:r>
        </a:p>
      </xdr:txBody>
    </xdr:sp>
    <xdr:clientData/>
  </xdr:twoCellAnchor>
  <xdr:twoCellAnchor>
    <xdr:from>
      <xdr:col>7</xdr:col>
      <xdr:colOff>462963</xdr:colOff>
      <xdr:row>6</xdr:row>
      <xdr:rowOff>86765</xdr:rowOff>
    </xdr:from>
    <xdr:to>
      <xdr:col>19</xdr:col>
      <xdr:colOff>501063</xdr:colOff>
      <xdr:row>37</xdr:row>
      <xdr:rowOff>95250</xdr:rowOff>
    </xdr:to>
    <xdr:grpSp>
      <xdr:nvGrpSpPr>
        <xdr:cNvPr id="37" name="bolge" hidden="1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698787" y="1229765"/>
          <a:ext cx="7299511" cy="5913985"/>
          <a:chOff x="18261105" y="179294"/>
          <a:chExt cx="7353300" cy="5913985"/>
        </a:xfrm>
      </xdr:grpSpPr>
      <xdr:sp macro="" textlink="">
        <xdr:nvSpPr>
          <xdr:cNvPr id="35" name="Rectangle 34" hidden="1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/>
        </xdr:nvSpPr>
        <xdr:spPr>
          <a:xfrm>
            <a:off x="18261105" y="179294"/>
            <a:ext cx="7353300" cy="5913985"/>
          </a:xfrm>
          <a:prstGeom prst="rect">
            <a:avLst/>
          </a:prstGeom>
          <a:solidFill>
            <a:srgbClr val="4472C4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4" name="ComboBox1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200-000004140000}"/>
                  </a:ext>
                </a:extLst>
              </xdr:cNvPr>
              <xdr:cNvSpPr/>
            </xdr:nvSpPr>
            <xdr:spPr bwMode="auto">
              <a:xfrm>
                <a:off x="18288000" y="518433"/>
                <a:ext cx="183832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5" name="ComboBox2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200-000005140000}"/>
                  </a:ext>
                </a:extLst>
              </xdr:cNvPr>
              <xdr:cNvSpPr/>
            </xdr:nvSpPr>
            <xdr:spPr bwMode="auto">
              <a:xfrm>
                <a:off x="18288000" y="952500"/>
                <a:ext cx="1838325" cy="361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aphicFrame macro="">
        <xdr:nvGraphicFramePr>
          <xdr:cNvPr id="32" name="Chart 5" hidden="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GraphicFramePr/>
        </xdr:nvGraphicFramePr>
        <xdr:xfrm>
          <a:off x="18306371" y="1338262"/>
          <a:ext cx="3586393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33" name="Chart 7" hidden="1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aphicFramePr/>
        </xdr:nvGraphicFramePr>
        <xdr:xfrm>
          <a:off x="21963970" y="1338262"/>
          <a:ext cx="3586392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[0]!MultiplicationSign35_Click" textlink="">
        <xdr:nvSpPr>
          <xdr:cNvPr id="36" name="Multiplication Sign 35" hidden="1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/>
        </xdr:nvSpPr>
        <xdr:spPr>
          <a:xfrm>
            <a:off x="25038423" y="280147"/>
            <a:ext cx="448236" cy="470647"/>
          </a:xfrm>
          <a:prstGeom prst="mathMultiply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41" name="Picture 40" hidden="1">
                <a:extLst>
                  <a:ext uri="{FF2B5EF4-FFF2-40B4-BE49-F238E27FC236}">
                    <a16:creationId xmlns:a16="http://schemas.microsoft.com/office/drawing/2014/main" id="{00000000-0008-0000-0200-000029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L$13:$O$18" spid="_x0000_s5212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18913720" y="3988778"/>
                <a:ext cx="6073181" cy="1865434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>
    <xdr:from>
      <xdr:col>4</xdr:col>
      <xdr:colOff>346365</xdr:colOff>
      <xdr:row>6</xdr:row>
      <xdr:rowOff>34636</xdr:rowOff>
    </xdr:from>
    <xdr:to>
      <xdr:col>21</xdr:col>
      <xdr:colOff>173182</xdr:colOff>
      <xdr:row>39</xdr:row>
      <xdr:rowOff>138545</xdr:rowOff>
    </xdr:to>
    <xdr:grpSp>
      <xdr:nvGrpSpPr>
        <xdr:cNvPr id="44" name="sat" hidden="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pSpPr/>
      </xdr:nvGrpSpPr>
      <xdr:grpSpPr>
        <a:xfrm>
          <a:off x="2766836" y="1177636"/>
          <a:ext cx="10113817" cy="6390409"/>
          <a:chOff x="2770910" y="1177636"/>
          <a:chExt cx="10131136" cy="6390409"/>
        </a:xfrm>
      </xdr:grpSpPr>
      <xdr:sp macro="" textlink="">
        <xdr:nvSpPr>
          <xdr:cNvPr id="39" name="satici" hidden="1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/>
        </xdr:nvSpPr>
        <xdr:spPr>
          <a:xfrm>
            <a:off x="2770910" y="1212272"/>
            <a:ext cx="10131136" cy="6355773"/>
          </a:xfrm>
          <a:prstGeom prst="rect">
            <a:avLst/>
          </a:prstGeom>
          <a:solidFill>
            <a:srgbClr val="4472C4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9" name="ListBox2" hidden="1">
                <a:extLst>
                  <a:ext uri="{63B3BB69-23CF-44E3-9099-C40C66FF867C}">
                    <a14:compatExt spid="_x0000_s5129"/>
                  </a:ext>
                  <a:ext uri="{FF2B5EF4-FFF2-40B4-BE49-F238E27FC236}">
                    <a16:creationId xmlns:a16="http://schemas.microsoft.com/office/drawing/2014/main" id="{00000000-0008-0000-0200-000009140000}"/>
                  </a:ext>
                </a:extLst>
              </xdr:cNvPr>
              <xdr:cNvSpPr/>
            </xdr:nvSpPr>
            <xdr:spPr bwMode="auto">
              <a:xfrm>
                <a:off x="2975017" y="1762743"/>
                <a:ext cx="1797379" cy="396957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45" name="Picture 10" hidden="1">
                <a:extLst>
                  <a:ext uri="{FF2B5EF4-FFF2-40B4-BE49-F238E27FC236}">
                    <a16:creationId xmlns:a16="http://schemas.microsoft.com/office/drawing/2014/main" id="{00000000-0008-0000-0200-00002D000000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resim" spid="_x0000_s5213"/>
                  </a:ext>
                </a:extLst>
              </xdr:cNvPicPr>
            </xdr:nvPicPr>
            <xdr:blipFill>
              <a:blip xmlns:r="http://schemas.openxmlformats.org/officeDocument/2006/relationships" r:embed="rId13"/>
              <a:stretch>
                <a:fillRect/>
              </a:stretch>
            </xdr:blipFill>
            <xdr:spPr>
              <a:xfrm>
                <a:off x="4818238" y="2130136"/>
                <a:ext cx="1815453" cy="1524000"/>
              </a:xfrm>
              <a:prstGeom prst="rect">
                <a:avLst/>
              </a:prstGeom>
            </xdr:spPr>
          </xdr:pic>
        </mc:Choice>
        <mc:Fallback xmlns=""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2" name="ComboBox3" hidden="1">
                <a:extLst>
                  <a:ext uri="{63B3BB69-23CF-44E3-9099-C40C66FF867C}">
                    <a14:compatExt spid="_x0000_s5132"/>
                  </a:ext>
                  <a:ext uri="{FF2B5EF4-FFF2-40B4-BE49-F238E27FC236}">
                    <a16:creationId xmlns:a16="http://schemas.microsoft.com/office/drawing/2014/main" id="{00000000-0008-0000-0200-00000C140000}"/>
                  </a:ext>
                </a:extLst>
              </xdr:cNvPr>
              <xdr:cNvSpPr/>
            </xdr:nvSpPr>
            <xdr:spPr bwMode="auto">
              <a:xfrm>
                <a:off x="4763110" y="1751937"/>
                <a:ext cx="1834097" cy="35578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33" name="ListBox4" hidden="1">
                <a:extLst>
                  <a:ext uri="{63B3BB69-23CF-44E3-9099-C40C66FF867C}">
                    <a14:compatExt spid="_x0000_s5133"/>
                  </a:ext>
                  <a:ext uri="{FF2B5EF4-FFF2-40B4-BE49-F238E27FC236}">
                    <a16:creationId xmlns:a16="http://schemas.microsoft.com/office/drawing/2014/main" id="{00000000-0008-0000-0200-00000D140000}"/>
                  </a:ext>
                </a:extLst>
              </xdr:cNvPr>
              <xdr:cNvSpPr/>
            </xdr:nvSpPr>
            <xdr:spPr bwMode="auto">
              <a:xfrm>
                <a:off x="2977658" y="5796600"/>
                <a:ext cx="1802160" cy="161558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50" name="Picture 49" hidden="1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K$24:$N$29" spid="_x0000_s5214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6636326" y="1763704"/>
                <a:ext cx="6074825" cy="1890432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59" name="Picture 58" hidden="1">
                <a:extLst>
                  <a:ext uri="{FF2B5EF4-FFF2-40B4-BE49-F238E27FC236}">
                    <a16:creationId xmlns:a16="http://schemas.microsoft.com/office/drawing/2014/main" id="{00000000-0008-0000-0200-00003B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R$23:$AB$30" spid="_x0000_s5215"/>
                  </a:ext>
                </a:extLst>
              </xdr:cNvPicPr>
            </xdr:nvPicPr>
            <xdr:blipFill>
              <a:blip xmlns:r="http://schemas.openxmlformats.org/officeDocument/2006/relationships" r:embed="rId15"/>
              <a:srcRect/>
              <a:stretch>
                <a:fillRect/>
              </a:stretch>
            </xdr:blipFill>
            <xdr:spPr bwMode="auto">
              <a:xfrm>
                <a:off x="4808393" y="3663660"/>
                <a:ext cx="7879772" cy="204787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60" name="Picture 59" hidden="1">
                <a:extLst>
                  <a:ext uri="{FF2B5EF4-FFF2-40B4-BE49-F238E27FC236}">
                    <a16:creationId xmlns:a16="http://schemas.microsoft.com/office/drawing/2014/main" id="{00000000-0008-0000-0200-00003C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AE$20:$AK$26" spid="_x0000_s5216"/>
                  </a:ext>
                </a:extLst>
              </xdr:cNvPicPr>
            </xdr:nvPicPr>
            <xdr:blipFill>
              <a:blip xmlns:r="http://schemas.openxmlformats.org/officeDocument/2006/relationships" r:embed="rId16"/>
              <a:srcRect/>
              <a:stretch>
                <a:fillRect/>
              </a:stretch>
            </xdr:blipFill>
            <xdr:spPr bwMode="auto">
              <a:xfrm>
                <a:off x="4836967" y="5797261"/>
                <a:ext cx="7816561" cy="162940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xdr:sp macro="[0]!MultiplicationSign39_Click" textlink="">
        <xdr:nvSpPr>
          <xdr:cNvPr id="40" name="Multiplication Sign 39" hidden="1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/>
        </xdr:nvSpPr>
        <xdr:spPr>
          <a:xfrm>
            <a:off x="12243954" y="1177636"/>
            <a:ext cx="536863" cy="554182"/>
          </a:xfrm>
          <a:prstGeom prst="mathMultiply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012" y="1826399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310034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3552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56620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771776" y="6855000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81548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932" y="11981475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49" y="144746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0" y="107003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94120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496" y="1320165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15763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723" y="1829505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170734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42" y="19556774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2084257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22125975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233664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771403" y="24650700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258794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985" y="27162899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762250" y="2843212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85" y="29722649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09702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473" y="32208375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35089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48304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771776" y="3603052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3854767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37259249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762250" y="3983332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4112392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23977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788409" y="4360732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48740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790825" y="4614862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74440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0" y="48679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99538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806981" y="512349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091" y="52499174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69" y="5376825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774" y="54996899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562827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771775" y="575786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73" y="5882579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6009494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473" y="62645924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390794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64820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51365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13595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15088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026824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1" y="6897044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7675125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28376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799978" y="74047349"/>
          <a:ext cx="1304925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99483</xdr:colOff>
      <xdr:row>0</xdr:row>
      <xdr:rowOff>0</xdr:rowOff>
    </xdr:from>
    <xdr:to>
      <xdr:col>4</xdr:col>
      <xdr:colOff>552492</xdr:colOff>
      <xdr:row>11</xdr:row>
      <xdr:rowOff>173609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083" y="0"/>
          <a:ext cx="2281809" cy="2269109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13</xdr:row>
      <xdr:rowOff>90249</xdr:rowOff>
    </xdr:from>
    <xdr:to>
      <xdr:col>8</xdr:col>
      <xdr:colOff>524478</xdr:colOff>
      <xdr:row>15</xdr:row>
      <xdr:rowOff>149783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482" y="2566749"/>
          <a:ext cx="828796" cy="44053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40235</xdr:rowOff>
    </xdr:from>
    <xdr:to>
      <xdr:col>7</xdr:col>
      <xdr:colOff>40098</xdr:colOff>
      <xdr:row>16</xdr:row>
      <xdr:rowOff>9298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2969" y="2516735"/>
          <a:ext cx="694329" cy="540563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12</xdr:row>
      <xdr:rowOff>180976</xdr:rowOff>
    </xdr:from>
    <xdr:to>
      <xdr:col>3</xdr:col>
      <xdr:colOff>226633</xdr:colOff>
      <xdr:row>16</xdr:row>
      <xdr:rowOff>59056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2048" y="2466976"/>
          <a:ext cx="653385" cy="640080"/>
        </a:xfrm>
        <a:prstGeom prst="rect">
          <a:avLst/>
        </a:prstGeom>
      </xdr:spPr>
    </xdr:pic>
    <xdr:clientData/>
  </xdr:twoCellAnchor>
  <xdr:twoCellAnchor editAs="oneCell">
    <xdr:from>
      <xdr:col>3</xdr:col>
      <xdr:colOff>482748</xdr:colOff>
      <xdr:row>13</xdr:row>
      <xdr:rowOff>18728</xdr:rowOff>
    </xdr:from>
    <xdr:to>
      <xdr:col>5</xdr:col>
      <xdr:colOff>308854</xdr:colOff>
      <xdr:row>16</xdr:row>
      <xdr:rowOff>30805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548" y="2495228"/>
          <a:ext cx="1045306" cy="5835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535729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66976"/>
          <a:ext cx="1145329" cy="6400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bola\Downloads\&#304;7-resmi+d&#252;&#351;eya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">
          <cell r="A1" t="str">
            <v>HASAN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092F4E-AA29-4AF2-8C45-46289FFDBD04}" name="Table1" displayName="Table1" ref="A1:H886" totalsRowShown="0" headerRowCellStyle="Normal 2">
  <autoFilter ref="A1:H886" xr:uid="{B77C2BAE-3DE0-4F82-AED6-A0FDAA4817F2}"/>
  <tableColumns count="8">
    <tableColumn id="1" xr3:uid="{6D83A61A-4B31-42CA-8181-4CF57CEBB075}" name="CODE" dataDxfId="8" dataCellStyle="Normal 2"/>
    <tableColumn id="2" xr3:uid="{DB5353C5-A95A-48D6-A4A4-18ED7DFC4C2D}" name="STATE" dataDxfId="7" dataCellStyle="Normal 2"/>
    <tableColumn id="3" xr3:uid="{97E96305-CBA3-4089-8DF8-CC10CC56EDA4}" name="Sellers" dataCellStyle="Normal 2"/>
    <tableColumn id="4" xr3:uid="{21221D56-104E-4F78-A506-2F046292AD93}" name="PRODUCTS" dataCellStyle="Normal 2"/>
    <tableColumn id="5" xr3:uid="{ABB7C6C2-FFA4-4E9F-ACDA-B2E763A68539}" name="NET SALE AMOUNT" dataDxfId="6" dataCellStyle="ParaBirimi 2"/>
    <tableColumn id="6" xr3:uid="{6B730DC6-D80F-47B1-952F-DF8E5C20E0BA}" name="TARGET SALE AMOUNT" dataDxfId="5" dataCellStyle="ParaBirimi 2"/>
    <tableColumn id="7" xr3:uid="{74C626B7-F4F1-4CA9-A3B6-55CF3C67A24B}" name="TARGET REALIZATION" dataDxfId="4" dataCellStyle="Yüzde 2">
      <calculatedColumnFormula>E2/F2</calculatedColumnFormula>
    </tableColumn>
    <tableColumn id="8" xr3:uid="{C0625B47-0028-4C82-B2B1-BCD12B066B89}" name="YEAR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4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2BAE-3DE0-4F82-AED6-A0FDAA4817F2}">
  <sheetPr codeName="Sheet2"/>
  <dimension ref="A1:H886"/>
  <sheetViews>
    <sheetView topLeftCell="B1" zoomScale="160" zoomScaleNormal="160" workbookViewId="0">
      <pane ySplit="1" topLeftCell="A2" activePane="bottomLeft" state="frozen"/>
      <selection activeCell="B3" sqref="B3"/>
      <selection pane="bottomLeft" activeCell="B1" sqref="A1:XFD1048576"/>
    </sheetView>
  </sheetViews>
  <sheetFormatPr defaultRowHeight="15" x14ac:dyDescent="0.25"/>
  <cols>
    <col min="1" max="1" width="8.140625" style="1" bestFit="1" customWidth="1"/>
    <col min="2" max="2" width="15.28515625" style="1" bestFit="1" customWidth="1"/>
    <col min="3" max="3" width="25.5703125" style="1" customWidth="1"/>
    <col min="4" max="4" width="12.7109375" style="1" bestFit="1" customWidth="1"/>
    <col min="5" max="5" width="20.140625" style="1" bestFit="1" customWidth="1"/>
    <col min="6" max="6" width="23.42578125" style="1" bestFit="1" customWidth="1"/>
    <col min="7" max="7" width="22.28515625" style="1" bestFit="1" customWidth="1"/>
    <col min="8" max="8" width="7.7109375" style="1" bestFit="1" customWidth="1"/>
    <col min="9" max="16384" width="9.140625" style="1"/>
  </cols>
  <sheetData>
    <row r="1" spans="1:8" x14ac:dyDescent="0.25">
      <c r="A1" s="1" t="s">
        <v>0</v>
      </c>
      <c r="B1" s="1" t="s">
        <v>1</v>
      </c>
      <c r="C1" s="1" t="s">
        <v>171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5">
      <c r="A2" s="2" t="s">
        <v>7</v>
      </c>
      <c r="B2" s="3" t="s">
        <v>8</v>
      </c>
      <c r="C2" s="1" t="s">
        <v>9</v>
      </c>
      <c r="D2" s="1" t="s">
        <v>10</v>
      </c>
      <c r="E2" s="4">
        <v>841828</v>
      </c>
      <c r="F2" s="5">
        <v>942847.3600000001</v>
      </c>
      <c r="G2" s="6">
        <f>E2/F2</f>
        <v>0.89285714285714279</v>
      </c>
      <c r="H2" s="1">
        <v>2020</v>
      </c>
    </row>
    <row r="3" spans="1:8" x14ac:dyDescent="0.25">
      <c r="A3" s="2" t="s">
        <v>11</v>
      </c>
      <c r="B3" s="3" t="s">
        <v>12</v>
      </c>
      <c r="C3" s="1" t="s">
        <v>13</v>
      </c>
      <c r="D3" s="1" t="s">
        <v>10</v>
      </c>
      <c r="E3" s="4">
        <v>452292</v>
      </c>
      <c r="F3" s="5">
        <v>429677.39999999997</v>
      </c>
      <c r="G3" s="6">
        <f t="shared" ref="G3:G66" si="0">E3/F3</f>
        <v>1.0526315789473686</v>
      </c>
      <c r="H3" s="1">
        <v>2020</v>
      </c>
    </row>
    <row r="4" spans="1:8" x14ac:dyDescent="0.25">
      <c r="A4" s="2" t="s">
        <v>14</v>
      </c>
      <c r="B4" s="3" t="s">
        <v>15</v>
      </c>
      <c r="C4" s="1" t="s">
        <v>16</v>
      </c>
      <c r="D4" s="1" t="s">
        <v>10</v>
      </c>
      <c r="E4" s="4">
        <v>706778</v>
      </c>
      <c r="F4" s="5">
        <v>841065.82</v>
      </c>
      <c r="G4" s="6">
        <f t="shared" si="0"/>
        <v>0.84033613445378152</v>
      </c>
      <c r="H4" s="1">
        <v>2020</v>
      </c>
    </row>
    <row r="5" spans="1:8" x14ac:dyDescent="0.25">
      <c r="A5" s="2" t="s">
        <v>17</v>
      </c>
      <c r="B5" s="3" t="s">
        <v>18</v>
      </c>
      <c r="C5" s="1" t="s">
        <v>19</v>
      </c>
      <c r="D5" s="1" t="s">
        <v>10</v>
      </c>
      <c r="E5" s="4">
        <v>863404</v>
      </c>
      <c r="F5" s="5">
        <v>725259.36</v>
      </c>
      <c r="G5" s="6">
        <f t="shared" si="0"/>
        <v>1.1904761904761905</v>
      </c>
      <c r="H5" s="1">
        <v>2020</v>
      </c>
    </row>
    <row r="6" spans="1:8" x14ac:dyDescent="0.25">
      <c r="A6" s="2" t="s">
        <v>20</v>
      </c>
      <c r="B6" s="3" t="s">
        <v>21</v>
      </c>
      <c r="C6" s="1" t="s">
        <v>22</v>
      </c>
      <c r="D6" s="1" t="s">
        <v>10</v>
      </c>
      <c r="E6" s="4">
        <v>550669</v>
      </c>
      <c r="F6" s="5">
        <v>286347.88</v>
      </c>
      <c r="G6" s="6">
        <f t="shared" si="0"/>
        <v>1.9230769230769231</v>
      </c>
      <c r="H6" s="1">
        <v>2020</v>
      </c>
    </row>
    <row r="7" spans="1:8" x14ac:dyDescent="0.25">
      <c r="A7" s="2" t="s">
        <v>20</v>
      </c>
      <c r="B7" s="3" t="s">
        <v>21</v>
      </c>
      <c r="C7" s="1" t="s">
        <v>23</v>
      </c>
      <c r="D7" s="1" t="s">
        <v>10</v>
      </c>
      <c r="E7" s="4">
        <v>404305</v>
      </c>
      <c r="F7" s="5">
        <v>436649.4</v>
      </c>
      <c r="G7" s="6">
        <f t="shared" si="0"/>
        <v>0.92592592592592593</v>
      </c>
      <c r="H7" s="1">
        <v>2020</v>
      </c>
    </row>
    <row r="8" spans="1:8" x14ac:dyDescent="0.25">
      <c r="A8" s="2" t="s">
        <v>20</v>
      </c>
      <c r="B8" s="3" t="s">
        <v>21</v>
      </c>
      <c r="C8" s="1" t="s">
        <v>24</v>
      </c>
      <c r="D8" s="1" t="s">
        <v>10</v>
      </c>
      <c r="E8" s="4">
        <v>449815</v>
      </c>
      <c r="F8" s="5">
        <v>211413.05</v>
      </c>
      <c r="G8" s="6">
        <f t="shared" si="0"/>
        <v>2.1276595744680851</v>
      </c>
      <c r="H8" s="1">
        <v>2020</v>
      </c>
    </row>
    <row r="9" spans="1:8" x14ac:dyDescent="0.25">
      <c r="A9" s="2" t="s">
        <v>20</v>
      </c>
      <c r="B9" s="3" t="s">
        <v>21</v>
      </c>
      <c r="C9" s="1" t="s">
        <v>25</v>
      </c>
      <c r="D9" s="1" t="s">
        <v>10</v>
      </c>
      <c r="E9" s="4">
        <v>507487</v>
      </c>
      <c r="F9" s="5">
        <v>182695.32</v>
      </c>
      <c r="G9" s="6">
        <f t="shared" si="0"/>
        <v>2.7777777777777777</v>
      </c>
      <c r="H9" s="1">
        <v>2020</v>
      </c>
    </row>
    <row r="10" spans="1:8" x14ac:dyDescent="0.25">
      <c r="A10" s="2" t="s">
        <v>26</v>
      </c>
      <c r="B10" s="3" t="s">
        <v>27</v>
      </c>
      <c r="C10" s="1" t="s">
        <v>28</v>
      </c>
      <c r="D10" s="1" t="s">
        <v>10</v>
      </c>
      <c r="E10" s="4">
        <v>285129</v>
      </c>
      <c r="F10" s="5">
        <v>210995.46</v>
      </c>
      <c r="G10" s="6">
        <f t="shared" si="0"/>
        <v>1.3513513513513513</v>
      </c>
      <c r="H10" s="1">
        <v>2020</v>
      </c>
    </row>
    <row r="11" spans="1:8" x14ac:dyDescent="0.25">
      <c r="A11" s="2" t="s">
        <v>29</v>
      </c>
      <c r="B11" s="3" t="s">
        <v>30</v>
      </c>
      <c r="C11" s="1" t="s">
        <v>31</v>
      </c>
      <c r="D11" s="1" t="s">
        <v>10</v>
      </c>
      <c r="E11" s="4">
        <v>932763</v>
      </c>
      <c r="F11" s="5">
        <v>1119315.5999999999</v>
      </c>
      <c r="G11" s="6">
        <f t="shared" si="0"/>
        <v>0.83333333333333348</v>
      </c>
      <c r="H11" s="1">
        <v>2020</v>
      </c>
    </row>
    <row r="12" spans="1:8" x14ac:dyDescent="0.25">
      <c r="A12" s="2" t="s">
        <v>32</v>
      </c>
      <c r="B12" s="3" t="s">
        <v>33</v>
      </c>
      <c r="C12" s="1" t="s">
        <v>34</v>
      </c>
      <c r="D12" s="1" t="s">
        <v>10</v>
      </c>
      <c r="E12" s="4">
        <v>460305</v>
      </c>
      <c r="F12" s="5">
        <v>276183</v>
      </c>
      <c r="G12" s="6">
        <f t="shared" si="0"/>
        <v>1.6666666666666667</v>
      </c>
      <c r="H12" s="1">
        <v>2020</v>
      </c>
    </row>
    <row r="13" spans="1:8" x14ac:dyDescent="0.25">
      <c r="A13" s="2" t="s">
        <v>35</v>
      </c>
      <c r="B13" s="3" t="s">
        <v>36</v>
      </c>
      <c r="C13" s="1" t="s">
        <v>37</v>
      </c>
      <c r="D13" s="1" t="s">
        <v>10</v>
      </c>
      <c r="E13" s="4">
        <v>216707</v>
      </c>
      <c r="F13" s="5">
        <v>138692.48000000001</v>
      </c>
      <c r="G13" s="6">
        <f t="shared" si="0"/>
        <v>1.5624999999999998</v>
      </c>
      <c r="H13" s="1">
        <v>2020</v>
      </c>
    </row>
    <row r="14" spans="1:8" x14ac:dyDescent="0.25">
      <c r="A14" s="2" t="s">
        <v>35</v>
      </c>
      <c r="B14" s="3" t="s">
        <v>36</v>
      </c>
      <c r="C14" s="1" t="s">
        <v>38</v>
      </c>
      <c r="D14" s="1" t="s">
        <v>10</v>
      </c>
      <c r="E14" s="4">
        <v>331880</v>
      </c>
      <c r="F14" s="5">
        <v>102882.8</v>
      </c>
      <c r="G14" s="6">
        <f t="shared" si="0"/>
        <v>3.225806451612903</v>
      </c>
      <c r="H14" s="1">
        <v>2020</v>
      </c>
    </row>
    <row r="15" spans="1:8" x14ac:dyDescent="0.25">
      <c r="A15" s="2" t="s">
        <v>39</v>
      </c>
      <c r="B15" s="3" t="s">
        <v>40</v>
      </c>
      <c r="C15" s="1" t="s">
        <v>41</v>
      </c>
      <c r="D15" s="1" t="s">
        <v>10</v>
      </c>
      <c r="E15" s="4">
        <v>510634</v>
      </c>
      <c r="F15" s="5">
        <v>127658.5</v>
      </c>
      <c r="G15" s="6">
        <f t="shared" si="0"/>
        <v>4</v>
      </c>
      <c r="H15" s="1">
        <v>2020</v>
      </c>
    </row>
    <row r="16" spans="1:8" x14ac:dyDescent="0.25">
      <c r="A16" s="2" t="s">
        <v>42</v>
      </c>
      <c r="B16" s="3" t="s">
        <v>43</v>
      </c>
      <c r="C16" s="1" t="s">
        <v>44</v>
      </c>
      <c r="D16" s="1" t="s">
        <v>10</v>
      </c>
      <c r="E16" s="4">
        <v>761173</v>
      </c>
      <c r="F16" s="5">
        <v>829678.57000000007</v>
      </c>
      <c r="G16" s="6">
        <f t="shared" si="0"/>
        <v>0.9174311926605504</v>
      </c>
      <c r="H16" s="1">
        <v>2020</v>
      </c>
    </row>
    <row r="17" spans="1:8" x14ac:dyDescent="0.25">
      <c r="A17" s="2" t="s">
        <v>45</v>
      </c>
      <c r="B17" s="3" t="s">
        <v>46</v>
      </c>
      <c r="C17" s="1" t="s">
        <v>47</v>
      </c>
      <c r="D17" s="1" t="s">
        <v>10</v>
      </c>
      <c r="E17" s="4">
        <v>487419</v>
      </c>
      <c r="F17" s="5">
        <v>472796.43</v>
      </c>
      <c r="G17" s="6">
        <f t="shared" si="0"/>
        <v>1.0309278350515465</v>
      </c>
      <c r="H17" s="1">
        <v>2020</v>
      </c>
    </row>
    <row r="18" spans="1:8" x14ac:dyDescent="0.25">
      <c r="A18" s="2" t="s">
        <v>48</v>
      </c>
      <c r="B18" s="3" t="s">
        <v>49</v>
      </c>
      <c r="C18" s="1" t="s">
        <v>50</v>
      </c>
      <c r="D18" s="1" t="s">
        <v>10</v>
      </c>
      <c r="E18" s="4">
        <v>742605</v>
      </c>
      <c r="F18" s="5">
        <v>683196.6</v>
      </c>
      <c r="G18" s="6">
        <f t="shared" si="0"/>
        <v>1.0869565217391304</v>
      </c>
      <c r="H18" s="1">
        <v>2020</v>
      </c>
    </row>
    <row r="19" spans="1:8" x14ac:dyDescent="0.25">
      <c r="A19" s="2" t="s">
        <v>51</v>
      </c>
      <c r="B19" s="3" t="s">
        <v>52</v>
      </c>
      <c r="C19" s="1" t="s">
        <v>53</v>
      </c>
      <c r="D19" s="1" t="s">
        <v>10</v>
      </c>
      <c r="E19" s="4">
        <v>262230</v>
      </c>
      <c r="F19" s="5">
        <v>138981.9</v>
      </c>
      <c r="G19" s="6">
        <f t="shared" si="0"/>
        <v>1.8867924528301887</v>
      </c>
      <c r="H19" s="1">
        <v>2020</v>
      </c>
    </row>
    <row r="20" spans="1:8" x14ac:dyDescent="0.25">
      <c r="A20" s="2" t="s">
        <v>51</v>
      </c>
      <c r="B20" s="3" t="s">
        <v>52</v>
      </c>
      <c r="C20" s="1" t="s">
        <v>54</v>
      </c>
      <c r="D20" s="1" t="s">
        <v>10</v>
      </c>
      <c r="E20" s="4">
        <v>148109</v>
      </c>
      <c r="F20" s="5">
        <v>119968.29000000001</v>
      </c>
      <c r="G20" s="6">
        <f t="shared" si="0"/>
        <v>1.2345679012345678</v>
      </c>
      <c r="H20" s="1">
        <v>2020</v>
      </c>
    </row>
    <row r="21" spans="1:8" x14ac:dyDescent="0.25">
      <c r="A21" s="2" t="s">
        <v>55</v>
      </c>
      <c r="B21" s="3" t="s">
        <v>56</v>
      </c>
      <c r="C21" s="1" t="s">
        <v>57</v>
      </c>
      <c r="D21" s="1" t="s">
        <v>10</v>
      </c>
      <c r="E21" s="4">
        <v>578004</v>
      </c>
      <c r="F21" s="5">
        <v>606904.20000000007</v>
      </c>
      <c r="G21" s="6">
        <f t="shared" si="0"/>
        <v>0.95238095238095222</v>
      </c>
      <c r="H21" s="1">
        <v>2020</v>
      </c>
    </row>
    <row r="22" spans="1:8" x14ac:dyDescent="0.25">
      <c r="A22" s="2" t="s">
        <v>58</v>
      </c>
      <c r="B22" s="3" t="s">
        <v>59</v>
      </c>
      <c r="C22" s="1" t="s">
        <v>60</v>
      </c>
      <c r="D22" s="1" t="s">
        <v>10</v>
      </c>
      <c r="E22" s="4">
        <v>72652</v>
      </c>
      <c r="F22" s="5">
        <v>55215.520000000004</v>
      </c>
      <c r="G22" s="6">
        <f t="shared" si="0"/>
        <v>1.3157894736842104</v>
      </c>
      <c r="H22" s="1">
        <v>2020</v>
      </c>
    </row>
    <row r="23" spans="1:8" x14ac:dyDescent="0.25">
      <c r="A23" s="2" t="s">
        <v>61</v>
      </c>
      <c r="B23" s="3" t="s">
        <v>62</v>
      </c>
      <c r="C23" s="1" t="s">
        <v>63</v>
      </c>
      <c r="D23" s="1" t="s">
        <v>10</v>
      </c>
      <c r="E23" s="4">
        <v>933746</v>
      </c>
      <c r="F23" s="5">
        <v>1064470.44</v>
      </c>
      <c r="G23" s="6">
        <f t="shared" si="0"/>
        <v>0.87719298245614041</v>
      </c>
      <c r="H23" s="1">
        <v>2020</v>
      </c>
    </row>
    <row r="24" spans="1:8" x14ac:dyDescent="0.25">
      <c r="A24" s="2" t="s">
        <v>64</v>
      </c>
      <c r="B24" s="3" t="s">
        <v>65</v>
      </c>
      <c r="C24" s="1" t="s">
        <v>66</v>
      </c>
      <c r="D24" s="1" t="s">
        <v>10</v>
      </c>
      <c r="E24" s="4">
        <v>415410</v>
      </c>
      <c r="F24" s="5">
        <v>162009.9</v>
      </c>
      <c r="G24" s="6">
        <f t="shared" si="0"/>
        <v>2.5641025641025643</v>
      </c>
      <c r="H24" s="1">
        <v>2020</v>
      </c>
    </row>
    <row r="25" spans="1:8" x14ac:dyDescent="0.25">
      <c r="A25" s="2" t="s">
        <v>67</v>
      </c>
      <c r="B25" s="3" t="s">
        <v>68</v>
      </c>
      <c r="C25" s="1" t="s">
        <v>69</v>
      </c>
      <c r="D25" s="1" t="s">
        <v>10</v>
      </c>
      <c r="E25" s="4">
        <v>575082</v>
      </c>
      <c r="F25" s="5">
        <v>241534.44</v>
      </c>
      <c r="G25" s="6">
        <f t="shared" si="0"/>
        <v>2.3809523809523809</v>
      </c>
      <c r="H25" s="1">
        <v>2020</v>
      </c>
    </row>
    <row r="26" spans="1:8" x14ac:dyDescent="0.25">
      <c r="A26" s="2" t="s">
        <v>70</v>
      </c>
      <c r="B26" s="3" t="s">
        <v>71</v>
      </c>
      <c r="C26" s="1" t="s">
        <v>72</v>
      </c>
      <c r="D26" s="1" t="s">
        <v>10</v>
      </c>
      <c r="E26" s="4">
        <v>762623</v>
      </c>
      <c r="F26" s="5">
        <v>770249.23</v>
      </c>
      <c r="G26" s="6">
        <f t="shared" si="0"/>
        <v>0.99009900990099009</v>
      </c>
      <c r="H26" s="1">
        <v>2020</v>
      </c>
    </row>
    <row r="27" spans="1:8" x14ac:dyDescent="0.25">
      <c r="A27" s="2" t="s">
        <v>70</v>
      </c>
      <c r="B27" s="3" t="s">
        <v>71</v>
      </c>
      <c r="C27" s="1" t="s">
        <v>73</v>
      </c>
      <c r="D27" s="1" t="s">
        <v>10</v>
      </c>
      <c r="E27" s="4">
        <v>956367</v>
      </c>
      <c r="F27" s="5">
        <v>745966.26</v>
      </c>
      <c r="G27" s="6">
        <f t="shared" si="0"/>
        <v>1.2820512820512819</v>
      </c>
      <c r="H27" s="1">
        <v>2020</v>
      </c>
    </row>
    <row r="28" spans="1:8" x14ac:dyDescent="0.25">
      <c r="A28" s="2" t="s">
        <v>74</v>
      </c>
      <c r="B28" s="3" t="s">
        <v>75</v>
      </c>
      <c r="C28" s="1" t="s">
        <v>76</v>
      </c>
      <c r="D28" s="1" t="s">
        <v>10</v>
      </c>
      <c r="E28" s="4">
        <v>472841</v>
      </c>
      <c r="F28" s="5">
        <v>491754.64</v>
      </c>
      <c r="G28" s="6">
        <f t="shared" si="0"/>
        <v>0.96153846153846156</v>
      </c>
      <c r="H28" s="1">
        <v>2020</v>
      </c>
    </row>
    <row r="29" spans="1:8" x14ac:dyDescent="0.25">
      <c r="A29" s="2" t="s">
        <v>77</v>
      </c>
      <c r="B29" s="3" t="s">
        <v>78</v>
      </c>
      <c r="C29" s="1" t="s">
        <v>79</v>
      </c>
      <c r="D29" s="1" t="s">
        <v>10</v>
      </c>
      <c r="E29" s="4">
        <v>345782</v>
      </c>
      <c r="F29" s="5">
        <v>238589.58</v>
      </c>
      <c r="G29" s="6">
        <f t="shared" si="0"/>
        <v>1.4492753623188406</v>
      </c>
      <c r="H29" s="1">
        <v>2020</v>
      </c>
    </row>
    <row r="30" spans="1:8" x14ac:dyDescent="0.25">
      <c r="A30" s="2" t="s">
        <v>80</v>
      </c>
      <c r="B30" s="3" t="s">
        <v>81</v>
      </c>
      <c r="C30" s="1" t="s">
        <v>82</v>
      </c>
      <c r="D30" s="1" t="s">
        <v>10</v>
      </c>
      <c r="E30" s="4">
        <v>415808</v>
      </c>
      <c r="F30" s="5">
        <v>270275.20000000001</v>
      </c>
      <c r="G30" s="6">
        <f t="shared" si="0"/>
        <v>1.5384615384615383</v>
      </c>
      <c r="H30" s="1">
        <v>2020</v>
      </c>
    </row>
    <row r="31" spans="1:8" x14ac:dyDescent="0.25">
      <c r="A31" s="2" t="s">
        <v>83</v>
      </c>
      <c r="B31" s="3" t="s">
        <v>84</v>
      </c>
      <c r="C31" s="1" t="s">
        <v>85</v>
      </c>
      <c r="D31" s="1" t="s">
        <v>10</v>
      </c>
      <c r="E31" s="4">
        <v>103429</v>
      </c>
      <c r="F31" s="5">
        <v>25857.25</v>
      </c>
      <c r="G31" s="6">
        <f t="shared" si="0"/>
        <v>4</v>
      </c>
      <c r="H31" s="1">
        <v>2020</v>
      </c>
    </row>
    <row r="32" spans="1:8" x14ac:dyDescent="0.25">
      <c r="A32" s="2" t="s">
        <v>86</v>
      </c>
      <c r="B32" s="3" t="s">
        <v>87</v>
      </c>
      <c r="C32" s="1" t="s">
        <v>88</v>
      </c>
      <c r="D32" s="1" t="s">
        <v>10</v>
      </c>
      <c r="E32" s="4">
        <v>410839</v>
      </c>
      <c r="F32" s="5">
        <v>102709.75</v>
      </c>
      <c r="G32" s="6">
        <f t="shared" si="0"/>
        <v>4</v>
      </c>
      <c r="H32" s="1">
        <v>2020</v>
      </c>
    </row>
    <row r="33" spans="1:8" x14ac:dyDescent="0.25">
      <c r="A33" s="2" t="s">
        <v>89</v>
      </c>
      <c r="B33" s="3" t="s">
        <v>90</v>
      </c>
      <c r="C33" s="1" t="s">
        <v>91</v>
      </c>
      <c r="D33" s="1" t="s">
        <v>10</v>
      </c>
      <c r="E33" s="4">
        <v>285939</v>
      </c>
      <c r="F33" s="5">
        <v>94359.87000000001</v>
      </c>
      <c r="G33" s="6">
        <f t="shared" si="0"/>
        <v>3.0303030303030298</v>
      </c>
      <c r="H33" s="1">
        <v>2020</v>
      </c>
    </row>
    <row r="34" spans="1:8" x14ac:dyDescent="0.25">
      <c r="A34" s="2" t="s">
        <v>92</v>
      </c>
      <c r="B34" s="3" t="s">
        <v>93</v>
      </c>
      <c r="C34" s="1" t="s">
        <v>94</v>
      </c>
      <c r="D34" s="1" t="s">
        <v>10</v>
      </c>
      <c r="E34" s="4">
        <v>671208</v>
      </c>
      <c r="F34" s="5">
        <v>396012.72</v>
      </c>
      <c r="G34" s="6">
        <f t="shared" si="0"/>
        <v>1.6949152542372883</v>
      </c>
      <c r="H34" s="1">
        <v>2020</v>
      </c>
    </row>
    <row r="35" spans="1:8" x14ac:dyDescent="0.25">
      <c r="A35" s="2" t="s">
        <v>95</v>
      </c>
      <c r="B35" s="3" t="s">
        <v>96</v>
      </c>
      <c r="C35" s="1" t="s">
        <v>97</v>
      </c>
      <c r="D35" s="1" t="s">
        <v>10</v>
      </c>
      <c r="E35" s="4">
        <v>541340</v>
      </c>
      <c r="F35" s="5">
        <v>627954.39999999991</v>
      </c>
      <c r="G35" s="6">
        <f t="shared" si="0"/>
        <v>0.86206896551724155</v>
      </c>
      <c r="H35" s="1">
        <v>2020</v>
      </c>
    </row>
    <row r="36" spans="1:8" x14ac:dyDescent="0.25">
      <c r="A36" s="2" t="s">
        <v>98</v>
      </c>
      <c r="B36" s="3" t="s">
        <v>99</v>
      </c>
      <c r="C36" s="1" t="s">
        <v>100</v>
      </c>
      <c r="D36" s="1" t="s">
        <v>10</v>
      </c>
      <c r="E36" s="4">
        <v>78933</v>
      </c>
      <c r="F36" s="5">
        <v>94719.599999999991</v>
      </c>
      <c r="G36" s="6">
        <f t="shared" si="0"/>
        <v>0.83333333333333337</v>
      </c>
      <c r="H36" s="1">
        <v>2020</v>
      </c>
    </row>
    <row r="37" spans="1:8" x14ac:dyDescent="0.25">
      <c r="A37" s="2" t="s">
        <v>101</v>
      </c>
      <c r="B37" s="3" t="s">
        <v>102</v>
      </c>
      <c r="C37" s="1" t="s">
        <v>103</v>
      </c>
      <c r="D37" s="1" t="s">
        <v>10</v>
      </c>
      <c r="E37" s="4">
        <v>520424</v>
      </c>
      <c r="F37" s="5">
        <v>494402.8</v>
      </c>
      <c r="G37" s="6">
        <f t="shared" si="0"/>
        <v>1.0526315789473684</v>
      </c>
      <c r="H37" s="1">
        <v>2020</v>
      </c>
    </row>
    <row r="38" spans="1:8" x14ac:dyDescent="0.25">
      <c r="A38" s="2" t="s">
        <v>104</v>
      </c>
      <c r="B38" s="3" t="s">
        <v>105</v>
      </c>
      <c r="C38" s="1" t="s">
        <v>106</v>
      </c>
      <c r="D38" s="1" t="s">
        <v>10</v>
      </c>
      <c r="E38" s="4">
        <v>85427</v>
      </c>
      <c r="F38" s="5">
        <v>97386.78</v>
      </c>
      <c r="G38" s="6">
        <f t="shared" si="0"/>
        <v>0.87719298245614041</v>
      </c>
      <c r="H38" s="1">
        <v>2020</v>
      </c>
    </row>
    <row r="39" spans="1:8" x14ac:dyDescent="0.25">
      <c r="A39" s="2" t="s">
        <v>107</v>
      </c>
      <c r="B39" s="3" t="s">
        <v>108</v>
      </c>
      <c r="C39" s="1" t="s">
        <v>109</v>
      </c>
      <c r="D39" s="1" t="s">
        <v>10</v>
      </c>
      <c r="E39" s="4">
        <v>268537</v>
      </c>
      <c r="F39" s="5">
        <v>75190.36</v>
      </c>
      <c r="G39" s="6">
        <f t="shared" si="0"/>
        <v>3.5714285714285716</v>
      </c>
      <c r="H39" s="1">
        <v>2020</v>
      </c>
    </row>
    <row r="40" spans="1:8" x14ac:dyDescent="0.25">
      <c r="A40" s="2" t="s">
        <v>110</v>
      </c>
      <c r="B40" s="3" t="s">
        <v>111</v>
      </c>
      <c r="C40" s="1" t="s">
        <v>112</v>
      </c>
      <c r="D40" s="1" t="s">
        <v>10</v>
      </c>
      <c r="E40" s="4">
        <v>608228</v>
      </c>
      <c r="F40" s="5">
        <v>735955.88</v>
      </c>
      <c r="G40" s="6">
        <f t="shared" si="0"/>
        <v>0.82644628099173556</v>
      </c>
      <c r="H40" s="1">
        <v>2020</v>
      </c>
    </row>
    <row r="41" spans="1:8" x14ac:dyDescent="0.25">
      <c r="A41" s="2" t="s">
        <v>113</v>
      </c>
      <c r="B41" s="3" t="s">
        <v>114</v>
      </c>
      <c r="C41" s="1" t="s">
        <v>115</v>
      </c>
      <c r="D41" s="1" t="s">
        <v>10</v>
      </c>
      <c r="E41" s="4">
        <v>725463</v>
      </c>
      <c r="F41" s="5">
        <v>522333.36</v>
      </c>
      <c r="G41" s="6">
        <f t="shared" si="0"/>
        <v>1.3888888888888888</v>
      </c>
      <c r="H41" s="1">
        <v>2020</v>
      </c>
    </row>
    <row r="42" spans="1:8" x14ac:dyDescent="0.25">
      <c r="A42" s="2" t="s">
        <v>113</v>
      </c>
      <c r="B42" s="3" t="s">
        <v>114</v>
      </c>
      <c r="C42" s="1" t="s">
        <v>116</v>
      </c>
      <c r="D42" s="1" t="s">
        <v>10</v>
      </c>
      <c r="E42" s="4">
        <v>160401</v>
      </c>
      <c r="F42" s="5">
        <v>125112.78</v>
      </c>
      <c r="G42" s="6">
        <f t="shared" si="0"/>
        <v>1.2820512820512822</v>
      </c>
      <c r="H42" s="1">
        <v>2020</v>
      </c>
    </row>
    <row r="43" spans="1:8" x14ac:dyDescent="0.25">
      <c r="A43" s="2" t="s">
        <v>113</v>
      </c>
      <c r="B43" s="3" t="s">
        <v>114</v>
      </c>
      <c r="C43" s="1" t="s">
        <v>117</v>
      </c>
      <c r="D43" s="1" t="s">
        <v>10</v>
      </c>
      <c r="E43" s="4">
        <v>903012</v>
      </c>
      <c r="F43" s="5">
        <v>948162.60000000009</v>
      </c>
      <c r="G43" s="6">
        <f t="shared" si="0"/>
        <v>0.95238095238095233</v>
      </c>
      <c r="H43" s="1">
        <v>2020</v>
      </c>
    </row>
    <row r="44" spans="1:8" x14ac:dyDescent="0.25">
      <c r="A44" s="2" t="s">
        <v>118</v>
      </c>
      <c r="B44" s="3" t="s">
        <v>119</v>
      </c>
      <c r="C44" s="1" t="s">
        <v>120</v>
      </c>
      <c r="D44" s="1" t="s">
        <v>10</v>
      </c>
      <c r="E44" s="4">
        <v>352829</v>
      </c>
      <c r="F44" s="5">
        <v>370470.45</v>
      </c>
      <c r="G44" s="6">
        <f t="shared" si="0"/>
        <v>0.95238095238095233</v>
      </c>
      <c r="H44" s="1">
        <v>2020</v>
      </c>
    </row>
    <row r="45" spans="1:8" x14ac:dyDescent="0.25">
      <c r="A45" s="2" t="s">
        <v>121</v>
      </c>
      <c r="B45" s="3" t="s">
        <v>122</v>
      </c>
      <c r="C45" s="1" t="s">
        <v>123</v>
      </c>
      <c r="D45" s="1" t="s">
        <v>10</v>
      </c>
      <c r="E45" s="4">
        <v>696983</v>
      </c>
      <c r="F45" s="5">
        <v>369400.99</v>
      </c>
      <c r="G45" s="6">
        <f t="shared" si="0"/>
        <v>1.8867924528301887</v>
      </c>
      <c r="H45" s="1">
        <v>2020</v>
      </c>
    </row>
    <row r="46" spans="1:8" x14ac:dyDescent="0.25">
      <c r="A46" s="2" t="s">
        <v>124</v>
      </c>
      <c r="B46" s="3" t="s">
        <v>125</v>
      </c>
      <c r="C46" s="1" t="s">
        <v>126</v>
      </c>
      <c r="D46" s="1" t="s">
        <v>10</v>
      </c>
      <c r="E46" s="4">
        <v>646758</v>
      </c>
      <c r="F46" s="5">
        <v>472133.33999999997</v>
      </c>
      <c r="G46" s="6">
        <f t="shared" si="0"/>
        <v>1.3698630136986303</v>
      </c>
      <c r="H46" s="1">
        <v>2020</v>
      </c>
    </row>
    <row r="47" spans="1:8" x14ac:dyDescent="0.25">
      <c r="A47" s="2" t="s">
        <v>127</v>
      </c>
      <c r="B47" s="3" t="s">
        <v>128</v>
      </c>
      <c r="C47" s="1" t="s">
        <v>129</v>
      </c>
      <c r="D47" s="1" t="s">
        <v>10</v>
      </c>
      <c r="E47" s="4">
        <v>390906</v>
      </c>
      <c r="F47" s="5">
        <v>160271.46</v>
      </c>
      <c r="G47" s="6">
        <f t="shared" si="0"/>
        <v>2.4390243902439024</v>
      </c>
      <c r="H47" s="1">
        <v>2020</v>
      </c>
    </row>
    <row r="48" spans="1:8" x14ac:dyDescent="0.25">
      <c r="A48" s="2" t="s">
        <v>130</v>
      </c>
      <c r="B48" s="3" t="s">
        <v>131</v>
      </c>
      <c r="C48" s="1" t="s">
        <v>132</v>
      </c>
      <c r="D48" s="1" t="s">
        <v>10</v>
      </c>
      <c r="E48" s="4">
        <v>131185</v>
      </c>
      <c r="F48" s="5">
        <v>157422</v>
      </c>
      <c r="G48" s="6">
        <f t="shared" si="0"/>
        <v>0.83333333333333337</v>
      </c>
      <c r="H48" s="1">
        <v>2020</v>
      </c>
    </row>
    <row r="49" spans="1:8" x14ac:dyDescent="0.25">
      <c r="A49" s="2" t="s">
        <v>133</v>
      </c>
      <c r="B49" s="3" t="s">
        <v>134</v>
      </c>
      <c r="C49" s="1" t="s">
        <v>135</v>
      </c>
      <c r="D49" s="1" t="s">
        <v>10</v>
      </c>
      <c r="E49" s="4">
        <v>993125</v>
      </c>
      <c r="F49" s="5">
        <v>506493.75</v>
      </c>
      <c r="G49" s="6">
        <f t="shared" si="0"/>
        <v>1.9607843137254901</v>
      </c>
      <c r="H49" s="1">
        <v>2020</v>
      </c>
    </row>
    <row r="50" spans="1:8" x14ac:dyDescent="0.25">
      <c r="A50" s="2" t="s">
        <v>136</v>
      </c>
      <c r="B50" s="3" t="s">
        <v>137</v>
      </c>
      <c r="C50" s="1" t="s">
        <v>138</v>
      </c>
      <c r="D50" s="1" t="s">
        <v>10</v>
      </c>
      <c r="E50" s="4">
        <v>584520</v>
      </c>
      <c r="F50" s="5">
        <v>637126.80000000005</v>
      </c>
      <c r="G50" s="6">
        <f t="shared" si="0"/>
        <v>0.9174311926605504</v>
      </c>
      <c r="H50" s="1">
        <v>2020</v>
      </c>
    </row>
    <row r="51" spans="1:8" x14ac:dyDescent="0.25">
      <c r="A51" s="2" t="s">
        <v>139</v>
      </c>
      <c r="B51" s="3" t="s">
        <v>140</v>
      </c>
      <c r="C51" s="1" t="s">
        <v>141</v>
      </c>
      <c r="D51" s="1" t="s">
        <v>10</v>
      </c>
      <c r="E51" s="4">
        <v>826148</v>
      </c>
      <c r="F51" s="5">
        <v>454381.4</v>
      </c>
      <c r="G51" s="6">
        <f t="shared" si="0"/>
        <v>1.8181818181818181</v>
      </c>
      <c r="H51" s="1">
        <v>2020</v>
      </c>
    </row>
    <row r="52" spans="1:8" x14ac:dyDescent="0.25">
      <c r="A52" s="2" t="s">
        <v>142</v>
      </c>
      <c r="B52" s="3" t="s">
        <v>143</v>
      </c>
      <c r="C52" s="1" t="s">
        <v>144</v>
      </c>
      <c r="D52" s="1" t="s">
        <v>10</v>
      </c>
      <c r="E52" s="4">
        <v>910818</v>
      </c>
      <c r="F52" s="5">
        <v>236812.68000000002</v>
      </c>
      <c r="G52" s="6">
        <f t="shared" si="0"/>
        <v>3.8461538461538458</v>
      </c>
      <c r="H52" s="1">
        <v>2020</v>
      </c>
    </row>
    <row r="53" spans="1:8" x14ac:dyDescent="0.25">
      <c r="A53" s="2" t="s">
        <v>142</v>
      </c>
      <c r="B53" s="3" t="s">
        <v>143</v>
      </c>
      <c r="C53" s="1" t="s">
        <v>145</v>
      </c>
      <c r="D53" s="1" t="s">
        <v>10</v>
      </c>
      <c r="E53" s="4">
        <v>970132</v>
      </c>
      <c r="F53" s="5">
        <v>756702.96000000008</v>
      </c>
      <c r="G53" s="6">
        <f t="shared" si="0"/>
        <v>1.2820512820512819</v>
      </c>
      <c r="H53" s="1">
        <v>2020</v>
      </c>
    </row>
    <row r="54" spans="1:8" x14ac:dyDescent="0.25">
      <c r="A54" s="2" t="s">
        <v>146</v>
      </c>
      <c r="B54" s="3" t="s">
        <v>147</v>
      </c>
      <c r="C54" s="1" t="s">
        <v>148</v>
      </c>
      <c r="D54" s="1" t="s">
        <v>10</v>
      </c>
      <c r="E54" s="4">
        <v>848440</v>
      </c>
      <c r="F54" s="5">
        <v>831471.2</v>
      </c>
      <c r="G54" s="6">
        <f t="shared" si="0"/>
        <v>1.0204081632653061</v>
      </c>
      <c r="H54" s="1">
        <v>2020</v>
      </c>
    </row>
    <row r="55" spans="1:8" x14ac:dyDescent="0.25">
      <c r="A55" s="2" t="s">
        <v>149</v>
      </c>
      <c r="B55" s="3" t="s">
        <v>150</v>
      </c>
      <c r="C55" s="1" t="s">
        <v>151</v>
      </c>
      <c r="D55" s="1" t="s">
        <v>10</v>
      </c>
      <c r="E55" s="4">
        <v>111358</v>
      </c>
      <c r="F55" s="5">
        <v>61246.9</v>
      </c>
      <c r="G55" s="6">
        <f t="shared" si="0"/>
        <v>1.8181818181818181</v>
      </c>
      <c r="H55" s="1">
        <v>2020</v>
      </c>
    </row>
    <row r="56" spans="1:8" x14ac:dyDescent="0.25">
      <c r="A56" s="2" t="s">
        <v>152</v>
      </c>
      <c r="B56" s="3" t="s">
        <v>153</v>
      </c>
      <c r="C56" s="1" t="s">
        <v>154</v>
      </c>
      <c r="D56" s="1" t="s">
        <v>10</v>
      </c>
      <c r="E56" s="4">
        <v>490991</v>
      </c>
      <c r="F56" s="5">
        <v>348603.61</v>
      </c>
      <c r="G56" s="6">
        <f t="shared" si="0"/>
        <v>1.4084507042253522</v>
      </c>
      <c r="H56" s="1">
        <v>2020</v>
      </c>
    </row>
    <row r="57" spans="1:8" x14ac:dyDescent="0.25">
      <c r="A57" s="2" t="s">
        <v>155</v>
      </c>
      <c r="B57" s="3" t="s">
        <v>156</v>
      </c>
      <c r="C57" s="1" t="s">
        <v>157</v>
      </c>
      <c r="D57" s="1" t="s">
        <v>10</v>
      </c>
      <c r="E57" s="4">
        <v>167584</v>
      </c>
      <c r="F57" s="5">
        <v>172611.52000000002</v>
      </c>
      <c r="G57" s="6">
        <f t="shared" si="0"/>
        <v>0.97087378640776689</v>
      </c>
      <c r="H57" s="1">
        <v>2020</v>
      </c>
    </row>
    <row r="58" spans="1:8" x14ac:dyDescent="0.25">
      <c r="A58" s="2" t="s">
        <v>158</v>
      </c>
      <c r="B58" s="3" t="s">
        <v>159</v>
      </c>
      <c r="C58" s="1" t="s">
        <v>160</v>
      </c>
      <c r="D58" s="1" t="s">
        <v>10</v>
      </c>
      <c r="E58" s="4">
        <v>181209</v>
      </c>
      <c r="F58" s="5">
        <v>110537.48999999999</v>
      </c>
      <c r="G58" s="6">
        <f t="shared" si="0"/>
        <v>1.639344262295082</v>
      </c>
      <c r="H58" s="1">
        <v>2020</v>
      </c>
    </row>
    <row r="59" spans="1:8" x14ac:dyDescent="0.25">
      <c r="A59" s="2" t="s">
        <v>161</v>
      </c>
      <c r="B59" s="3" t="s">
        <v>162</v>
      </c>
      <c r="C59" s="1" t="s">
        <v>163</v>
      </c>
      <c r="D59" s="1" t="s">
        <v>10</v>
      </c>
      <c r="E59" s="4">
        <v>924720</v>
      </c>
      <c r="F59" s="5">
        <v>591820.80000000005</v>
      </c>
      <c r="G59" s="6">
        <f t="shared" si="0"/>
        <v>1.5624999999999998</v>
      </c>
      <c r="H59" s="1">
        <v>2020</v>
      </c>
    </row>
    <row r="60" spans="1:8" x14ac:dyDescent="0.25">
      <c r="A60" s="2" t="s">
        <v>164</v>
      </c>
      <c r="B60" s="3" t="s">
        <v>165</v>
      </c>
      <c r="C60" s="1" t="s">
        <v>166</v>
      </c>
      <c r="D60" s="1" t="s">
        <v>10</v>
      </c>
      <c r="E60" s="4">
        <v>137038</v>
      </c>
      <c r="F60" s="5">
        <v>123334.2</v>
      </c>
      <c r="G60" s="6">
        <f t="shared" si="0"/>
        <v>1.1111111111111112</v>
      </c>
      <c r="H60" s="1">
        <v>2020</v>
      </c>
    </row>
    <row r="61" spans="1:8" x14ac:dyDescent="0.25">
      <c r="A61" s="2" t="s">
        <v>7</v>
      </c>
      <c r="B61" s="3" t="s">
        <v>8</v>
      </c>
      <c r="C61" s="1" t="s">
        <v>9</v>
      </c>
      <c r="D61" s="1" t="s">
        <v>167</v>
      </c>
      <c r="E61" s="4">
        <v>530939</v>
      </c>
      <c r="F61" s="5">
        <v>334491.57</v>
      </c>
      <c r="G61" s="6">
        <f t="shared" si="0"/>
        <v>1.5873015873015872</v>
      </c>
      <c r="H61" s="1">
        <v>2020</v>
      </c>
    </row>
    <row r="62" spans="1:8" x14ac:dyDescent="0.25">
      <c r="A62" s="2" t="s">
        <v>11</v>
      </c>
      <c r="B62" s="3" t="s">
        <v>12</v>
      </c>
      <c r="C62" s="1" t="s">
        <v>13</v>
      </c>
      <c r="D62" s="1" t="s">
        <v>167</v>
      </c>
      <c r="E62" s="4">
        <v>570193</v>
      </c>
      <c r="F62" s="5">
        <v>159654.04</v>
      </c>
      <c r="G62" s="6">
        <f t="shared" si="0"/>
        <v>3.5714285714285712</v>
      </c>
      <c r="H62" s="1">
        <v>2020</v>
      </c>
    </row>
    <row r="63" spans="1:8" x14ac:dyDescent="0.25">
      <c r="A63" s="2" t="s">
        <v>14</v>
      </c>
      <c r="B63" s="3" t="s">
        <v>15</v>
      </c>
      <c r="C63" s="1" t="s">
        <v>16</v>
      </c>
      <c r="D63" s="1" t="s">
        <v>167</v>
      </c>
      <c r="E63" s="4">
        <v>299550</v>
      </c>
      <c r="F63" s="5">
        <v>269595</v>
      </c>
      <c r="G63" s="6">
        <f t="shared" si="0"/>
        <v>1.1111111111111112</v>
      </c>
      <c r="H63" s="1">
        <v>2020</v>
      </c>
    </row>
    <row r="64" spans="1:8" x14ac:dyDescent="0.25">
      <c r="A64" s="2" t="s">
        <v>17</v>
      </c>
      <c r="B64" s="3" t="s">
        <v>18</v>
      </c>
      <c r="C64" s="1" t="s">
        <v>19</v>
      </c>
      <c r="D64" s="1" t="s">
        <v>167</v>
      </c>
      <c r="E64" s="4">
        <v>31490</v>
      </c>
      <c r="F64" s="5">
        <v>15430.1</v>
      </c>
      <c r="G64" s="6">
        <f t="shared" si="0"/>
        <v>2.0408163265306123</v>
      </c>
      <c r="H64" s="1">
        <v>2020</v>
      </c>
    </row>
    <row r="65" spans="1:8" x14ac:dyDescent="0.25">
      <c r="A65" s="2" t="s">
        <v>20</v>
      </c>
      <c r="B65" s="3" t="s">
        <v>21</v>
      </c>
      <c r="C65" s="1" t="s">
        <v>22</v>
      </c>
      <c r="D65" s="1" t="s">
        <v>167</v>
      </c>
      <c r="E65" s="4">
        <v>445534</v>
      </c>
      <c r="F65" s="5">
        <v>236133.02000000002</v>
      </c>
      <c r="G65" s="6">
        <f t="shared" si="0"/>
        <v>1.8867924528301885</v>
      </c>
      <c r="H65" s="1">
        <v>2020</v>
      </c>
    </row>
    <row r="66" spans="1:8" x14ac:dyDescent="0.25">
      <c r="A66" s="2" t="s">
        <v>20</v>
      </c>
      <c r="B66" s="3" t="s">
        <v>21</v>
      </c>
      <c r="C66" s="1" t="s">
        <v>23</v>
      </c>
      <c r="D66" s="1" t="s">
        <v>167</v>
      </c>
      <c r="E66" s="4">
        <v>327564</v>
      </c>
      <c r="F66" s="5">
        <v>111371.76000000001</v>
      </c>
      <c r="G66" s="6">
        <f t="shared" si="0"/>
        <v>2.9411764705882351</v>
      </c>
      <c r="H66" s="1">
        <v>2020</v>
      </c>
    </row>
    <row r="67" spans="1:8" x14ac:dyDescent="0.25">
      <c r="A67" s="2" t="s">
        <v>20</v>
      </c>
      <c r="B67" s="3" t="s">
        <v>21</v>
      </c>
      <c r="C67" s="1" t="s">
        <v>24</v>
      </c>
      <c r="D67" s="1" t="s">
        <v>167</v>
      </c>
      <c r="E67" s="4">
        <v>474661</v>
      </c>
      <c r="F67" s="5">
        <v>417701.68</v>
      </c>
      <c r="G67" s="6">
        <f t="shared" ref="G67:G130" si="1">E67/F67</f>
        <v>1.1363636363636365</v>
      </c>
      <c r="H67" s="1">
        <v>2020</v>
      </c>
    </row>
    <row r="68" spans="1:8" x14ac:dyDescent="0.25">
      <c r="A68" s="2" t="s">
        <v>20</v>
      </c>
      <c r="B68" s="3" t="s">
        <v>21</v>
      </c>
      <c r="C68" s="1" t="s">
        <v>25</v>
      </c>
      <c r="D68" s="1" t="s">
        <v>167</v>
      </c>
      <c r="E68" s="4">
        <v>281897</v>
      </c>
      <c r="F68" s="5">
        <v>312905.67000000004</v>
      </c>
      <c r="G68" s="6">
        <f t="shared" si="1"/>
        <v>0.9009009009009008</v>
      </c>
      <c r="H68" s="1">
        <v>2020</v>
      </c>
    </row>
    <row r="69" spans="1:8" x14ac:dyDescent="0.25">
      <c r="A69" s="2" t="s">
        <v>26</v>
      </c>
      <c r="B69" s="3" t="s">
        <v>27</v>
      </c>
      <c r="C69" s="1" t="s">
        <v>28</v>
      </c>
      <c r="D69" s="1" t="s">
        <v>167</v>
      </c>
      <c r="E69" s="4">
        <v>176865</v>
      </c>
      <c r="F69" s="5">
        <v>164484.45000000001</v>
      </c>
      <c r="G69" s="6">
        <f t="shared" si="1"/>
        <v>1.075268817204301</v>
      </c>
      <c r="H69" s="1">
        <v>2020</v>
      </c>
    </row>
    <row r="70" spans="1:8" x14ac:dyDescent="0.25">
      <c r="A70" s="2" t="s">
        <v>29</v>
      </c>
      <c r="B70" s="3" t="s">
        <v>30</v>
      </c>
      <c r="C70" s="1" t="s">
        <v>31</v>
      </c>
      <c r="D70" s="1" t="s">
        <v>167</v>
      </c>
      <c r="E70" s="4">
        <v>536929</v>
      </c>
      <c r="F70" s="5">
        <v>279203.08</v>
      </c>
      <c r="G70" s="6">
        <f t="shared" si="1"/>
        <v>1.9230769230769229</v>
      </c>
      <c r="H70" s="1">
        <v>2020</v>
      </c>
    </row>
    <row r="71" spans="1:8" x14ac:dyDescent="0.25">
      <c r="A71" s="2" t="s">
        <v>32</v>
      </c>
      <c r="B71" s="3" t="s">
        <v>33</v>
      </c>
      <c r="C71" s="1" t="s">
        <v>34</v>
      </c>
      <c r="D71" s="1" t="s">
        <v>167</v>
      </c>
      <c r="E71" s="4">
        <v>56205</v>
      </c>
      <c r="F71" s="5">
        <v>37657.350000000006</v>
      </c>
      <c r="G71" s="6">
        <f t="shared" si="1"/>
        <v>1.4925373134328357</v>
      </c>
      <c r="H71" s="1">
        <v>2020</v>
      </c>
    </row>
    <row r="72" spans="1:8" x14ac:dyDescent="0.25">
      <c r="A72" s="2" t="s">
        <v>35</v>
      </c>
      <c r="B72" s="3" t="s">
        <v>36</v>
      </c>
      <c r="C72" s="1" t="s">
        <v>37</v>
      </c>
      <c r="D72" s="1" t="s">
        <v>167</v>
      </c>
      <c r="E72" s="4">
        <v>44234</v>
      </c>
      <c r="F72" s="5">
        <v>20347.64</v>
      </c>
      <c r="G72" s="6">
        <f t="shared" si="1"/>
        <v>2.1739130434782608</v>
      </c>
      <c r="H72" s="1">
        <v>2020</v>
      </c>
    </row>
    <row r="73" spans="1:8" x14ac:dyDescent="0.25">
      <c r="A73" s="2" t="s">
        <v>35</v>
      </c>
      <c r="B73" s="3" t="s">
        <v>36</v>
      </c>
      <c r="C73" s="1" t="s">
        <v>38</v>
      </c>
      <c r="D73" s="1" t="s">
        <v>167</v>
      </c>
      <c r="E73" s="4">
        <v>117708</v>
      </c>
      <c r="F73" s="5">
        <v>89458.08</v>
      </c>
      <c r="G73" s="6">
        <f t="shared" si="1"/>
        <v>1.3157894736842104</v>
      </c>
      <c r="H73" s="1">
        <v>2020</v>
      </c>
    </row>
    <row r="74" spans="1:8" x14ac:dyDescent="0.25">
      <c r="A74" s="2" t="s">
        <v>39</v>
      </c>
      <c r="B74" s="3" t="s">
        <v>40</v>
      </c>
      <c r="C74" s="1" t="s">
        <v>41</v>
      </c>
      <c r="D74" s="1" t="s">
        <v>167</v>
      </c>
      <c r="E74" s="4">
        <v>447057</v>
      </c>
      <c r="F74" s="5">
        <v>339763.32</v>
      </c>
      <c r="G74" s="6">
        <f t="shared" si="1"/>
        <v>1.3157894736842104</v>
      </c>
      <c r="H74" s="1">
        <v>2020</v>
      </c>
    </row>
    <row r="75" spans="1:8" x14ac:dyDescent="0.25">
      <c r="A75" s="2" t="s">
        <v>42</v>
      </c>
      <c r="B75" s="3" t="s">
        <v>43</v>
      </c>
      <c r="C75" s="1" t="s">
        <v>44</v>
      </c>
      <c r="D75" s="1" t="s">
        <v>167</v>
      </c>
      <c r="E75" s="4">
        <v>233441</v>
      </c>
      <c r="F75" s="5">
        <v>207762.49</v>
      </c>
      <c r="G75" s="6">
        <f t="shared" si="1"/>
        <v>1.1235955056179776</v>
      </c>
      <c r="H75" s="1">
        <v>2020</v>
      </c>
    </row>
    <row r="76" spans="1:8" x14ac:dyDescent="0.25">
      <c r="A76" s="2" t="s">
        <v>45</v>
      </c>
      <c r="B76" s="3" t="s">
        <v>46</v>
      </c>
      <c r="C76" s="1" t="s">
        <v>47</v>
      </c>
      <c r="D76" s="1" t="s">
        <v>167</v>
      </c>
      <c r="E76" s="4">
        <v>443011</v>
      </c>
      <c r="F76" s="5">
        <v>465161.55000000005</v>
      </c>
      <c r="G76" s="6">
        <f t="shared" si="1"/>
        <v>0.95238095238095233</v>
      </c>
      <c r="H76" s="1">
        <v>2020</v>
      </c>
    </row>
    <row r="77" spans="1:8" x14ac:dyDescent="0.25">
      <c r="A77" s="2" t="s">
        <v>48</v>
      </c>
      <c r="B77" s="3" t="s">
        <v>49</v>
      </c>
      <c r="C77" s="1" t="s">
        <v>50</v>
      </c>
      <c r="D77" s="1" t="s">
        <v>167</v>
      </c>
      <c r="E77" s="4">
        <v>211714</v>
      </c>
      <c r="F77" s="5">
        <v>146082.65999999997</v>
      </c>
      <c r="G77" s="6">
        <f t="shared" si="1"/>
        <v>1.4492753623188408</v>
      </c>
      <c r="H77" s="1">
        <v>2020</v>
      </c>
    </row>
    <row r="78" spans="1:8" x14ac:dyDescent="0.25">
      <c r="A78" s="2" t="s">
        <v>51</v>
      </c>
      <c r="B78" s="3" t="s">
        <v>52</v>
      </c>
      <c r="C78" s="1" t="s">
        <v>53</v>
      </c>
      <c r="D78" s="1" t="s">
        <v>167</v>
      </c>
      <c r="E78" s="4">
        <v>322701</v>
      </c>
      <c r="F78" s="5">
        <v>316246.98</v>
      </c>
      <c r="G78" s="6">
        <f t="shared" si="1"/>
        <v>1.0204081632653061</v>
      </c>
      <c r="H78" s="1">
        <v>2020</v>
      </c>
    </row>
    <row r="79" spans="1:8" x14ac:dyDescent="0.25">
      <c r="A79" s="2" t="s">
        <v>51</v>
      </c>
      <c r="B79" s="3" t="s">
        <v>52</v>
      </c>
      <c r="C79" s="1" t="s">
        <v>54</v>
      </c>
      <c r="D79" s="1" t="s">
        <v>167</v>
      </c>
      <c r="E79" s="4">
        <v>206747</v>
      </c>
      <c r="F79" s="5">
        <v>254298.81</v>
      </c>
      <c r="G79" s="6">
        <f t="shared" si="1"/>
        <v>0.81300813008130079</v>
      </c>
      <c r="H79" s="1">
        <v>2020</v>
      </c>
    </row>
    <row r="80" spans="1:8" x14ac:dyDescent="0.25">
      <c r="A80" s="2" t="s">
        <v>55</v>
      </c>
      <c r="B80" s="3" t="s">
        <v>56</v>
      </c>
      <c r="C80" s="1" t="s">
        <v>57</v>
      </c>
      <c r="D80" s="1" t="s">
        <v>167</v>
      </c>
      <c r="E80" s="4">
        <v>69541</v>
      </c>
      <c r="F80" s="5">
        <v>34770.5</v>
      </c>
      <c r="G80" s="6">
        <f t="shared" si="1"/>
        <v>2</v>
      </c>
      <c r="H80" s="1">
        <v>2020</v>
      </c>
    </row>
    <row r="81" spans="1:8" x14ac:dyDescent="0.25">
      <c r="A81" s="2" t="s">
        <v>58</v>
      </c>
      <c r="B81" s="3" t="s">
        <v>59</v>
      </c>
      <c r="C81" s="1" t="s">
        <v>60</v>
      </c>
      <c r="D81" s="1" t="s">
        <v>167</v>
      </c>
      <c r="E81" s="4">
        <v>286008</v>
      </c>
      <c r="F81" s="5">
        <v>220226.16</v>
      </c>
      <c r="G81" s="6">
        <f t="shared" si="1"/>
        <v>1.2987012987012987</v>
      </c>
      <c r="H81" s="1">
        <v>2020</v>
      </c>
    </row>
    <row r="82" spans="1:8" x14ac:dyDescent="0.25">
      <c r="A82" s="2" t="s">
        <v>61</v>
      </c>
      <c r="B82" s="3" t="s">
        <v>62</v>
      </c>
      <c r="C82" s="1" t="s">
        <v>63</v>
      </c>
      <c r="D82" s="1" t="s">
        <v>167</v>
      </c>
      <c r="E82" s="4">
        <v>139809</v>
      </c>
      <c r="F82" s="5">
        <v>127226.19</v>
      </c>
      <c r="G82" s="6">
        <f t="shared" si="1"/>
        <v>1.0989010989010988</v>
      </c>
      <c r="H82" s="1">
        <v>2020</v>
      </c>
    </row>
    <row r="83" spans="1:8" x14ac:dyDescent="0.25">
      <c r="A83" s="2" t="s">
        <v>64</v>
      </c>
      <c r="B83" s="3" t="s">
        <v>65</v>
      </c>
      <c r="C83" s="1" t="s">
        <v>66</v>
      </c>
      <c r="D83" s="1" t="s">
        <v>167</v>
      </c>
      <c r="E83" s="4">
        <v>445626</v>
      </c>
      <c r="F83" s="5">
        <v>231725.52000000002</v>
      </c>
      <c r="G83" s="6">
        <f t="shared" si="1"/>
        <v>1.9230769230769229</v>
      </c>
      <c r="H83" s="1">
        <v>2020</v>
      </c>
    </row>
    <row r="84" spans="1:8" x14ac:dyDescent="0.25">
      <c r="A84" s="2" t="s">
        <v>67</v>
      </c>
      <c r="B84" s="3" t="s">
        <v>68</v>
      </c>
      <c r="C84" s="1" t="s">
        <v>69</v>
      </c>
      <c r="D84" s="1" t="s">
        <v>167</v>
      </c>
      <c r="E84" s="4">
        <v>208009</v>
      </c>
      <c r="F84" s="5">
        <v>176807.65</v>
      </c>
      <c r="G84" s="6">
        <f t="shared" si="1"/>
        <v>1.1764705882352942</v>
      </c>
      <c r="H84" s="1">
        <v>2020</v>
      </c>
    </row>
    <row r="85" spans="1:8" x14ac:dyDescent="0.25">
      <c r="A85" s="2" t="s">
        <v>70</v>
      </c>
      <c r="B85" s="3" t="s">
        <v>71</v>
      </c>
      <c r="C85" s="1" t="s">
        <v>72</v>
      </c>
      <c r="D85" s="1" t="s">
        <v>167</v>
      </c>
      <c r="E85" s="4">
        <v>554895</v>
      </c>
      <c r="F85" s="5">
        <v>621482.4</v>
      </c>
      <c r="G85" s="6">
        <f t="shared" si="1"/>
        <v>0.89285714285714279</v>
      </c>
      <c r="H85" s="1">
        <v>2020</v>
      </c>
    </row>
    <row r="86" spans="1:8" x14ac:dyDescent="0.25">
      <c r="A86" s="2" t="s">
        <v>70</v>
      </c>
      <c r="B86" s="3" t="s">
        <v>71</v>
      </c>
      <c r="C86" s="1" t="s">
        <v>73</v>
      </c>
      <c r="D86" s="1" t="s">
        <v>167</v>
      </c>
      <c r="E86" s="4">
        <v>261859</v>
      </c>
      <c r="F86" s="5">
        <v>188538.47999999998</v>
      </c>
      <c r="G86" s="6">
        <f t="shared" si="1"/>
        <v>1.3888888888888891</v>
      </c>
      <c r="H86" s="1">
        <v>2020</v>
      </c>
    </row>
    <row r="87" spans="1:8" x14ac:dyDescent="0.25">
      <c r="A87" s="2" t="s">
        <v>74</v>
      </c>
      <c r="B87" s="3" t="s">
        <v>75</v>
      </c>
      <c r="C87" s="1" t="s">
        <v>76</v>
      </c>
      <c r="D87" s="1" t="s">
        <v>167</v>
      </c>
      <c r="E87" s="4">
        <v>579052</v>
      </c>
      <c r="F87" s="5">
        <v>411126.92</v>
      </c>
      <c r="G87" s="6">
        <f t="shared" si="1"/>
        <v>1.4084507042253522</v>
      </c>
      <c r="H87" s="1">
        <v>2020</v>
      </c>
    </row>
    <row r="88" spans="1:8" x14ac:dyDescent="0.25">
      <c r="A88" s="2" t="s">
        <v>77</v>
      </c>
      <c r="B88" s="3" t="s">
        <v>78</v>
      </c>
      <c r="C88" s="1" t="s">
        <v>79</v>
      </c>
      <c r="D88" s="1" t="s">
        <v>167</v>
      </c>
      <c r="E88" s="4">
        <v>391328</v>
      </c>
      <c r="F88" s="5">
        <v>453940.47999999998</v>
      </c>
      <c r="G88" s="6">
        <f t="shared" si="1"/>
        <v>0.86206896551724144</v>
      </c>
      <c r="H88" s="1">
        <v>2020</v>
      </c>
    </row>
    <row r="89" spans="1:8" x14ac:dyDescent="0.25">
      <c r="A89" s="2" t="s">
        <v>80</v>
      </c>
      <c r="B89" s="3" t="s">
        <v>81</v>
      </c>
      <c r="C89" s="1" t="s">
        <v>82</v>
      </c>
      <c r="D89" s="1" t="s">
        <v>167</v>
      </c>
      <c r="E89" s="4">
        <v>253910</v>
      </c>
      <c r="F89" s="5">
        <v>269144.60000000003</v>
      </c>
      <c r="G89" s="6">
        <f t="shared" si="1"/>
        <v>0.94339622641509424</v>
      </c>
      <c r="H89" s="1">
        <v>2020</v>
      </c>
    </row>
    <row r="90" spans="1:8" x14ac:dyDescent="0.25">
      <c r="A90" s="2" t="s">
        <v>83</v>
      </c>
      <c r="B90" s="3" t="s">
        <v>84</v>
      </c>
      <c r="C90" s="1" t="s">
        <v>85</v>
      </c>
      <c r="D90" s="1" t="s">
        <v>167</v>
      </c>
      <c r="E90" s="4">
        <v>317886</v>
      </c>
      <c r="F90" s="5">
        <v>232056.78</v>
      </c>
      <c r="G90" s="6">
        <f t="shared" si="1"/>
        <v>1.3698630136986301</v>
      </c>
      <c r="H90" s="1">
        <v>2020</v>
      </c>
    </row>
    <row r="91" spans="1:8" x14ac:dyDescent="0.25">
      <c r="A91" s="2" t="s">
        <v>86</v>
      </c>
      <c r="B91" s="3" t="s">
        <v>87</v>
      </c>
      <c r="C91" s="1" t="s">
        <v>88</v>
      </c>
      <c r="D91" s="1" t="s">
        <v>167</v>
      </c>
      <c r="E91" s="4">
        <v>367770</v>
      </c>
      <c r="F91" s="5">
        <v>191240.4</v>
      </c>
      <c r="G91" s="6">
        <f t="shared" si="1"/>
        <v>1.9230769230769231</v>
      </c>
      <c r="H91" s="1">
        <v>2020</v>
      </c>
    </row>
    <row r="92" spans="1:8" x14ac:dyDescent="0.25">
      <c r="A92" s="2" t="s">
        <v>89</v>
      </c>
      <c r="B92" s="3" t="s">
        <v>90</v>
      </c>
      <c r="C92" s="1" t="s">
        <v>91</v>
      </c>
      <c r="D92" s="1" t="s">
        <v>167</v>
      </c>
      <c r="E92" s="4">
        <v>556837</v>
      </c>
      <c r="F92" s="5">
        <v>467743.07999999996</v>
      </c>
      <c r="G92" s="6">
        <f t="shared" si="1"/>
        <v>1.1904761904761907</v>
      </c>
      <c r="H92" s="1">
        <v>2020</v>
      </c>
    </row>
    <row r="93" spans="1:8" x14ac:dyDescent="0.25">
      <c r="A93" s="2" t="s">
        <v>92</v>
      </c>
      <c r="B93" s="3" t="s">
        <v>93</v>
      </c>
      <c r="C93" s="1" t="s">
        <v>94</v>
      </c>
      <c r="D93" s="1" t="s">
        <v>167</v>
      </c>
      <c r="E93" s="4">
        <v>35766</v>
      </c>
      <c r="F93" s="5">
        <v>27539.82</v>
      </c>
      <c r="G93" s="6">
        <f t="shared" si="1"/>
        <v>1.2987012987012987</v>
      </c>
      <c r="H93" s="1">
        <v>2020</v>
      </c>
    </row>
    <row r="94" spans="1:8" x14ac:dyDescent="0.25">
      <c r="A94" s="2" t="s">
        <v>95</v>
      </c>
      <c r="B94" s="3" t="s">
        <v>96</v>
      </c>
      <c r="C94" s="1" t="s">
        <v>97</v>
      </c>
      <c r="D94" s="1" t="s">
        <v>167</v>
      </c>
      <c r="E94" s="4">
        <v>209716</v>
      </c>
      <c r="F94" s="5">
        <v>90177.88</v>
      </c>
      <c r="G94" s="6">
        <f t="shared" si="1"/>
        <v>2.3255813953488369</v>
      </c>
      <c r="H94" s="1">
        <v>2020</v>
      </c>
    </row>
    <row r="95" spans="1:8" x14ac:dyDescent="0.25">
      <c r="A95" s="2" t="s">
        <v>98</v>
      </c>
      <c r="B95" s="3" t="s">
        <v>99</v>
      </c>
      <c r="C95" s="1" t="s">
        <v>100</v>
      </c>
      <c r="D95" s="1" t="s">
        <v>167</v>
      </c>
      <c r="E95" s="4">
        <v>296338</v>
      </c>
      <c r="F95" s="5">
        <v>281521.09999999998</v>
      </c>
      <c r="G95" s="6">
        <f t="shared" si="1"/>
        <v>1.0526315789473686</v>
      </c>
      <c r="H95" s="1">
        <v>2020</v>
      </c>
    </row>
    <row r="96" spans="1:8" x14ac:dyDescent="0.25">
      <c r="A96" s="2" t="s">
        <v>101</v>
      </c>
      <c r="B96" s="3" t="s">
        <v>102</v>
      </c>
      <c r="C96" s="1" t="s">
        <v>103</v>
      </c>
      <c r="D96" s="1" t="s">
        <v>167</v>
      </c>
      <c r="E96" s="4">
        <v>354969</v>
      </c>
      <c r="F96" s="5">
        <v>358518.69</v>
      </c>
      <c r="G96" s="6">
        <f t="shared" si="1"/>
        <v>0.99009900990099009</v>
      </c>
      <c r="H96" s="1">
        <v>2020</v>
      </c>
    </row>
    <row r="97" spans="1:8" x14ac:dyDescent="0.25">
      <c r="A97" s="2" t="s">
        <v>104</v>
      </c>
      <c r="B97" s="3" t="s">
        <v>105</v>
      </c>
      <c r="C97" s="1" t="s">
        <v>106</v>
      </c>
      <c r="D97" s="1" t="s">
        <v>167</v>
      </c>
      <c r="E97" s="4">
        <v>132700</v>
      </c>
      <c r="F97" s="5">
        <v>110141</v>
      </c>
      <c r="G97" s="6">
        <f t="shared" si="1"/>
        <v>1.2048192771084338</v>
      </c>
      <c r="H97" s="1">
        <v>2020</v>
      </c>
    </row>
    <row r="98" spans="1:8" x14ac:dyDescent="0.25">
      <c r="A98" s="2" t="s">
        <v>107</v>
      </c>
      <c r="B98" s="3" t="s">
        <v>108</v>
      </c>
      <c r="C98" s="1" t="s">
        <v>109</v>
      </c>
      <c r="D98" s="1" t="s">
        <v>167</v>
      </c>
      <c r="E98" s="4">
        <v>506003</v>
      </c>
      <c r="F98" s="5">
        <v>607203.6</v>
      </c>
      <c r="G98" s="6">
        <f t="shared" si="1"/>
        <v>0.83333333333333337</v>
      </c>
      <c r="H98" s="1">
        <v>2020</v>
      </c>
    </row>
    <row r="99" spans="1:8" x14ac:dyDescent="0.25">
      <c r="A99" s="2" t="s">
        <v>110</v>
      </c>
      <c r="B99" s="3" t="s">
        <v>111</v>
      </c>
      <c r="C99" s="1" t="s">
        <v>112</v>
      </c>
      <c r="D99" s="1" t="s">
        <v>167</v>
      </c>
      <c r="E99" s="4">
        <v>482063</v>
      </c>
      <c r="F99" s="5">
        <v>173542.68</v>
      </c>
      <c r="G99" s="6">
        <f t="shared" si="1"/>
        <v>2.7777777777777777</v>
      </c>
      <c r="H99" s="1">
        <v>2020</v>
      </c>
    </row>
    <row r="100" spans="1:8" x14ac:dyDescent="0.25">
      <c r="A100" s="2" t="s">
        <v>113</v>
      </c>
      <c r="B100" s="3" t="s">
        <v>114</v>
      </c>
      <c r="C100" s="1" t="s">
        <v>115</v>
      </c>
      <c r="D100" s="1" t="s">
        <v>167</v>
      </c>
      <c r="E100" s="4">
        <v>134969</v>
      </c>
      <c r="F100" s="5">
        <v>130919.93</v>
      </c>
      <c r="G100" s="6">
        <f t="shared" si="1"/>
        <v>1.0309278350515465</v>
      </c>
      <c r="H100" s="1">
        <v>2020</v>
      </c>
    </row>
    <row r="101" spans="1:8" x14ac:dyDescent="0.25">
      <c r="A101" s="2" t="s">
        <v>113</v>
      </c>
      <c r="B101" s="3" t="s">
        <v>114</v>
      </c>
      <c r="C101" s="1" t="s">
        <v>116</v>
      </c>
      <c r="D101" s="1" t="s">
        <v>167</v>
      </c>
      <c r="E101" s="4">
        <v>93012</v>
      </c>
      <c r="F101" s="5">
        <v>112544.51999999999</v>
      </c>
      <c r="G101" s="6">
        <f t="shared" si="1"/>
        <v>0.82644628099173556</v>
      </c>
      <c r="H101" s="1">
        <v>2020</v>
      </c>
    </row>
    <row r="102" spans="1:8" x14ac:dyDescent="0.25">
      <c r="A102" s="2" t="s">
        <v>113</v>
      </c>
      <c r="B102" s="3" t="s">
        <v>114</v>
      </c>
      <c r="C102" s="1" t="s">
        <v>117</v>
      </c>
      <c r="D102" s="1" t="s">
        <v>167</v>
      </c>
      <c r="E102" s="4">
        <v>356873</v>
      </c>
      <c r="F102" s="5">
        <v>124905.54999999999</v>
      </c>
      <c r="G102" s="6">
        <f t="shared" si="1"/>
        <v>2.8571428571428572</v>
      </c>
      <c r="H102" s="1">
        <v>2020</v>
      </c>
    </row>
    <row r="103" spans="1:8" x14ac:dyDescent="0.25">
      <c r="A103" s="2" t="s">
        <v>118</v>
      </c>
      <c r="B103" s="3" t="s">
        <v>119</v>
      </c>
      <c r="C103" s="1" t="s">
        <v>120</v>
      </c>
      <c r="D103" s="1" t="s">
        <v>167</v>
      </c>
      <c r="E103" s="4">
        <v>271807</v>
      </c>
      <c r="F103" s="5">
        <v>163084.19999999998</v>
      </c>
      <c r="G103" s="6">
        <f t="shared" si="1"/>
        <v>1.6666666666666667</v>
      </c>
      <c r="H103" s="1">
        <v>2020</v>
      </c>
    </row>
    <row r="104" spans="1:8" x14ac:dyDescent="0.25">
      <c r="A104" s="2" t="s">
        <v>121</v>
      </c>
      <c r="B104" s="3" t="s">
        <v>122</v>
      </c>
      <c r="C104" s="1" t="s">
        <v>123</v>
      </c>
      <c r="D104" s="1" t="s">
        <v>167</v>
      </c>
      <c r="E104" s="4">
        <v>106555</v>
      </c>
      <c r="F104" s="5">
        <v>55408.6</v>
      </c>
      <c r="G104" s="6">
        <f t="shared" si="1"/>
        <v>1.9230769230769231</v>
      </c>
      <c r="H104" s="1">
        <v>2020</v>
      </c>
    </row>
    <row r="105" spans="1:8" x14ac:dyDescent="0.25">
      <c r="A105" s="2" t="s">
        <v>124</v>
      </c>
      <c r="B105" s="3" t="s">
        <v>125</v>
      </c>
      <c r="C105" s="1" t="s">
        <v>126</v>
      </c>
      <c r="D105" s="1" t="s">
        <v>167</v>
      </c>
      <c r="E105" s="4">
        <v>70923</v>
      </c>
      <c r="F105" s="5">
        <v>84398.37</v>
      </c>
      <c r="G105" s="6">
        <f t="shared" si="1"/>
        <v>0.84033613445378152</v>
      </c>
      <c r="H105" s="1">
        <v>2020</v>
      </c>
    </row>
    <row r="106" spans="1:8" x14ac:dyDescent="0.25">
      <c r="A106" s="2" t="s">
        <v>127</v>
      </c>
      <c r="B106" s="3" t="s">
        <v>128</v>
      </c>
      <c r="C106" s="1" t="s">
        <v>129</v>
      </c>
      <c r="D106" s="1" t="s">
        <v>167</v>
      </c>
      <c r="E106" s="4">
        <v>271484</v>
      </c>
      <c r="F106" s="5">
        <v>100449.08</v>
      </c>
      <c r="G106" s="6">
        <f t="shared" si="1"/>
        <v>2.7027027027027026</v>
      </c>
      <c r="H106" s="1">
        <v>2020</v>
      </c>
    </row>
    <row r="107" spans="1:8" x14ac:dyDescent="0.25">
      <c r="A107" s="2" t="s">
        <v>130</v>
      </c>
      <c r="B107" s="3" t="s">
        <v>131</v>
      </c>
      <c r="C107" s="1" t="s">
        <v>132</v>
      </c>
      <c r="D107" s="1" t="s">
        <v>167</v>
      </c>
      <c r="E107" s="4">
        <v>362594</v>
      </c>
      <c r="F107" s="5">
        <v>101526.32</v>
      </c>
      <c r="G107" s="6">
        <f t="shared" si="1"/>
        <v>3.5714285714285712</v>
      </c>
      <c r="H107" s="1">
        <v>2020</v>
      </c>
    </row>
    <row r="108" spans="1:8" x14ac:dyDescent="0.25">
      <c r="A108" s="2" t="s">
        <v>133</v>
      </c>
      <c r="B108" s="3" t="s">
        <v>134</v>
      </c>
      <c r="C108" s="1" t="s">
        <v>135</v>
      </c>
      <c r="D108" s="1" t="s">
        <v>167</v>
      </c>
      <c r="E108" s="4">
        <v>424759</v>
      </c>
      <c r="F108" s="5">
        <v>373787.92</v>
      </c>
      <c r="G108" s="6">
        <f t="shared" si="1"/>
        <v>1.1363636363636365</v>
      </c>
      <c r="H108" s="1">
        <v>2020</v>
      </c>
    </row>
    <row r="109" spans="1:8" x14ac:dyDescent="0.25">
      <c r="A109" s="2" t="s">
        <v>136</v>
      </c>
      <c r="B109" s="3" t="s">
        <v>137</v>
      </c>
      <c r="C109" s="1" t="s">
        <v>138</v>
      </c>
      <c r="D109" s="1" t="s">
        <v>167</v>
      </c>
      <c r="E109" s="4">
        <v>568566</v>
      </c>
      <c r="F109" s="5">
        <v>523080.72000000003</v>
      </c>
      <c r="G109" s="6">
        <f t="shared" si="1"/>
        <v>1.0869565217391304</v>
      </c>
      <c r="H109" s="1">
        <v>2020</v>
      </c>
    </row>
    <row r="110" spans="1:8" x14ac:dyDescent="0.25">
      <c r="A110" s="2" t="s">
        <v>139</v>
      </c>
      <c r="B110" s="3" t="s">
        <v>140</v>
      </c>
      <c r="C110" s="1" t="s">
        <v>141</v>
      </c>
      <c r="D110" s="1" t="s">
        <v>167</v>
      </c>
      <c r="E110" s="4">
        <v>450655</v>
      </c>
      <c r="F110" s="5">
        <v>464174.65</v>
      </c>
      <c r="G110" s="6">
        <f t="shared" si="1"/>
        <v>0.97087378640776689</v>
      </c>
      <c r="H110" s="1">
        <v>2020</v>
      </c>
    </row>
    <row r="111" spans="1:8" x14ac:dyDescent="0.25">
      <c r="A111" s="2" t="s">
        <v>142</v>
      </c>
      <c r="B111" s="3" t="s">
        <v>143</v>
      </c>
      <c r="C111" s="1" t="s">
        <v>144</v>
      </c>
      <c r="D111" s="1" t="s">
        <v>167</v>
      </c>
      <c r="E111" s="4">
        <v>356602</v>
      </c>
      <c r="F111" s="5">
        <v>246055.37999999998</v>
      </c>
      <c r="G111" s="6">
        <f t="shared" si="1"/>
        <v>1.4492753623188408</v>
      </c>
      <c r="H111" s="1">
        <v>2020</v>
      </c>
    </row>
    <row r="112" spans="1:8" x14ac:dyDescent="0.25">
      <c r="A112" s="2" t="s">
        <v>142</v>
      </c>
      <c r="B112" s="3" t="s">
        <v>143</v>
      </c>
      <c r="C112" s="1" t="s">
        <v>145</v>
      </c>
      <c r="D112" s="1" t="s">
        <v>167</v>
      </c>
      <c r="E112" s="4">
        <v>481508</v>
      </c>
      <c r="F112" s="5">
        <v>553734.19999999995</v>
      </c>
      <c r="G112" s="6">
        <f t="shared" si="1"/>
        <v>0.86956521739130443</v>
      </c>
      <c r="H112" s="1">
        <v>2020</v>
      </c>
    </row>
    <row r="113" spans="1:8" x14ac:dyDescent="0.25">
      <c r="A113" s="2" t="s">
        <v>146</v>
      </c>
      <c r="B113" s="3" t="s">
        <v>147</v>
      </c>
      <c r="C113" s="1" t="s">
        <v>148</v>
      </c>
      <c r="D113" s="1" t="s">
        <v>167</v>
      </c>
      <c r="E113" s="4">
        <v>179527</v>
      </c>
      <c r="F113" s="5">
        <v>201070.24000000002</v>
      </c>
      <c r="G113" s="6">
        <f t="shared" si="1"/>
        <v>0.89285714285714279</v>
      </c>
      <c r="H113" s="1">
        <v>2020</v>
      </c>
    </row>
    <row r="114" spans="1:8" x14ac:dyDescent="0.25">
      <c r="A114" s="2" t="s">
        <v>149</v>
      </c>
      <c r="B114" s="3" t="s">
        <v>150</v>
      </c>
      <c r="C114" s="1" t="s">
        <v>151</v>
      </c>
      <c r="D114" s="1" t="s">
        <v>167</v>
      </c>
      <c r="E114" s="4">
        <v>291522</v>
      </c>
      <c r="F114" s="5">
        <v>201150.18</v>
      </c>
      <c r="G114" s="6">
        <f t="shared" si="1"/>
        <v>1.4492753623188406</v>
      </c>
      <c r="H114" s="1">
        <v>2020</v>
      </c>
    </row>
    <row r="115" spans="1:8" x14ac:dyDescent="0.25">
      <c r="A115" s="2" t="s">
        <v>152</v>
      </c>
      <c r="B115" s="3" t="s">
        <v>153</v>
      </c>
      <c r="C115" s="1" t="s">
        <v>154</v>
      </c>
      <c r="D115" s="1" t="s">
        <v>167</v>
      </c>
      <c r="E115" s="4">
        <v>352708</v>
      </c>
      <c r="F115" s="5">
        <v>261003.91999999998</v>
      </c>
      <c r="G115" s="6">
        <f t="shared" si="1"/>
        <v>1.3513513513513515</v>
      </c>
      <c r="H115" s="1">
        <v>2020</v>
      </c>
    </row>
    <row r="116" spans="1:8" x14ac:dyDescent="0.25">
      <c r="A116" s="2" t="s">
        <v>155</v>
      </c>
      <c r="B116" s="3" t="s">
        <v>156</v>
      </c>
      <c r="C116" s="1" t="s">
        <v>157</v>
      </c>
      <c r="D116" s="1" t="s">
        <v>167</v>
      </c>
      <c r="E116" s="4">
        <v>486521</v>
      </c>
      <c r="F116" s="5">
        <v>491386.21</v>
      </c>
      <c r="G116" s="6">
        <f t="shared" si="1"/>
        <v>0.99009900990099009</v>
      </c>
      <c r="H116" s="1">
        <v>2020</v>
      </c>
    </row>
    <row r="117" spans="1:8" x14ac:dyDescent="0.25">
      <c r="A117" s="2" t="s">
        <v>158</v>
      </c>
      <c r="B117" s="3" t="s">
        <v>159</v>
      </c>
      <c r="C117" s="1" t="s">
        <v>160</v>
      </c>
      <c r="D117" s="1" t="s">
        <v>167</v>
      </c>
      <c r="E117" s="4">
        <v>154568</v>
      </c>
      <c r="F117" s="5">
        <v>61827.200000000004</v>
      </c>
      <c r="G117" s="6">
        <f t="shared" si="1"/>
        <v>2.5</v>
      </c>
      <c r="H117" s="1">
        <v>2020</v>
      </c>
    </row>
    <row r="118" spans="1:8" x14ac:dyDescent="0.25">
      <c r="A118" s="2" t="s">
        <v>161</v>
      </c>
      <c r="B118" s="3" t="s">
        <v>162</v>
      </c>
      <c r="C118" s="1" t="s">
        <v>163</v>
      </c>
      <c r="D118" s="1" t="s">
        <v>167</v>
      </c>
      <c r="E118" s="4">
        <v>18595</v>
      </c>
      <c r="F118" s="5">
        <v>18966.900000000001</v>
      </c>
      <c r="G118" s="6">
        <f t="shared" si="1"/>
        <v>0.98039215686274506</v>
      </c>
      <c r="H118" s="1">
        <v>2020</v>
      </c>
    </row>
    <row r="119" spans="1:8" x14ac:dyDescent="0.25">
      <c r="A119" s="2" t="s">
        <v>164</v>
      </c>
      <c r="B119" s="3" t="s">
        <v>165</v>
      </c>
      <c r="C119" s="1" t="s">
        <v>166</v>
      </c>
      <c r="D119" s="1" t="s">
        <v>167</v>
      </c>
      <c r="E119" s="4">
        <v>146185</v>
      </c>
      <c r="F119" s="5">
        <v>119871.7</v>
      </c>
      <c r="G119" s="6">
        <f t="shared" si="1"/>
        <v>1.2195121951219512</v>
      </c>
      <c r="H119" s="1">
        <v>2020</v>
      </c>
    </row>
    <row r="120" spans="1:8" x14ac:dyDescent="0.25">
      <c r="A120" s="2" t="s">
        <v>7</v>
      </c>
      <c r="B120" s="3" t="s">
        <v>8</v>
      </c>
      <c r="C120" s="1" t="s">
        <v>9</v>
      </c>
      <c r="D120" s="1" t="s">
        <v>168</v>
      </c>
      <c r="E120" s="4">
        <v>631911</v>
      </c>
      <c r="F120" s="5">
        <v>436018.58999999997</v>
      </c>
      <c r="G120" s="6">
        <f t="shared" si="1"/>
        <v>1.4492753623188408</v>
      </c>
      <c r="H120" s="1">
        <v>2020</v>
      </c>
    </row>
    <row r="121" spans="1:8" x14ac:dyDescent="0.25">
      <c r="A121" s="2" t="s">
        <v>11</v>
      </c>
      <c r="B121" s="3" t="s">
        <v>12</v>
      </c>
      <c r="C121" s="1" t="s">
        <v>13</v>
      </c>
      <c r="D121" s="1" t="s">
        <v>168</v>
      </c>
      <c r="E121" s="4">
        <v>1184116</v>
      </c>
      <c r="F121" s="5">
        <v>1077545.56</v>
      </c>
      <c r="G121" s="6">
        <f t="shared" si="1"/>
        <v>1.0989010989010988</v>
      </c>
      <c r="H121" s="1">
        <v>2020</v>
      </c>
    </row>
    <row r="122" spans="1:8" x14ac:dyDescent="0.25">
      <c r="A122" s="2" t="s">
        <v>14</v>
      </c>
      <c r="B122" s="3" t="s">
        <v>15</v>
      </c>
      <c r="C122" s="1" t="s">
        <v>16</v>
      </c>
      <c r="D122" s="1" t="s">
        <v>168</v>
      </c>
      <c r="E122" s="4">
        <v>207441</v>
      </c>
      <c r="F122" s="5">
        <v>234408.33</v>
      </c>
      <c r="G122" s="6">
        <f t="shared" si="1"/>
        <v>0.88495575221238942</v>
      </c>
      <c r="H122" s="1">
        <v>2020</v>
      </c>
    </row>
    <row r="123" spans="1:8" x14ac:dyDescent="0.25">
      <c r="A123" s="2" t="s">
        <v>17</v>
      </c>
      <c r="B123" s="3" t="s">
        <v>18</v>
      </c>
      <c r="C123" s="1" t="s">
        <v>19</v>
      </c>
      <c r="D123" s="1" t="s">
        <v>168</v>
      </c>
      <c r="E123" s="4">
        <v>225763</v>
      </c>
      <c r="F123" s="5">
        <v>216732.47999999998</v>
      </c>
      <c r="G123" s="6">
        <f t="shared" si="1"/>
        <v>1.0416666666666667</v>
      </c>
      <c r="H123" s="1">
        <v>2020</v>
      </c>
    </row>
    <row r="124" spans="1:8" x14ac:dyDescent="0.25">
      <c r="A124" s="2" t="s">
        <v>20</v>
      </c>
      <c r="B124" s="3" t="s">
        <v>21</v>
      </c>
      <c r="C124" s="1" t="s">
        <v>22</v>
      </c>
      <c r="D124" s="1" t="s">
        <v>168</v>
      </c>
      <c r="E124" s="4">
        <v>893037</v>
      </c>
      <c r="F124" s="5">
        <v>1089505.1399999999</v>
      </c>
      <c r="G124" s="6">
        <f t="shared" si="1"/>
        <v>0.81967213114754101</v>
      </c>
      <c r="H124" s="1">
        <v>2020</v>
      </c>
    </row>
    <row r="125" spans="1:8" x14ac:dyDescent="0.25">
      <c r="A125" s="2" t="s">
        <v>20</v>
      </c>
      <c r="B125" s="3" t="s">
        <v>21</v>
      </c>
      <c r="C125" s="1" t="s">
        <v>23</v>
      </c>
      <c r="D125" s="1" t="s">
        <v>168</v>
      </c>
      <c r="E125" s="4">
        <v>662062</v>
      </c>
      <c r="F125" s="5">
        <v>470064.01999999996</v>
      </c>
      <c r="G125" s="6">
        <f t="shared" si="1"/>
        <v>1.4084507042253522</v>
      </c>
      <c r="H125" s="1">
        <v>2020</v>
      </c>
    </row>
    <row r="126" spans="1:8" x14ac:dyDescent="0.25">
      <c r="A126" s="2" t="s">
        <v>20</v>
      </c>
      <c r="B126" s="3" t="s">
        <v>21</v>
      </c>
      <c r="C126" s="1" t="s">
        <v>24</v>
      </c>
      <c r="D126" s="1" t="s">
        <v>168</v>
      </c>
      <c r="E126" s="4">
        <v>943377</v>
      </c>
      <c r="F126" s="5">
        <v>698098.98</v>
      </c>
      <c r="G126" s="6">
        <f t="shared" si="1"/>
        <v>1.3513513513513513</v>
      </c>
      <c r="H126" s="1">
        <v>2020</v>
      </c>
    </row>
    <row r="127" spans="1:8" x14ac:dyDescent="0.25">
      <c r="A127" s="2" t="s">
        <v>20</v>
      </c>
      <c r="B127" s="3" t="s">
        <v>21</v>
      </c>
      <c r="C127" s="1" t="s">
        <v>25</v>
      </c>
      <c r="D127" s="1" t="s">
        <v>168</v>
      </c>
      <c r="E127" s="4">
        <v>697934</v>
      </c>
      <c r="F127" s="5">
        <v>474595.12000000005</v>
      </c>
      <c r="G127" s="6">
        <f t="shared" si="1"/>
        <v>1.4705882352941175</v>
      </c>
      <c r="H127" s="1">
        <v>2020</v>
      </c>
    </row>
    <row r="128" spans="1:8" x14ac:dyDescent="0.25">
      <c r="A128" s="2" t="s">
        <v>26</v>
      </c>
      <c r="B128" s="3" t="s">
        <v>27</v>
      </c>
      <c r="C128" s="1" t="s">
        <v>28</v>
      </c>
      <c r="D128" s="1" t="s">
        <v>168</v>
      </c>
      <c r="E128" s="4">
        <v>213756</v>
      </c>
      <c r="F128" s="5">
        <v>162454.56</v>
      </c>
      <c r="G128" s="6">
        <f t="shared" si="1"/>
        <v>1.3157894736842106</v>
      </c>
      <c r="H128" s="1">
        <v>2020</v>
      </c>
    </row>
    <row r="129" spans="1:8" x14ac:dyDescent="0.25">
      <c r="A129" s="2" t="s">
        <v>29</v>
      </c>
      <c r="B129" s="3" t="s">
        <v>30</v>
      </c>
      <c r="C129" s="1" t="s">
        <v>31</v>
      </c>
      <c r="D129" s="1" t="s">
        <v>168</v>
      </c>
      <c r="E129" s="4">
        <v>422826</v>
      </c>
      <c r="F129" s="5">
        <v>295978.19999999995</v>
      </c>
      <c r="G129" s="6">
        <f t="shared" si="1"/>
        <v>1.4285714285714288</v>
      </c>
      <c r="H129" s="1">
        <v>2020</v>
      </c>
    </row>
    <row r="130" spans="1:8" x14ac:dyDescent="0.25">
      <c r="A130" s="2" t="s">
        <v>32</v>
      </c>
      <c r="B130" s="3" t="s">
        <v>33</v>
      </c>
      <c r="C130" s="1" t="s">
        <v>34</v>
      </c>
      <c r="D130" s="1" t="s">
        <v>168</v>
      </c>
      <c r="E130" s="4">
        <v>213851</v>
      </c>
      <c r="F130" s="5">
        <v>220266.53</v>
      </c>
      <c r="G130" s="6">
        <f t="shared" si="1"/>
        <v>0.970873786407767</v>
      </c>
      <c r="H130" s="1">
        <v>2020</v>
      </c>
    </row>
    <row r="131" spans="1:8" x14ac:dyDescent="0.25">
      <c r="A131" s="2" t="s">
        <v>35</v>
      </c>
      <c r="B131" s="3" t="s">
        <v>36</v>
      </c>
      <c r="C131" s="1" t="s">
        <v>37</v>
      </c>
      <c r="D131" s="1" t="s">
        <v>168</v>
      </c>
      <c r="E131" s="4">
        <v>1010712</v>
      </c>
      <c r="F131" s="5">
        <v>1051140.48</v>
      </c>
      <c r="G131" s="6">
        <f t="shared" ref="G131:G194" si="2">E131/F131</f>
        <v>0.96153846153846156</v>
      </c>
      <c r="H131" s="1">
        <v>2020</v>
      </c>
    </row>
    <row r="132" spans="1:8" x14ac:dyDescent="0.25">
      <c r="A132" s="2" t="s">
        <v>35</v>
      </c>
      <c r="B132" s="3" t="s">
        <v>36</v>
      </c>
      <c r="C132" s="1" t="s">
        <v>38</v>
      </c>
      <c r="D132" s="1" t="s">
        <v>168</v>
      </c>
      <c r="E132" s="4">
        <v>500223</v>
      </c>
      <c r="F132" s="5">
        <v>615274.29</v>
      </c>
      <c r="G132" s="6">
        <f t="shared" si="2"/>
        <v>0.81300813008130079</v>
      </c>
      <c r="H132" s="1">
        <v>2020</v>
      </c>
    </row>
    <row r="133" spans="1:8" x14ac:dyDescent="0.25">
      <c r="A133" s="2" t="s">
        <v>39</v>
      </c>
      <c r="B133" s="3" t="s">
        <v>40</v>
      </c>
      <c r="C133" s="1" t="s">
        <v>41</v>
      </c>
      <c r="D133" s="1" t="s">
        <v>168</v>
      </c>
      <c r="E133" s="4">
        <v>1144515</v>
      </c>
      <c r="F133" s="5">
        <v>972837.75</v>
      </c>
      <c r="G133" s="6">
        <f t="shared" si="2"/>
        <v>1.1764705882352942</v>
      </c>
      <c r="H133" s="1">
        <v>2020</v>
      </c>
    </row>
    <row r="134" spans="1:8" x14ac:dyDescent="0.25">
      <c r="A134" s="2" t="s">
        <v>42</v>
      </c>
      <c r="B134" s="3" t="s">
        <v>43</v>
      </c>
      <c r="C134" s="1" t="s">
        <v>44</v>
      </c>
      <c r="D134" s="1" t="s">
        <v>168</v>
      </c>
      <c r="E134" s="4">
        <v>1120811</v>
      </c>
      <c r="F134" s="5">
        <v>1008729.9</v>
      </c>
      <c r="G134" s="6">
        <f t="shared" si="2"/>
        <v>1.1111111111111112</v>
      </c>
      <c r="H134" s="1">
        <v>2020</v>
      </c>
    </row>
    <row r="135" spans="1:8" x14ac:dyDescent="0.25">
      <c r="A135" s="2" t="s">
        <v>45</v>
      </c>
      <c r="B135" s="3" t="s">
        <v>46</v>
      </c>
      <c r="C135" s="1" t="s">
        <v>47</v>
      </c>
      <c r="D135" s="1" t="s">
        <v>168</v>
      </c>
      <c r="E135" s="4">
        <v>455229</v>
      </c>
      <c r="F135" s="5">
        <v>300451.14</v>
      </c>
      <c r="G135" s="6">
        <f t="shared" si="2"/>
        <v>1.5151515151515151</v>
      </c>
      <c r="H135" s="1">
        <v>2020</v>
      </c>
    </row>
    <row r="136" spans="1:8" x14ac:dyDescent="0.25">
      <c r="A136" s="2" t="s">
        <v>48</v>
      </c>
      <c r="B136" s="3" t="s">
        <v>49</v>
      </c>
      <c r="C136" s="1" t="s">
        <v>50</v>
      </c>
      <c r="D136" s="1" t="s">
        <v>168</v>
      </c>
      <c r="E136" s="4">
        <v>797224</v>
      </c>
      <c r="F136" s="5">
        <v>486306.64</v>
      </c>
      <c r="G136" s="6">
        <f t="shared" si="2"/>
        <v>1.639344262295082</v>
      </c>
      <c r="H136" s="1">
        <v>2020</v>
      </c>
    </row>
    <row r="137" spans="1:8" x14ac:dyDescent="0.25">
      <c r="A137" s="2" t="s">
        <v>51</v>
      </c>
      <c r="B137" s="3" t="s">
        <v>52</v>
      </c>
      <c r="C137" s="1" t="s">
        <v>53</v>
      </c>
      <c r="D137" s="1" t="s">
        <v>168</v>
      </c>
      <c r="E137" s="4">
        <v>1001111</v>
      </c>
      <c r="F137" s="5">
        <v>470522.17</v>
      </c>
      <c r="G137" s="6">
        <f t="shared" si="2"/>
        <v>2.1276595744680851</v>
      </c>
      <c r="H137" s="1">
        <v>2020</v>
      </c>
    </row>
    <row r="138" spans="1:8" x14ac:dyDescent="0.25">
      <c r="A138" s="2" t="s">
        <v>51</v>
      </c>
      <c r="B138" s="3" t="s">
        <v>52</v>
      </c>
      <c r="C138" s="1" t="s">
        <v>54</v>
      </c>
      <c r="D138" s="1" t="s">
        <v>168</v>
      </c>
      <c r="E138" s="4">
        <v>652008</v>
      </c>
      <c r="F138" s="5">
        <v>736769.03999999992</v>
      </c>
      <c r="G138" s="6">
        <f t="shared" si="2"/>
        <v>0.88495575221238942</v>
      </c>
      <c r="H138" s="1">
        <v>2020</v>
      </c>
    </row>
    <row r="139" spans="1:8" x14ac:dyDescent="0.25">
      <c r="A139" s="2" t="s">
        <v>55</v>
      </c>
      <c r="B139" s="3" t="s">
        <v>56</v>
      </c>
      <c r="C139" s="1" t="s">
        <v>57</v>
      </c>
      <c r="D139" s="1" t="s">
        <v>168</v>
      </c>
      <c r="E139" s="4">
        <v>1062607</v>
      </c>
      <c r="F139" s="5">
        <v>1009476.6499999999</v>
      </c>
      <c r="G139" s="6">
        <f t="shared" si="2"/>
        <v>1.0526315789473686</v>
      </c>
      <c r="H139" s="1">
        <v>2020</v>
      </c>
    </row>
    <row r="140" spans="1:8" x14ac:dyDescent="0.25">
      <c r="A140" s="2" t="s">
        <v>58</v>
      </c>
      <c r="B140" s="3" t="s">
        <v>59</v>
      </c>
      <c r="C140" s="1" t="s">
        <v>60</v>
      </c>
      <c r="D140" s="1" t="s">
        <v>168</v>
      </c>
      <c r="E140" s="4">
        <v>441620</v>
      </c>
      <c r="F140" s="5">
        <v>211977.60000000001</v>
      </c>
      <c r="G140" s="6">
        <f t="shared" si="2"/>
        <v>2.0833333333333335</v>
      </c>
      <c r="H140" s="1">
        <v>2020</v>
      </c>
    </row>
    <row r="141" spans="1:8" x14ac:dyDescent="0.25">
      <c r="A141" s="2" t="s">
        <v>61</v>
      </c>
      <c r="B141" s="3" t="s">
        <v>62</v>
      </c>
      <c r="C141" s="1" t="s">
        <v>63</v>
      </c>
      <c r="D141" s="1" t="s">
        <v>168</v>
      </c>
      <c r="E141" s="4">
        <v>667765</v>
      </c>
      <c r="F141" s="5">
        <v>180296.55000000002</v>
      </c>
      <c r="G141" s="6">
        <f t="shared" si="2"/>
        <v>3.7037037037037033</v>
      </c>
      <c r="H141" s="1">
        <v>2020</v>
      </c>
    </row>
    <row r="142" spans="1:8" x14ac:dyDescent="0.25">
      <c r="A142" s="2" t="s">
        <v>64</v>
      </c>
      <c r="B142" s="3" t="s">
        <v>65</v>
      </c>
      <c r="C142" s="1" t="s">
        <v>66</v>
      </c>
      <c r="D142" s="1" t="s">
        <v>168</v>
      </c>
      <c r="E142" s="4">
        <v>888554</v>
      </c>
      <c r="F142" s="5">
        <v>275451.74</v>
      </c>
      <c r="G142" s="6">
        <f t="shared" si="2"/>
        <v>3.2258064516129035</v>
      </c>
      <c r="H142" s="1">
        <v>2020</v>
      </c>
    </row>
    <row r="143" spans="1:8" x14ac:dyDescent="0.25">
      <c r="A143" s="2" t="s">
        <v>67</v>
      </c>
      <c r="B143" s="3" t="s">
        <v>68</v>
      </c>
      <c r="C143" s="1" t="s">
        <v>69</v>
      </c>
      <c r="D143" s="1" t="s">
        <v>168</v>
      </c>
      <c r="E143" s="4">
        <v>278717</v>
      </c>
      <c r="F143" s="5">
        <v>242483.79</v>
      </c>
      <c r="G143" s="6">
        <f t="shared" si="2"/>
        <v>1.1494252873563218</v>
      </c>
      <c r="H143" s="1">
        <v>2020</v>
      </c>
    </row>
    <row r="144" spans="1:8" x14ac:dyDescent="0.25">
      <c r="A144" s="2" t="s">
        <v>70</v>
      </c>
      <c r="B144" s="3" t="s">
        <v>71</v>
      </c>
      <c r="C144" s="1" t="s">
        <v>72</v>
      </c>
      <c r="D144" s="1" t="s">
        <v>168</v>
      </c>
      <c r="E144" s="4">
        <v>696460</v>
      </c>
      <c r="F144" s="5">
        <v>508415.8</v>
      </c>
      <c r="G144" s="6">
        <f t="shared" si="2"/>
        <v>1.3698630136986301</v>
      </c>
      <c r="H144" s="1">
        <v>2020</v>
      </c>
    </row>
    <row r="145" spans="1:8" x14ac:dyDescent="0.25">
      <c r="A145" s="2" t="s">
        <v>70</v>
      </c>
      <c r="B145" s="3" t="s">
        <v>71</v>
      </c>
      <c r="C145" s="1" t="s">
        <v>73</v>
      </c>
      <c r="D145" s="1" t="s">
        <v>168</v>
      </c>
      <c r="E145" s="4">
        <v>1184330</v>
      </c>
      <c r="F145" s="5">
        <v>1125113.5</v>
      </c>
      <c r="G145" s="6">
        <f t="shared" si="2"/>
        <v>1.0526315789473684</v>
      </c>
      <c r="H145" s="1">
        <v>2020</v>
      </c>
    </row>
    <row r="146" spans="1:8" x14ac:dyDescent="0.25">
      <c r="A146" s="2" t="s">
        <v>74</v>
      </c>
      <c r="B146" s="3" t="s">
        <v>75</v>
      </c>
      <c r="C146" s="1" t="s">
        <v>76</v>
      </c>
      <c r="D146" s="1" t="s">
        <v>168</v>
      </c>
      <c r="E146" s="4">
        <v>722174</v>
      </c>
      <c r="F146" s="5">
        <v>491078.32</v>
      </c>
      <c r="G146" s="6">
        <f t="shared" si="2"/>
        <v>1.4705882352941175</v>
      </c>
      <c r="H146" s="1">
        <v>2020</v>
      </c>
    </row>
    <row r="147" spans="1:8" x14ac:dyDescent="0.25">
      <c r="A147" s="2" t="s">
        <v>77</v>
      </c>
      <c r="B147" s="3" t="s">
        <v>78</v>
      </c>
      <c r="C147" s="1" t="s">
        <v>79</v>
      </c>
      <c r="D147" s="1" t="s">
        <v>168</v>
      </c>
      <c r="E147" s="4">
        <v>169552</v>
      </c>
      <c r="F147" s="5">
        <v>206853.44</v>
      </c>
      <c r="G147" s="6">
        <f t="shared" si="2"/>
        <v>0.81967213114754101</v>
      </c>
      <c r="H147" s="1">
        <v>2020</v>
      </c>
    </row>
    <row r="148" spans="1:8" x14ac:dyDescent="0.25">
      <c r="A148" s="2" t="s">
        <v>80</v>
      </c>
      <c r="B148" s="3" t="s">
        <v>81</v>
      </c>
      <c r="C148" s="1" t="s">
        <v>82</v>
      </c>
      <c r="D148" s="1" t="s">
        <v>168</v>
      </c>
      <c r="E148" s="4">
        <v>132934</v>
      </c>
      <c r="F148" s="5">
        <v>70455.02</v>
      </c>
      <c r="G148" s="6">
        <f t="shared" si="2"/>
        <v>1.8867924528301885</v>
      </c>
      <c r="H148" s="1">
        <v>2020</v>
      </c>
    </row>
    <row r="149" spans="1:8" x14ac:dyDescent="0.25">
      <c r="A149" s="2" t="s">
        <v>83</v>
      </c>
      <c r="B149" s="3" t="s">
        <v>84</v>
      </c>
      <c r="C149" s="1" t="s">
        <v>85</v>
      </c>
      <c r="D149" s="1" t="s">
        <v>168</v>
      </c>
      <c r="E149" s="4">
        <v>674783</v>
      </c>
      <c r="F149" s="5">
        <v>344139.33</v>
      </c>
      <c r="G149" s="6">
        <f t="shared" si="2"/>
        <v>1.9607843137254901</v>
      </c>
      <c r="H149" s="1">
        <v>2020</v>
      </c>
    </row>
    <row r="150" spans="1:8" x14ac:dyDescent="0.25">
      <c r="A150" s="2" t="s">
        <v>86</v>
      </c>
      <c r="B150" s="3" t="s">
        <v>87</v>
      </c>
      <c r="C150" s="1" t="s">
        <v>88</v>
      </c>
      <c r="D150" s="1" t="s">
        <v>168</v>
      </c>
      <c r="E150" s="4">
        <v>1116197</v>
      </c>
      <c r="F150" s="5">
        <v>1060387.1499999999</v>
      </c>
      <c r="G150" s="6">
        <f t="shared" si="2"/>
        <v>1.0526315789473686</v>
      </c>
      <c r="H150" s="1">
        <v>2020</v>
      </c>
    </row>
    <row r="151" spans="1:8" x14ac:dyDescent="0.25">
      <c r="A151" s="2" t="s">
        <v>89</v>
      </c>
      <c r="B151" s="3" t="s">
        <v>90</v>
      </c>
      <c r="C151" s="1" t="s">
        <v>91</v>
      </c>
      <c r="D151" s="1" t="s">
        <v>168</v>
      </c>
      <c r="E151" s="4">
        <v>1068580</v>
      </c>
      <c r="F151" s="5">
        <v>748006</v>
      </c>
      <c r="G151" s="6">
        <f t="shared" si="2"/>
        <v>1.4285714285714286</v>
      </c>
      <c r="H151" s="1">
        <v>2020</v>
      </c>
    </row>
    <row r="152" spans="1:8" x14ac:dyDescent="0.25">
      <c r="A152" s="2" t="s">
        <v>92</v>
      </c>
      <c r="B152" s="3" t="s">
        <v>93</v>
      </c>
      <c r="C152" s="1" t="s">
        <v>94</v>
      </c>
      <c r="D152" s="1" t="s">
        <v>168</v>
      </c>
      <c r="E152" s="4">
        <v>221694</v>
      </c>
      <c r="F152" s="5">
        <v>66508.2</v>
      </c>
      <c r="G152" s="6">
        <f t="shared" si="2"/>
        <v>3.3333333333333335</v>
      </c>
      <c r="H152" s="1">
        <v>2020</v>
      </c>
    </row>
    <row r="153" spans="1:8" x14ac:dyDescent="0.25">
      <c r="A153" s="2" t="s">
        <v>95</v>
      </c>
      <c r="B153" s="3" t="s">
        <v>96</v>
      </c>
      <c r="C153" s="1" t="s">
        <v>97</v>
      </c>
      <c r="D153" s="1" t="s">
        <v>168</v>
      </c>
      <c r="E153" s="4">
        <v>359183</v>
      </c>
      <c r="F153" s="5">
        <v>402284.96</v>
      </c>
      <c r="G153" s="6">
        <f t="shared" si="2"/>
        <v>0.89285714285714279</v>
      </c>
      <c r="H153" s="1">
        <v>2020</v>
      </c>
    </row>
    <row r="154" spans="1:8" x14ac:dyDescent="0.25">
      <c r="A154" s="2" t="s">
        <v>98</v>
      </c>
      <c r="B154" s="3" t="s">
        <v>99</v>
      </c>
      <c r="C154" s="1" t="s">
        <v>100</v>
      </c>
      <c r="D154" s="1" t="s">
        <v>168</v>
      </c>
      <c r="E154" s="4">
        <v>609373</v>
      </c>
      <c r="F154" s="5">
        <v>347342.61</v>
      </c>
      <c r="G154" s="6">
        <f t="shared" si="2"/>
        <v>1.7543859649122808</v>
      </c>
      <c r="H154" s="1">
        <v>2020</v>
      </c>
    </row>
    <row r="155" spans="1:8" x14ac:dyDescent="0.25">
      <c r="A155" s="2" t="s">
        <v>101</v>
      </c>
      <c r="B155" s="3" t="s">
        <v>102</v>
      </c>
      <c r="C155" s="1" t="s">
        <v>103</v>
      </c>
      <c r="D155" s="1" t="s">
        <v>168</v>
      </c>
      <c r="E155" s="4">
        <v>238758</v>
      </c>
      <c r="F155" s="5">
        <v>119379</v>
      </c>
      <c r="G155" s="6">
        <f t="shared" si="2"/>
        <v>2</v>
      </c>
      <c r="H155" s="1">
        <v>2020</v>
      </c>
    </row>
    <row r="156" spans="1:8" x14ac:dyDescent="0.25">
      <c r="A156" s="2" t="s">
        <v>104</v>
      </c>
      <c r="B156" s="3" t="s">
        <v>105</v>
      </c>
      <c r="C156" s="1" t="s">
        <v>106</v>
      </c>
      <c r="D156" s="1" t="s">
        <v>168</v>
      </c>
      <c r="E156" s="4">
        <v>637408</v>
      </c>
      <c r="F156" s="5">
        <v>599163.52</v>
      </c>
      <c r="G156" s="6">
        <f t="shared" si="2"/>
        <v>1.0638297872340425</v>
      </c>
      <c r="H156" s="1">
        <v>2020</v>
      </c>
    </row>
    <row r="157" spans="1:8" x14ac:dyDescent="0.25">
      <c r="A157" s="2" t="s">
        <v>107</v>
      </c>
      <c r="B157" s="3" t="s">
        <v>108</v>
      </c>
      <c r="C157" s="1" t="s">
        <v>109</v>
      </c>
      <c r="D157" s="1" t="s">
        <v>168</v>
      </c>
      <c r="E157" s="4">
        <v>866077</v>
      </c>
      <c r="F157" s="5">
        <v>1004649.32</v>
      </c>
      <c r="G157" s="6">
        <f t="shared" si="2"/>
        <v>0.86206896551724144</v>
      </c>
      <c r="H157" s="1">
        <v>2020</v>
      </c>
    </row>
    <row r="158" spans="1:8" x14ac:dyDescent="0.25">
      <c r="A158" s="2" t="s">
        <v>110</v>
      </c>
      <c r="B158" s="3" t="s">
        <v>111</v>
      </c>
      <c r="C158" s="1" t="s">
        <v>112</v>
      </c>
      <c r="D158" s="1" t="s">
        <v>168</v>
      </c>
      <c r="E158" s="4">
        <v>1191471</v>
      </c>
      <c r="F158" s="5">
        <v>1060409.19</v>
      </c>
      <c r="G158" s="6">
        <f t="shared" si="2"/>
        <v>1.1235955056179776</v>
      </c>
      <c r="H158" s="1">
        <v>2020</v>
      </c>
    </row>
    <row r="159" spans="1:8" x14ac:dyDescent="0.25">
      <c r="A159" s="2" t="s">
        <v>113</v>
      </c>
      <c r="B159" s="3" t="s">
        <v>114</v>
      </c>
      <c r="C159" s="1" t="s">
        <v>115</v>
      </c>
      <c r="D159" s="1" t="s">
        <v>168</v>
      </c>
      <c r="E159" s="4">
        <v>1031941</v>
      </c>
      <c r="F159" s="5">
        <v>691400.47000000009</v>
      </c>
      <c r="G159" s="6">
        <f t="shared" si="2"/>
        <v>1.4925373134328357</v>
      </c>
      <c r="H159" s="1">
        <v>2020</v>
      </c>
    </row>
    <row r="160" spans="1:8" x14ac:dyDescent="0.25">
      <c r="A160" s="2" t="s">
        <v>113</v>
      </c>
      <c r="B160" s="3" t="s">
        <v>114</v>
      </c>
      <c r="C160" s="1" t="s">
        <v>116</v>
      </c>
      <c r="D160" s="1" t="s">
        <v>168</v>
      </c>
      <c r="E160" s="4">
        <v>385369</v>
      </c>
      <c r="F160" s="5">
        <v>204245.57</v>
      </c>
      <c r="G160" s="6">
        <f t="shared" si="2"/>
        <v>1.8867924528301887</v>
      </c>
      <c r="H160" s="1">
        <v>2020</v>
      </c>
    </row>
    <row r="161" spans="1:8" x14ac:dyDescent="0.25">
      <c r="A161" s="2" t="s">
        <v>113</v>
      </c>
      <c r="B161" s="3" t="s">
        <v>114</v>
      </c>
      <c r="C161" s="1" t="s">
        <v>117</v>
      </c>
      <c r="D161" s="1" t="s">
        <v>168</v>
      </c>
      <c r="E161" s="4">
        <v>816830</v>
      </c>
      <c r="F161" s="5">
        <v>392078.39999999997</v>
      </c>
      <c r="G161" s="6">
        <f t="shared" si="2"/>
        <v>2.0833333333333335</v>
      </c>
      <c r="H161" s="1">
        <v>2020</v>
      </c>
    </row>
    <row r="162" spans="1:8" x14ac:dyDescent="0.25">
      <c r="A162" s="2" t="s">
        <v>118</v>
      </c>
      <c r="B162" s="3" t="s">
        <v>119</v>
      </c>
      <c r="C162" s="1" t="s">
        <v>120</v>
      </c>
      <c r="D162" s="1" t="s">
        <v>168</v>
      </c>
      <c r="E162" s="4">
        <v>916549</v>
      </c>
      <c r="F162" s="5">
        <v>1081527.8199999998</v>
      </c>
      <c r="G162" s="6">
        <f t="shared" si="2"/>
        <v>0.84745762711864425</v>
      </c>
      <c r="H162" s="1">
        <v>2020</v>
      </c>
    </row>
    <row r="163" spans="1:8" x14ac:dyDescent="0.25">
      <c r="A163" s="2" t="s">
        <v>121</v>
      </c>
      <c r="B163" s="3" t="s">
        <v>122</v>
      </c>
      <c r="C163" s="1" t="s">
        <v>123</v>
      </c>
      <c r="D163" s="1" t="s">
        <v>168</v>
      </c>
      <c r="E163" s="4">
        <v>649864</v>
      </c>
      <c r="F163" s="5">
        <v>318433.36</v>
      </c>
      <c r="G163" s="6">
        <f t="shared" si="2"/>
        <v>2.0408163265306123</v>
      </c>
      <c r="H163" s="1">
        <v>2020</v>
      </c>
    </row>
    <row r="164" spans="1:8" x14ac:dyDescent="0.25">
      <c r="A164" s="2" t="s">
        <v>124</v>
      </c>
      <c r="B164" s="3" t="s">
        <v>125</v>
      </c>
      <c r="C164" s="1" t="s">
        <v>126</v>
      </c>
      <c r="D164" s="1" t="s">
        <v>168</v>
      </c>
      <c r="E164" s="4">
        <v>669970</v>
      </c>
      <c r="F164" s="5">
        <v>757066.1</v>
      </c>
      <c r="G164" s="6">
        <f t="shared" si="2"/>
        <v>0.88495575221238942</v>
      </c>
      <c r="H164" s="1">
        <v>2020</v>
      </c>
    </row>
    <row r="165" spans="1:8" x14ac:dyDescent="0.25">
      <c r="A165" s="2" t="s">
        <v>127</v>
      </c>
      <c r="B165" s="3" t="s">
        <v>128</v>
      </c>
      <c r="C165" s="1" t="s">
        <v>129</v>
      </c>
      <c r="D165" s="1" t="s">
        <v>168</v>
      </c>
      <c r="E165" s="4">
        <v>1185957</v>
      </c>
      <c r="F165" s="5">
        <v>486242.37</v>
      </c>
      <c r="G165" s="6">
        <f t="shared" si="2"/>
        <v>2.4390243902439024</v>
      </c>
      <c r="H165" s="1">
        <v>2020</v>
      </c>
    </row>
    <row r="166" spans="1:8" x14ac:dyDescent="0.25">
      <c r="A166" s="2" t="s">
        <v>130</v>
      </c>
      <c r="B166" s="3" t="s">
        <v>131</v>
      </c>
      <c r="C166" s="1" t="s">
        <v>132</v>
      </c>
      <c r="D166" s="1" t="s">
        <v>168</v>
      </c>
      <c r="E166" s="4">
        <v>881225</v>
      </c>
      <c r="F166" s="5">
        <v>713792.25</v>
      </c>
      <c r="G166" s="6">
        <f t="shared" si="2"/>
        <v>1.2345679012345678</v>
      </c>
      <c r="H166" s="1">
        <v>2020</v>
      </c>
    </row>
    <row r="167" spans="1:8" x14ac:dyDescent="0.25">
      <c r="A167" s="2" t="s">
        <v>133</v>
      </c>
      <c r="B167" s="3" t="s">
        <v>134</v>
      </c>
      <c r="C167" s="1" t="s">
        <v>135</v>
      </c>
      <c r="D167" s="1" t="s">
        <v>168</v>
      </c>
      <c r="E167" s="4">
        <v>383053</v>
      </c>
      <c r="F167" s="5">
        <v>187695.97</v>
      </c>
      <c r="G167" s="6">
        <f t="shared" si="2"/>
        <v>2.0408163265306123</v>
      </c>
      <c r="H167" s="1">
        <v>2020</v>
      </c>
    </row>
    <row r="168" spans="1:8" x14ac:dyDescent="0.25">
      <c r="A168" s="2" t="s">
        <v>136</v>
      </c>
      <c r="B168" s="3" t="s">
        <v>137</v>
      </c>
      <c r="C168" s="1" t="s">
        <v>138</v>
      </c>
      <c r="D168" s="1" t="s">
        <v>168</v>
      </c>
      <c r="E168" s="4">
        <v>621826</v>
      </c>
      <c r="F168" s="5">
        <v>292258.21999999997</v>
      </c>
      <c r="G168" s="6">
        <f t="shared" si="2"/>
        <v>2.1276595744680855</v>
      </c>
      <c r="H168" s="1">
        <v>2020</v>
      </c>
    </row>
    <row r="169" spans="1:8" x14ac:dyDescent="0.25">
      <c r="A169" s="2" t="s">
        <v>139</v>
      </c>
      <c r="B169" s="3" t="s">
        <v>140</v>
      </c>
      <c r="C169" s="1" t="s">
        <v>141</v>
      </c>
      <c r="D169" s="1" t="s">
        <v>168</v>
      </c>
      <c r="E169" s="4">
        <v>1218248</v>
      </c>
      <c r="F169" s="5">
        <v>572576.55999999994</v>
      </c>
      <c r="G169" s="6">
        <f t="shared" si="2"/>
        <v>2.1276595744680855</v>
      </c>
      <c r="H169" s="1">
        <v>2020</v>
      </c>
    </row>
    <row r="170" spans="1:8" x14ac:dyDescent="0.25">
      <c r="A170" s="2" t="s">
        <v>142</v>
      </c>
      <c r="B170" s="3" t="s">
        <v>143</v>
      </c>
      <c r="C170" s="1" t="s">
        <v>144</v>
      </c>
      <c r="D170" s="1" t="s">
        <v>168</v>
      </c>
      <c r="E170" s="4">
        <v>490535</v>
      </c>
      <c r="F170" s="5">
        <v>578831.29999999993</v>
      </c>
      <c r="G170" s="6">
        <f t="shared" si="2"/>
        <v>0.84745762711864414</v>
      </c>
      <c r="H170" s="1">
        <v>2020</v>
      </c>
    </row>
    <row r="171" spans="1:8" x14ac:dyDescent="0.25">
      <c r="A171" s="2" t="s">
        <v>142</v>
      </c>
      <c r="B171" s="3" t="s">
        <v>143</v>
      </c>
      <c r="C171" s="1" t="s">
        <v>145</v>
      </c>
      <c r="D171" s="1" t="s">
        <v>168</v>
      </c>
      <c r="E171" s="4">
        <v>165618</v>
      </c>
      <c r="F171" s="5">
        <v>168930.36000000002</v>
      </c>
      <c r="G171" s="6">
        <f t="shared" si="2"/>
        <v>0.98039215686274506</v>
      </c>
      <c r="H171" s="1">
        <v>2020</v>
      </c>
    </row>
    <row r="172" spans="1:8" x14ac:dyDescent="0.25">
      <c r="A172" s="2" t="s">
        <v>146</v>
      </c>
      <c r="B172" s="3" t="s">
        <v>147</v>
      </c>
      <c r="C172" s="1" t="s">
        <v>148</v>
      </c>
      <c r="D172" s="1" t="s">
        <v>168</v>
      </c>
      <c r="E172" s="4">
        <v>45220</v>
      </c>
      <c r="F172" s="5">
        <v>19444.599999999999</v>
      </c>
      <c r="G172" s="6">
        <f t="shared" si="2"/>
        <v>2.3255813953488373</v>
      </c>
      <c r="H172" s="1">
        <v>2020</v>
      </c>
    </row>
    <row r="173" spans="1:8" x14ac:dyDescent="0.25">
      <c r="A173" s="2" t="s">
        <v>149</v>
      </c>
      <c r="B173" s="3" t="s">
        <v>150</v>
      </c>
      <c r="C173" s="1" t="s">
        <v>151</v>
      </c>
      <c r="D173" s="1" t="s">
        <v>168</v>
      </c>
      <c r="E173" s="4">
        <v>432591</v>
      </c>
      <c r="F173" s="5">
        <v>233599.14</v>
      </c>
      <c r="G173" s="6">
        <f t="shared" si="2"/>
        <v>1.8518518518518516</v>
      </c>
      <c r="H173" s="1">
        <v>2020</v>
      </c>
    </row>
    <row r="174" spans="1:8" x14ac:dyDescent="0.25">
      <c r="A174" s="2" t="s">
        <v>152</v>
      </c>
      <c r="B174" s="3" t="s">
        <v>153</v>
      </c>
      <c r="C174" s="1" t="s">
        <v>154</v>
      </c>
      <c r="D174" s="1" t="s">
        <v>168</v>
      </c>
      <c r="E174" s="4">
        <v>229954</v>
      </c>
      <c r="F174" s="5">
        <v>266746.63999999996</v>
      </c>
      <c r="G174" s="6">
        <f t="shared" si="2"/>
        <v>0.86206896551724155</v>
      </c>
      <c r="H174" s="1">
        <v>2020</v>
      </c>
    </row>
    <row r="175" spans="1:8" x14ac:dyDescent="0.25">
      <c r="A175" s="2" t="s">
        <v>155</v>
      </c>
      <c r="B175" s="3" t="s">
        <v>156</v>
      </c>
      <c r="C175" s="1" t="s">
        <v>157</v>
      </c>
      <c r="D175" s="1" t="s">
        <v>168</v>
      </c>
      <c r="E175" s="4">
        <v>448795</v>
      </c>
      <c r="F175" s="5">
        <v>224397.5</v>
      </c>
      <c r="G175" s="6">
        <f t="shared" si="2"/>
        <v>2</v>
      </c>
      <c r="H175" s="1">
        <v>2020</v>
      </c>
    </row>
    <row r="176" spans="1:8" x14ac:dyDescent="0.25">
      <c r="A176" s="2" t="s">
        <v>158</v>
      </c>
      <c r="B176" s="3" t="s">
        <v>159</v>
      </c>
      <c r="C176" s="1" t="s">
        <v>160</v>
      </c>
      <c r="D176" s="1" t="s">
        <v>168</v>
      </c>
      <c r="E176" s="4">
        <v>900913</v>
      </c>
      <c r="F176" s="5">
        <v>342346.94</v>
      </c>
      <c r="G176" s="6">
        <f t="shared" si="2"/>
        <v>2.6315789473684212</v>
      </c>
      <c r="H176" s="1">
        <v>2020</v>
      </c>
    </row>
    <row r="177" spans="1:8" x14ac:dyDescent="0.25">
      <c r="A177" s="2" t="s">
        <v>161</v>
      </c>
      <c r="B177" s="3" t="s">
        <v>162</v>
      </c>
      <c r="C177" s="1" t="s">
        <v>163</v>
      </c>
      <c r="D177" s="1" t="s">
        <v>168</v>
      </c>
      <c r="E177" s="4">
        <v>283321</v>
      </c>
      <c r="F177" s="5">
        <v>172825.81</v>
      </c>
      <c r="G177" s="6">
        <f t="shared" si="2"/>
        <v>1.639344262295082</v>
      </c>
      <c r="H177" s="1">
        <v>2020</v>
      </c>
    </row>
    <row r="178" spans="1:8" x14ac:dyDescent="0.25">
      <c r="A178" s="2" t="s">
        <v>164</v>
      </c>
      <c r="B178" s="3" t="s">
        <v>165</v>
      </c>
      <c r="C178" s="1" t="s">
        <v>166</v>
      </c>
      <c r="D178" s="1" t="s">
        <v>168</v>
      </c>
      <c r="E178" s="4">
        <v>599154</v>
      </c>
      <c r="F178" s="5">
        <v>617128.62</v>
      </c>
      <c r="G178" s="6">
        <f t="shared" si="2"/>
        <v>0.970873786407767</v>
      </c>
      <c r="H178" s="1">
        <v>2020</v>
      </c>
    </row>
    <row r="179" spans="1:8" x14ac:dyDescent="0.25">
      <c r="A179" s="2" t="s">
        <v>7</v>
      </c>
      <c r="B179" s="3" t="s">
        <v>8</v>
      </c>
      <c r="C179" s="1" t="s">
        <v>9</v>
      </c>
      <c r="D179" s="1" t="s">
        <v>169</v>
      </c>
      <c r="E179" s="4">
        <v>523100</v>
      </c>
      <c r="F179" s="5">
        <v>439404</v>
      </c>
      <c r="G179" s="6">
        <f t="shared" si="2"/>
        <v>1.1904761904761905</v>
      </c>
      <c r="H179" s="1">
        <v>2020</v>
      </c>
    </row>
    <row r="180" spans="1:8" x14ac:dyDescent="0.25">
      <c r="A180" s="2" t="s">
        <v>11</v>
      </c>
      <c r="B180" s="3" t="s">
        <v>12</v>
      </c>
      <c r="C180" s="1" t="s">
        <v>13</v>
      </c>
      <c r="D180" s="1" t="s">
        <v>169</v>
      </c>
      <c r="E180" s="4">
        <v>129285</v>
      </c>
      <c r="F180" s="5">
        <v>133163.55000000002</v>
      </c>
      <c r="G180" s="6">
        <f t="shared" si="2"/>
        <v>0.97087378640776689</v>
      </c>
      <c r="H180" s="1">
        <v>2020</v>
      </c>
    </row>
    <row r="181" spans="1:8" x14ac:dyDescent="0.25">
      <c r="A181" s="2" t="s">
        <v>14</v>
      </c>
      <c r="B181" s="3" t="s">
        <v>15</v>
      </c>
      <c r="C181" s="1" t="s">
        <v>16</v>
      </c>
      <c r="D181" s="1" t="s">
        <v>169</v>
      </c>
      <c r="E181" s="4">
        <v>480482</v>
      </c>
      <c r="F181" s="5">
        <v>278679.56</v>
      </c>
      <c r="G181" s="6">
        <f t="shared" si="2"/>
        <v>1.7241379310344829</v>
      </c>
      <c r="H181" s="1">
        <v>2020</v>
      </c>
    </row>
    <row r="182" spans="1:8" x14ac:dyDescent="0.25">
      <c r="A182" s="2" t="s">
        <v>17</v>
      </c>
      <c r="B182" s="3" t="s">
        <v>18</v>
      </c>
      <c r="C182" s="1" t="s">
        <v>19</v>
      </c>
      <c r="D182" s="1" t="s">
        <v>169</v>
      </c>
      <c r="E182" s="4">
        <v>507156</v>
      </c>
      <c r="F182" s="5">
        <v>517299.12</v>
      </c>
      <c r="G182" s="6">
        <f t="shared" si="2"/>
        <v>0.98039215686274506</v>
      </c>
      <c r="H182" s="1">
        <v>2020</v>
      </c>
    </row>
    <row r="183" spans="1:8" x14ac:dyDescent="0.25">
      <c r="A183" s="2" t="s">
        <v>20</v>
      </c>
      <c r="B183" s="3" t="s">
        <v>21</v>
      </c>
      <c r="C183" s="1" t="s">
        <v>22</v>
      </c>
      <c r="D183" s="1" t="s">
        <v>169</v>
      </c>
      <c r="E183" s="4">
        <v>56344</v>
      </c>
      <c r="F183" s="5">
        <v>27608.560000000001</v>
      </c>
      <c r="G183" s="6">
        <f t="shared" si="2"/>
        <v>2.0408163265306123</v>
      </c>
      <c r="H183" s="1">
        <v>2020</v>
      </c>
    </row>
    <row r="184" spans="1:8" x14ac:dyDescent="0.25">
      <c r="A184" s="2" t="s">
        <v>20</v>
      </c>
      <c r="B184" s="3" t="s">
        <v>21</v>
      </c>
      <c r="C184" s="1" t="s">
        <v>23</v>
      </c>
      <c r="D184" s="1" t="s">
        <v>169</v>
      </c>
      <c r="E184" s="4">
        <v>19283</v>
      </c>
      <c r="F184" s="5">
        <v>16390.55</v>
      </c>
      <c r="G184" s="6">
        <f t="shared" si="2"/>
        <v>1.1764705882352942</v>
      </c>
      <c r="H184" s="1">
        <v>2020</v>
      </c>
    </row>
    <row r="185" spans="1:8" x14ac:dyDescent="0.25">
      <c r="A185" s="2" t="s">
        <v>20</v>
      </c>
      <c r="B185" s="3" t="s">
        <v>21</v>
      </c>
      <c r="C185" s="1" t="s">
        <v>24</v>
      </c>
      <c r="D185" s="1" t="s">
        <v>169</v>
      </c>
      <c r="E185" s="4">
        <v>586172</v>
      </c>
      <c r="F185" s="5">
        <v>158266.44</v>
      </c>
      <c r="G185" s="6">
        <f t="shared" si="2"/>
        <v>3.7037037037037037</v>
      </c>
      <c r="H185" s="1">
        <v>2020</v>
      </c>
    </row>
    <row r="186" spans="1:8" x14ac:dyDescent="0.25">
      <c r="A186" s="2" t="s">
        <v>20</v>
      </c>
      <c r="B186" s="3" t="s">
        <v>21</v>
      </c>
      <c r="C186" s="1" t="s">
        <v>25</v>
      </c>
      <c r="D186" s="1" t="s">
        <v>169</v>
      </c>
      <c r="E186" s="4">
        <v>787733</v>
      </c>
      <c r="F186" s="5">
        <v>354479.85000000003</v>
      </c>
      <c r="G186" s="6">
        <f t="shared" si="2"/>
        <v>2.2222222222222219</v>
      </c>
      <c r="H186" s="1">
        <v>2020</v>
      </c>
    </row>
    <row r="187" spans="1:8" x14ac:dyDescent="0.25">
      <c r="A187" s="2" t="s">
        <v>26</v>
      </c>
      <c r="B187" s="3" t="s">
        <v>27</v>
      </c>
      <c r="C187" s="1" t="s">
        <v>28</v>
      </c>
      <c r="D187" s="1" t="s">
        <v>169</v>
      </c>
      <c r="E187" s="4">
        <v>25712</v>
      </c>
      <c r="F187" s="5">
        <v>28283.200000000001</v>
      </c>
      <c r="G187" s="6">
        <f t="shared" si="2"/>
        <v>0.90909090909090906</v>
      </c>
      <c r="H187" s="1">
        <v>2020</v>
      </c>
    </row>
    <row r="188" spans="1:8" x14ac:dyDescent="0.25">
      <c r="A188" s="2" t="s">
        <v>29</v>
      </c>
      <c r="B188" s="3" t="s">
        <v>30</v>
      </c>
      <c r="C188" s="1" t="s">
        <v>31</v>
      </c>
      <c r="D188" s="1" t="s">
        <v>169</v>
      </c>
      <c r="E188" s="4">
        <v>346543</v>
      </c>
      <c r="F188" s="5">
        <v>291096.12</v>
      </c>
      <c r="G188" s="6">
        <f t="shared" si="2"/>
        <v>1.1904761904761905</v>
      </c>
      <c r="H188" s="1">
        <v>2020</v>
      </c>
    </row>
    <row r="189" spans="1:8" x14ac:dyDescent="0.25">
      <c r="A189" s="2" t="s">
        <v>32</v>
      </c>
      <c r="B189" s="3" t="s">
        <v>33</v>
      </c>
      <c r="C189" s="1" t="s">
        <v>34</v>
      </c>
      <c r="D189" s="1" t="s">
        <v>169</v>
      </c>
      <c r="E189" s="4">
        <v>522454</v>
      </c>
      <c r="F189" s="5">
        <v>496331.3</v>
      </c>
      <c r="G189" s="6">
        <f t="shared" si="2"/>
        <v>1.0526315789473684</v>
      </c>
      <c r="H189" s="1">
        <v>2020</v>
      </c>
    </row>
    <row r="190" spans="1:8" x14ac:dyDescent="0.25">
      <c r="A190" s="2" t="s">
        <v>35</v>
      </c>
      <c r="B190" s="3" t="s">
        <v>36</v>
      </c>
      <c r="C190" s="1" t="s">
        <v>37</v>
      </c>
      <c r="D190" s="1" t="s">
        <v>169</v>
      </c>
      <c r="E190" s="4">
        <v>693491</v>
      </c>
      <c r="F190" s="5">
        <v>173372.75</v>
      </c>
      <c r="G190" s="6">
        <f t="shared" si="2"/>
        <v>4</v>
      </c>
      <c r="H190" s="1">
        <v>2020</v>
      </c>
    </row>
    <row r="191" spans="1:8" x14ac:dyDescent="0.25">
      <c r="A191" s="2" t="s">
        <v>35</v>
      </c>
      <c r="B191" s="3" t="s">
        <v>36</v>
      </c>
      <c r="C191" s="1" t="s">
        <v>38</v>
      </c>
      <c r="D191" s="1" t="s">
        <v>169</v>
      </c>
      <c r="E191" s="4">
        <v>95178</v>
      </c>
      <c r="F191" s="5">
        <v>93274.44</v>
      </c>
      <c r="G191" s="6">
        <f t="shared" si="2"/>
        <v>1.0204081632653061</v>
      </c>
      <c r="H191" s="1">
        <v>2020</v>
      </c>
    </row>
    <row r="192" spans="1:8" x14ac:dyDescent="0.25">
      <c r="A192" s="2" t="s">
        <v>39</v>
      </c>
      <c r="B192" s="3" t="s">
        <v>40</v>
      </c>
      <c r="C192" s="1" t="s">
        <v>41</v>
      </c>
      <c r="D192" s="1" t="s">
        <v>169</v>
      </c>
      <c r="E192" s="4">
        <v>727042</v>
      </c>
      <c r="F192" s="5">
        <v>545281.5</v>
      </c>
      <c r="G192" s="6">
        <f t="shared" si="2"/>
        <v>1.3333333333333333</v>
      </c>
      <c r="H192" s="1">
        <v>2020</v>
      </c>
    </row>
    <row r="193" spans="1:8" x14ac:dyDescent="0.25">
      <c r="A193" s="2" t="s">
        <v>42</v>
      </c>
      <c r="B193" s="3" t="s">
        <v>43</v>
      </c>
      <c r="C193" s="1" t="s">
        <v>44</v>
      </c>
      <c r="D193" s="1" t="s">
        <v>169</v>
      </c>
      <c r="E193" s="4">
        <v>808503</v>
      </c>
      <c r="F193" s="5">
        <v>428506.59</v>
      </c>
      <c r="G193" s="6">
        <f t="shared" si="2"/>
        <v>1.8867924528301885</v>
      </c>
      <c r="H193" s="1">
        <v>2020</v>
      </c>
    </row>
    <row r="194" spans="1:8" x14ac:dyDescent="0.25">
      <c r="A194" s="2" t="s">
        <v>45</v>
      </c>
      <c r="B194" s="3" t="s">
        <v>46</v>
      </c>
      <c r="C194" s="1" t="s">
        <v>47</v>
      </c>
      <c r="D194" s="1" t="s">
        <v>169</v>
      </c>
      <c r="E194" s="4">
        <v>519739</v>
      </c>
      <c r="F194" s="5">
        <v>358619.91</v>
      </c>
      <c r="G194" s="6">
        <f t="shared" si="2"/>
        <v>1.4492753623188406</v>
      </c>
      <c r="H194" s="1">
        <v>2020</v>
      </c>
    </row>
    <row r="195" spans="1:8" x14ac:dyDescent="0.25">
      <c r="A195" s="2" t="s">
        <v>48</v>
      </c>
      <c r="B195" s="3" t="s">
        <v>49</v>
      </c>
      <c r="C195" s="1" t="s">
        <v>50</v>
      </c>
      <c r="D195" s="1" t="s">
        <v>169</v>
      </c>
      <c r="E195" s="4">
        <v>143867</v>
      </c>
      <c r="F195" s="5">
        <v>63301.48</v>
      </c>
      <c r="G195" s="6">
        <f t="shared" ref="G195:G258" si="3">E195/F195</f>
        <v>2.2727272727272725</v>
      </c>
      <c r="H195" s="1">
        <v>2020</v>
      </c>
    </row>
    <row r="196" spans="1:8" x14ac:dyDescent="0.25">
      <c r="A196" s="2" t="s">
        <v>51</v>
      </c>
      <c r="B196" s="3" t="s">
        <v>52</v>
      </c>
      <c r="C196" s="1" t="s">
        <v>53</v>
      </c>
      <c r="D196" s="1" t="s">
        <v>169</v>
      </c>
      <c r="E196" s="4">
        <v>724000</v>
      </c>
      <c r="F196" s="5">
        <v>724000</v>
      </c>
      <c r="G196" s="6">
        <f t="shared" si="3"/>
        <v>1</v>
      </c>
      <c r="H196" s="1">
        <v>2020</v>
      </c>
    </row>
    <row r="197" spans="1:8" x14ac:dyDescent="0.25">
      <c r="A197" s="2" t="s">
        <v>51</v>
      </c>
      <c r="B197" s="3" t="s">
        <v>52</v>
      </c>
      <c r="C197" s="1" t="s">
        <v>54</v>
      </c>
      <c r="D197" s="1" t="s">
        <v>169</v>
      </c>
      <c r="E197" s="4">
        <v>74179</v>
      </c>
      <c r="F197" s="5">
        <v>47474.559999999998</v>
      </c>
      <c r="G197" s="6">
        <f t="shared" si="3"/>
        <v>1.5625</v>
      </c>
      <c r="H197" s="1">
        <v>2020</v>
      </c>
    </row>
    <row r="198" spans="1:8" x14ac:dyDescent="0.25">
      <c r="A198" s="2" t="s">
        <v>55</v>
      </c>
      <c r="B198" s="3" t="s">
        <v>56</v>
      </c>
      <c r="C198" s="1" t="s">
        <v>57</v>
      </c>
      <c r="D198" s="1" t="s">
        <v>169</v>
      </c>
      <c r="E198" s="4">
        <v>513427</v>
      </c>
      <c r="F198" s="5">
        <v>169430.91</v>
      </c>
      <c r="G198" s="6">
        <f t="shared" si="3"/>
        <v>3.0303030303030303</v>
      </c>
      <c r="H198" s="1">
        <v>2020</v>
      </c>
    </row>
    <row r="199" spans="1:8" x14ac:dyDescent="0.25">
      <c r="A199" s="2" t="s">
        <v>58</v>
      </c>
      <c r="B199" s="3" t="s">
        <v>59</v>
      </c>
      <c r="C199" s="1" t="s">
        <v>60</v>
      </c>
      <c r="D199" s="1" t="s">
        <v>169</v>
      </c>
      <c r="E199" s="4">
        <v>57292</v>
      </c>
      <c r="F199" s="5">
        <v>40677.32</v>
      </c>
      <c r="G199" s="6">
        <f t="shared" si="3"/>
        <v>1.408450704225352</v>
      </c>
      <c r="H199" s="1">
        <v>2020</v>
      </c>
    </row>
    <row r="200" spans="1:8" x14ac:dyDescent="0.25">
      <c r="A200" s="2" t="s">
        <v>61</v>
      </c>
      <c r="B200" s="3" t="s">
        <v>62</v>
      </c>
      <c r="C200" s="1" t="s">
        <v>63</v>
      </c>
      <c r="D200" s="1" t="s">
        <v>169</v>
      </c>
      <c r="E200" s="4">
        <v>550439</v>
      </c>
      <c r="F200" s="5">
        <v>671535.58</v>
      </c>
      <c r="G200" s="6">
        <f t="shared" si="3"/>
        <v>0.81967213114754101</v>
      </c>
      <c r="H200" s="1">
        <v>2020</v>
      </c>
    </row>
    <row r="201" spans="1:8" x14ac:dyDescent="0.25">
      <c r="A201" s="2" t="s">
        <v>64</v>
      </c>
      <c r="B201" s="3" t="s">
        <v>65</v>
      </c>
      <c r="C201" s="1" t="s">
        <v>66</v>
      </c>
      <c r="D201" s="1" t="s">
        <v>169</v>
      </c>
      <c r="E201" s="4">
        <v>63188</v>
      </c>
      <c r="F201" s="5">
        <v>61292.36</v>
      </c>
      <c r="G201" s="6">
        <f t="shared" si="3"/>
        <v>1.0309278350515463</v>
      </c>
      <c r="H201" s="1">
        <v>2020</v>
      </c>
    </row>
    <row r="202" spans="1:8" x14ac:dyDescent="0.25">
      <c r="A202" s="2" t="s">
        <v>67</v>
      </c>
      <c r="B202" s="3" t="s">
        <v>68</v>
      </c>
      <c r="C202" s="1" t="s">
        <v>69</v>
      </c>
      <c r="D202" s="1" t="s">
        <v>169</v>
      </c>
      <c r="E202" s="4">
        <v>619690</v>
      </c>
      <c r="F202" s="5">
        <v>483358.2</v>
      </c>
      <c r="G202" s="6">
        <f t="shared" si="3"/>
        <v>1.2820512820512819</v>
      </c>
      <c r="H202" s="1">
        <v>2020</v>
      </c>
    </row>
    <row r="203" spans="1:8" x14ac:dyDescent="0.25">
      <c r="A203" s="2" t="s">
        <v>70</v>
      </c>
      <c r="B203" s="3" t="s">
        <v>71</v>
      </c>
      <c r="C203" s="1" t="s">
        <v>72</v>
      </c>
      <c r="D203" s="1" t="s">
        <v>169</v>
      </c>
      <c r="E203" s="4">
        <v>209715</v>
      </c>
      <c r="F203" s="5">
        <v>167772</v>
      </c>
      <c r="G203" s="6">
        <f t="shared" si="3"/>
        <v>1.25</v>
      </c>
      <c r="H203" s="1">
        <v>2020</v>
      </c>
    </row>
    <row r="204" spans="1:8" x14ac:dyDescent="0.25">
      <c r="A204" s="2" t="s">
        <v>70</v>
      </c>
      <c r="B204" s="3" t="s">
        <v>71</v>
      </c>
      <c r="C204" s="1" t="s">
        <v>73</v>
      </c>
      <c r="D204" s="1" t="s">
        <v>169</v>
      </c>
      <c r="E204" s="4">
        <v>348191</v>
      </c>
      <c r="F204" s="5">
        <v>403901.56</v>
      </c>
      <c r="G204" s="6">
        <f t="shared" si="3"/>
        <v>0.86206896551724144</v>
      </c>
      <c r="H204" s="1">
        <v>2020</v>
      </c>
    </row>
    <row r="205" spans="1:8" x14ac:dyDescent="0.25">
      <c r="A205" s="2" t="s">
        <v>74</v>
      </c>
      <c r="B205" s="3" t="s">
        <v>75</v>
      </c>
      <c r="C205" s="1" t="s">
        <v>76</v>
      </c>
      <c r="D205" s="1" t="s">
        <v>169</v>
      </c>
      <c r="E205" s="4">
        <v>236809</v>
      </c>
      <c r="F205" s="5">
        <v>206023.83</v>
      </c>
      <c r="G205" s="6">
        <f t="shared" si="3"/>
        <v>1.149425287356322</v>
      </c>
      <c r="H205" s="1">
        <v>2020</v>
      </c>
    </row>
    <row r="206" spans="1:8" x14ac:dyDescent="0.25">
      <c r="A206" s="2" t="s">
        <v>77</v>
      </c>
      <c r="B206" s="3" t="s">
        <v>78</v>
      </c>
      <c r="C206" s="1" t="s">
        <v>79</v>
      </c>
      <c r="D206" s="1" t="s">
        <v>169</v>
      </c>
      <c r="E206" s="4">
        <v>100207</v>
      </c>
      <c r="F206" s="5">
        <v>53109.71</v>
      </c>
      <c r="G206" s="6">
        <f t="shared" si="3"/>
        <v>1.8867924528301887</v>
      </c>
      <c r="H206" s="1">
        <v>2020</v>
      </c>
    </row>
    <row r="207" spans="1:8" x14ac:dyDescent="0.25">
      <c r="A207" s="2" t="s">
        <v>80</v>
      </c>
      <c r="B207" s="3" t="s">
        <v>81</v>
      </c>
      <c r="C207" s="1" t="s">
        <v>82</v>
      </c>
      <c r="D207" s="1" t="s">
        <v>169</v>
      </c>
      <c r="E207" s="4">
        <v>225582</v>
      </c>
      <c r="F207" s="5">
        <v>117302.64</v>
      </c>
      <c r="G207" s="6">
        <f t="shared" si="3"/>
        <v>1.9230769230769231</v>
      </c>
      <c r="H207" s="1">
        <v>2020</v>
      </c>
    </row>
    <row r="208" spans="1:8" x14ac:dyDescent="0.25">
      <c r="A208" s="2" t="s">
        <v>83</v>
      </c>
      <c r="B208" s="3" t="s">
        <v>84</v>
      </c>
      <c r="C208" s="1" t="s">
        <v>85</v>
      </c>
      <c r="D208" s="1" t="s">
        <v>169</v>
      </c>
      <c r="E208" s="4">
        <v>529146</v>
      </c>
      <c r="F208" s="5">
        <v>433899.72</v>
      </c>
      <c r="G208" s="6">
        <f t="shared" si="3"/>
        <v>1.2195121951219512</v>
      </c>
      <c r="H208" s="1">
        <v>2020</v>
      </c>
    </row>
    <row r="209" spans="1:8" x14ac:dyDescent="0.25">
      <c r="A209" s="2" t="s">
        <v>86</v>
      </c>
      <c r="B209" s="3" t="s">
        <v>87</v>
      </c>
      <c r="C209" s="1" t="s">
        <v>88</v>
      </c>
      <c r="D209" s="1" t="s">
        <v>169</v>
      </c>
      <c r="E209" s="4">
        <v>389505</v>
      </c>
      <c r="F209" s="5">
        <v>451825.8</v>
      </c>
      <c r="G209" s="6">
        <f t="shared" si="3"/>
        <v>0.86206896551724144</v>
      </c>
      <c r="H209" s="1">
        <v>2020</v>
      </c>
    </row>
    <row r="210" spans="1:8" x14ac:dyDescent="0.25">
      <c r="A210" s="2" t="s">
        <v>89</v>
      </c>
      <c r="B210" s="3" t="s">
        <v>90</v>
      </c>
      <c r="C210" s="1" t="s">
        <v>91</v>
      </c>
      <c r="D210" s="1" t="s">
        <v>169</v>
      </c>
      <c r="E210" s="4">
        <v>620949</v>
      </c>
      <c r="F210" s="5">
        <v>720300.84</v>
      </c>
      <c r="G210" s="6">
        <f t="shared" si="3"/>
        <v>0.86206896551724144</v>
      </c>
      <c r="H210" s="1">
        <v>2020</v>
      </c>
    </row>
    <row r="211" spans="1:8" x14ac:dyDescent="0.25">
      <c r="A211" s="2" t="s">
        <v>92</v>
      </c>
      <c r="B211" s="3" t="s">
        <v>93</v>
      </c>
      <c r="C211" s="1" t="s">
        <v>94</v>
      </c>
      <c r="D211" s="1" t="s">
        <v>169</v>
      </c>
      <c r="E211" s="4">
        <v>735051</v>
      </c>
      <c r="F211" s="5">
        <v>668896.41</v>
      </c>
      <c r="G211" s="6">
        <f t="shared" si="3"/>
        <v>1.0989010989010988</v>
      </c>
      <c r="H211" s="1">
        <v>2020</v>
      </c>
    </row>
    <row r="212" spans="1:8" x14ac:dyDescent="0.25">
      <c r="A212" s="2" t="s">
        <v>95</v>
      </c>
      <c r="B212" s="3" t="s">
        <v>96</v>
      </c>
      <c r="C212" s="1" t="s">
        <v>97</v>
      </c>
      <c r="D212" s="1" t="s">
        <v>169</v>
      </c>
      <c r="E212" s="4">
        <v>142429</v>
      </c>
      <c r="F212" s="5">
        <v>162369.06</v>
      </c>
      <c r="G212" s="6">
        <f t="shared" si="3"/>
        <v>0.87719298245614041</v>
      </c>
      <c r="H212" s="1">
        <v>2020</v>
      </c>
    </row>
    <row r="213" spans="1:8" x14ac:dyDescent="0.25">
      <c r="A213" s="2" t="s">
        <v>98</v>
      </c>
      <c r="B213" s="3" t="s">
        <v>99</v>
      </c>
      <c r="C213" s="1" t="s">
        <v>100</v>
      </c>
      <c r="D213" s="1" t="s">
        <v>169</v>
      </c>
      <c r="E213" s="4">
        <v>36961</v>
      </c>
      <c r="F213" s="5">
        <v>12197.130000000001</v>
      </c>
      <c r="G213" s="6">
        <f t="shared" si="3"/>
        <v>3.0303030303030298</v>
      </c>
      <c r="H213" s="1">
        <v>2020</v>
      </c>
    </row>
    <row r="214" spans="1:8" x14ac:dyDescent="0.25">
      <c r="A214" s="2" t="s">
        <v>101</v>
      </c>
      <c r="B214" s="3" t="s">
        <v>102</v>
      </c>
      <c r="C214" s="1" t="s">
        <v>103</v>
      </c>
      <c r="D214" s="1" t="s">
        <v>169</v>
      </c>
      <c r="E214" s="4">
        <v>657238</v>
      </c>
      <c r="F214" s="5">
        <v>295757.10000000003</v>
      </c>
      <c r="G214" s="6">
        <f t="shared" si="3"/>
        <v>2.2222222222222219</v>
      </c>
      <c r="H214" s="1">
        <v>2020</v>
      </c>
    </row>
    <row r="215" spans="1:8" x14ac:dyDescent="0.25">
      <c r="A215" s="2" t="s">
        <v>104</v>
      </c>
      <c r="B215" s="3" t="s">
        <v>105</v>
      </c>
      <c r="C215" s="1" t="s">
        <v>106</v>
      </c>
      <c r="D215" s="1" t="s">
        <v>169</v>
      </c>
      <c r="E215" s="4">
        <v>211206</v>
      </c>
      <c r="F215" s="5">
        <v>204869.82</v>
      </c>
      <c r="G215" s="6">
        <f t="shared" si="3"/>
        <v>1.0309278350515463</v>
      </c>
      <c r="H215" s="1">
        <v>2020</v>
      </c>
    </row>
    <row r="216" spans="1:8" x14ac:dyDescent="0.25">
      <c r="A216" s="2" t="s">
        <v>107</v>
      </c>
      <c r="B216" s="3" t="s">
        <v>108</v>
      </c>
      <c r="C216" s="1" t="s">
        <v>109</v>
      </c>
      <c r="D216" s="1" t="s">
        <v>169</v>
      </c>
      <c r="E216" s="4">
        <v>353209</v>
      </c>
      <c r="F216" s="5">
        <v>91834.34</v>
      </c>
      <c r="G216" s="6">
        <f t="shared" si="3"/>
        <v>3.8461538461538463</v>
      </c>
      <c r="H216" s="1">
        <v>2020</v>
      </c>
    </row>
    <row r="217" spans="1:8" x14ac:dyDescent="0.25">
      <c r="A217" s="2" t="s">
        <v>110</v>
      </c>
      <c r="B217" s="3" t="s">
        <v>111</v>
      </c>
      <c r="C217" s="1" t="s">
        <v>112</v>
      </c>
      <c r="D217" s="1" t="s">
        <v>169</v>
      </c>
      <c r="E217" s="4">
        <v>181881</v>
      </c>
      <c r="F217" s="5">
        <v>156417.66</v>
      </c>
      <c r="G217" s="6">
        <f t="shared" si="3"/>
        <v>1.1627906976744187</v>
      </c>
      <c r="H217" s="1">
        <v>2020</v>
      </c>
    </row>
    <row r="218" spans="1:8" x14ac:dyDescent="0.25">
      <c r="A218" s="2" t="s">
        <v>113</v>
      </c>
      <c r="B218" s="3" t="s">
        <v>114</v>
      </c>
      <c r="C218" s="1" t="s">
        <v>115</v>
      </c>
      <c r="D218" s="1" t="s">
        <v>169</v>
      </c>
      <c r="E218" s="4">
        <v>757565</v>
      </c>
      <c r="F218" s="5">
        <v>719686.75</v>
      </c>
      <c r="G218" s="6">
        <f t="shared" si="3"/>
        <v>1.0526315789473684</v>
      </c>
      <c r="H218" s="1">
        <v>2020</v>
      </c>
    </row>
    <row r="219" spans="1:8" x14ac:dyDescent="0.25">
      <c r="A219" s="2" t="s">
        <v>113</v>
      </c>
      <c r="B219" s="3" t="s">
        <v>114</v>
      </c>
      <c r="C219" s="1" t="s">
        <v>116</v>
      </c>
      <c r="D219" s="1" t="s">
        <v>169</v>
      </c>
      <c r="E219" s="4">
        <v>635687</v>
      </c>
      <c r="F219" s="5">
        <v>209776.71000000002</v>
      </c>
      <c r="G219" s="6">
        <f t="shared" si="3"/>
        <v>3.0303030303030298</v>
      </c>
      <c r="H219" s="1">
        <v>2020</v>
      </c>
    </row>
    <row r="220" spans="1:8" x14ac:dyDescent="0.25">
      <c r="A220" s="2" t="s">
        <v>113</v>
      </c>
      <c r="B220" s="3" t="s">
        <v>114</v>
      </c>
      <c r="C220" s="1" t="s">
        <v>117</v>
      </c>
      <c r="D220" s="1" t="s">
        <v>169</v>
      </c>
      <c r="E220" s="4">
        <v>340998</v>
      </c>
      <c r="F220" s="5">
        <v>255748.5</v>
      </c>
      <c r="G220" s="6">
        <f t="shared" si="3"/>
        <v>1.3333333333333333</v>
      </c>
      <c r="H220" s="1">
        <v>2020</v>
      </c>
    </row>
    <row r="221" spans="1:8" x14ac:dyDescent="0.25">
      <c r="A221" s="2" t="s">
        <v>118</v>
      </c>
      <c r="B221" s="3" t="s">
        <v>119</v>
      </c>
      <c r="C221" s="1" t="s">
        <v>120</v>
      </c>
      <c r="D221" s="1" t="s">
        <v>169</v>
      </c>
      <c r="E221" s="4">
        <v>288941</v>
      </c>
      <c r="F221" s="5">
        <v>326503.32999999996</v>
      </c>
      <c r="G221" s="6">
        <f t="shared" si="3"/>
        <v>0.88495575221238953</v>
      </c>
      <c r="H221" s="1">
        <v>2020</v>
      </c>
    </row>
    <row r="222" spans="1:8" x14ac:dyDescent="0.25">
      <c r="A222" s="2" t="s">
        <v>121</v>
      </c>
      <c r="B222" s="3" t="s">
        <v>122</v>
      </c>
      <c r="C222" s="1" t="s">
        <v>123</v>
      </c>
      <c r="D222" s="1" t="s">
        <v>169</v>
      </c>
      <c r="E222" s="4">
        <v>373860</v>
      </c>
      <c r="F222" s="5">
        <v>183191.4</v>
      </c>
      <c r="G222" s="6">
        <f t="shared" si="3"/>
        <v>2.0408163265306123</v>
      </c>
      <c r="H222" s="1">
        <v>2020</v>
      </c>
    </row>
    <row r="223" spans="1:8" x14ac:dyDescent="0.25">
      <c r="A223" s="2" t="s">
        <v>124</v>
      </c>
      <c r="B223" s="3" t="s">
        <v>125</v>
      </c>
      <c r="C223" s="1" t="s">
        <v>126</v>
      </c>
      <c r="D223" s="1" t="s">
        <v>169</v>
      </c>
      <c r="E223" s="4">
        <v>34310</v>
      </c>
      <c r="F223" s="5">
        <v>35339.300000000003</v>
      </c>
      <c r="G223" s="6">
        <f t="shared" si="3"/>
        <v>0.97087378640776689</v>
      </c>
      <c r="H223" s="1">
        <v>2020</v>
      </c>
    </row>
    <row r="224" spans="1:8" x14ac:dyDescent="0.25">
      <c r="A224" s="2" t="s">
        <v>127</v>
      </c>
      <c r="B224" s="3" t="s">
        <v>128</v>
      </c>
      <c r="C224" s="1" t="s">
        <v>129</v>
      </c>
      <c r="D224" s="1" t="s">
        <v>169</v>
      </c>
      <c r="E224" s="4">
        <v>835911</v>
      </c>
      <c r="F224" s="5">
        <v>342723.50999999995</v>
      </c>
      <c r="G224" s="6">
        <f t="shared" si="3"/>
        <v>2.4390243902439028</v>
      </c>
      <c r="H224" s="1">
        <v>2020</v>
      </c>
    </row>
    <row r="225" spans="1:8" x14ac:dyDescent="0.25">
      <c r="A225" s="2" t="s">
        <v>130</v>
      </c>
      <c r="B225" s="3" t="s">
        <v>131</v>
      </c>
      <c r="C225" s="1" t="s">
        <v>132</v>
      </c>
      <c r="D225" s="1" t="s">
        <v>169</v>
      </c>
      <c r="E225" s="4">
        <v>167848</v>
      </c>
      <c r="F225" s="5">
        <v>134278.39999999999</v>
      </c>
      <c r="G225" s="6">
        <f t="shared" si="3"/>
        <v>1.25</v>
      </c>
      <c r="H225" s="1">
        <v>2020</v>
      </c>
    </row>
    <row r="226" spans="1:8" x14ac:dyDescent="0.25">
      <c r="A226" s="2" t="s">
        <v>133</v>
      </c>
      <c r="B226" s="3" t="s">
        <v>134</v>
      </c>
      <c r="C226" s="1" t="s">
        <v>135</v>
      </c>
      <c r="D226" s="1" t="s">
        <v>169</v>
      </c>
      <c r="E226" s="4">
        <v>454325</v>
      </c>
      <c r="F226" s="5">
        <v>113581.25</v>
      </c>
      <c r="G226" s="6">
        <f t="shared" si="3"/>
        <v>4</v>
      </c>
      <c r="H226" s="1">
        <v>2020</v>
      </c>
    </row>
    <row r="227" spans="1:8" x14ac:dyDescent="0.25">
      <c r="A227" s="2" t="s">
        <v>136</v>
      </c>
      <c r="B227" s="3" t="s">
        <v>137</v>
      </c>
      <c r="C227" s="1" t="s">
        <v>138</v>
      </c>
      <c r="D227" s="1" t="s">
        <v>169</v>
      </c>
      <c r="E227" s="4">
        <v>168377</v>
      </c>
      <c r="F227" s="5">
        <v>159958.15</v>
      </c>
      <c r="G227" s="6">
        <f t="shared" si="3"/>
        <v>1.0526315789473684</v>
      </c>
      <c r="H227" s="1">
        <v>2020</v>
      </c>
    </row>
    <row r="228" spans="1:8" x14ac:dyDescent="0.25">
      <c r="A228" s="2" t="s">
        <v>139</v>
      </c>
      <c r="B228" s="3" t="s">
        <v>140</v>
      </c>
      <c r="C228" s="1" t="s">
        <v>141</v>
      </c>
      <c r="D228" s="1" t="s">
        <v>169</v>
      </c>
      <c r="E228" s="4">
        <v>137060</v>
      </c>
      <c r="F228" s="5">
        <v>143913</v>
      </c>
      <c r="G228" s="6">
        <f t="shared" si="3"/>
        <v>0.95238095238095233</v>
      </c>
      <c r="H228" s="1">
        <v>2020</v>
      </c>
    </row>
    <row r="229" spans="1:8" x14ac:dyDescent="0.25">
      <c r="A229" s="2" t="s">
        <v>142</v>
      </c>
      <c r="B229" s="3" t="s">
        <v>143</v>
      </c>
      <c r="C229" s="1" t="s">
        <v>144</v>
      </c>
      <c r="D229" s="1" t="s">
        <v>169</v>
      </c>
      <c r="E229" s="4">
        <v>285737</v>
      </c>
      <c r="F229" s="5">
        <v>282879.63</v>
      </c>
      <c r="G229" s="6">
        <f t="shared" si="3"/>
        <v>1.0101010101010102</v>
      </c>
      <c r="H229" s="1">
        <v>2020</v>
      </c>
    </row>
    <row r="230" spans="1:8" x14ac:dyDescent="0.25">
      <c r="A230" s="2" t="s">
        <v>142</v>
      </c>
      <c r="B230" s="3" t="s">
        <v>143</v>
      </c>
      <c r="C230" s="1" t="s">
        <v>145</v>
      </c>
      <c r="D230" s="1" t="s">
        <v>169</v>
      </c>
      <c r="E230" s="4">
        <v>25815</v>
      </c>
      <c r="F230" s="5">
        <v>22459.05</v>
      </c>
      <c r="G230" s="6">
        <f t="shared" si="3"/>
        <v>1.1494252873563218</v>
      </c>
      <c r="H230" s="1">
        <v>2020</v>
      </c>
    </row>
    <row r="231" spans="1:8" x14ac:dyDescent="0.25">
      <c r="A231" s="2" t="s">
        <v>146</v>
      </c>
      <c r="B231" s="3" t="s">
        <v>147</v>
      </c>
      <c r="C231" s="1" t="s">
        <v>148</v>
      </c>
      <c r="D231" s="1" t="s">
        <v>169</v>
      </c>
      <c r="E231" s="4">
        <v>611255</v>
      </c>
      <c r="F231" s="5">
        <v>293402.39999999997</v>
      </c>
      <c r="G231" s="6">
        <f t="shared" si="3"/>
        <v>2.0833333333333335</v>
      </c>
      <c r="H231" s="1">
        <v>2020</v>
      </c>
    </row>
    <row r="232" spans="1:8" x14ac:dyDescent="0.25">
      <c r="A232" s="2" t="s">
        <v>149</v>
      </c>
      <c r="B232" s="3" t="s">
        <v>150</v>
      </c>
      <c r="C232" s="1" t="s">
        <v>151</v>
      </c>
      <c r="D232" s="1" t="s">
        <v>169</v>
      </c>
      <c r="E232" s="4">
        <v>772696</v>
      </c>
      <c r="F232" s="5">
        <v>602702.88</v>
      </c>
      <c r="G232" s="6">
        <f t="shared" si="3"/>
        <v>1.2820512820512819</v>
      </c>
      <c r="H232" s="1">
        <v>2020</v>
      </c>
    </row>
    <row r="233" spans="1:8" x14ac:dyDescent="0.25">
      <c r="A233" s="2" t="s">
        <v>152</v>
      </c>
      <c r="B233" s="3" t="s">
        <v>153</v>
      </c>
      <c r="C233" s="1" t="s">
        <v>154</v>
      </c>
      <c r="D233" s="1" t="s">
        <v>169</v>
      </c>
      <c r="E233" s="4">
        <v>490166</v>
      </c>
      <c r="F233" s="5">
        <v>338214.54</v>
      </c>
      <c r="G233" s="6">
        <f t="shared" si="3"/>
        <v>1.4492753623188406</v>
      </c>
      <c r="H233" s="1">
        <v>2020</v>
      </c>
    </row>
    <row r="234" spans="1:8" x14ac:dyDescent="0.25">
      <c r="A234" s="2" t="s">
        <v>155</v>
      </c>
      <c r="B234" s="3" t="s">
        <v>156</v>
      </c>
      <c r="C234" s="1" t="s">
        <v>157</v>
      </c>
      <c r="D234" s="1" t="s">
        <v>169</v>
      </c>
      <c r="E234" s="4">
        <v>512972</v>
      </c>
      <c r="F234" s="5">
        <v>497582.83999999997</v>
      </c>
      <c r="G234" s="6">
        <f t="shared" si="3"/>
        <v>1.0309278350515465</v>
      </c>
      <c r="H234" s="1">
        <v>2020</v>
      </c>
    </row>
    <row r="235" spans="1:8" x14ac:dyDescent="0.25">
      <c r="A235" s="2" t="s">
        <v>158</v>
      </c>
      <c r="B235" s="3" t="s">
        <v>159</v>
      </c>
      <c r="C235" s="1" t="s">
        <v>160</v>
      </c>
      <c r="D235" s="1" t="s">
        <v>169</v>
      </c>
      <c r="E235" s="4">
        <v>349026</v>
      </c>
      <c r="F235" s="5">
        <v>390909.12000000005</v>
      </c>
      <c r="G235" s="6">
        <f t="shared" si="3"/>
        <v>0.89285714285714268</v>
      </c>
      <c r="H235" s="1">
        <v>2020</v>
      </c>
    </row>
    <row r="236" spans="1:8" x14ac:dyDescent="0.25">
      <c r="A236" s="2" t="s">
        <v>161</v>
      </c>
      <c r="B236" s="3" t="s">
        <v>162</v>
      </c>
      <c r="C236" s="1" t="s">
        <v>163</v>
      </c>
      <c r="D236" s="1" t="s">
        <v>169</v>
      </c>
      <c r="E236" s="4">
        <v>410402</v>
      </c>
      <c r="F236" s="5">
        <v>299593.46000000002</v>
      </c>
      <c r="G236" s="6">
        <f t="shared" si="3"/>
        <v>1.3698630136986301</v>
      </c>
      <c r="H236" s="1">
        <v>2020</v>
      </c>
    </row>
    <row r="237" spans="1:8" x14ac:dyDescent="0.25">
      <c r="A237" s="2" t="s">
        <v>164</v>
      </c>
      <c r="B237" s="3" t="s">
        <v>165</v>
      </c>
      <c r="C237" s="1" t="s">
        <v>166</v>
      </c>
      <c r="D237" s="1" t="s">
        <v>169</v>
      </c>
      <c r="E237" s="4">
        <v>733967</v>
      </c>
      <c r="F237" s="5">
        <v>719287.66</v>
      </c>
      <c r="G237" s="6">
        <f t="shared" si="3"/>
        <v>1.0204081632653061</v>
      </c>
      <c r="H237" s="1">
        <v>2020</v>
      </c>
    </row>
    <row r="238" spans="1:8" x14ac:dyDescent="0.25">
      <c r="A238" s="2" t="s">
        <v>7</v>
      </c>
      <c r="B238" s="3" t="s">
        <v>8</v>
      </c>
      <c r="C238" s="1" t="s">
        <v>9</v>
      </c>
      <c r="D238" s="1" t="s">
        <v>170</v>
      </c>
      <c r="E238" s="4">
        <v>371358</v>
      </c>
      <c r="F238" s="5">
        <v>427061.69999999995</v>
      </c>
      <c r="G238" s="6">
        <f t="shared" si="3"/>
        <v>0.86956521739130443</v>
      </c>
      <c r="H238" s="1">
        <v>2020</v>
      </c>
    </row>
    <row r="239" spans="1:8" x14ac:dyDescent="0.25">
      <c r="A239" s="2" t="s">
        <v>11</v>
      </c>
      <c r="B239" s="3" t="s">
        <v>12</v>
      </c>
      <c r="C239" s="1" t="s">
        <v>13</v>
      </c>
      <c r="D239" s="1" t="s">
        <v>170</v>
      </c>
      <c r="E239" s="4">
        <v>300387</v>
      </c>
      <c r="F239" s="5">
        <v>300387</v>
      </c>
      <c r="G239" s="6">
        <f t="shared" si="3"/>
        <v>1</v>
      </c>
      <c r="H239" s="1">
        <v>2020</v>
      </c>
    </row>
    <row r="240" spans="1:8" x14ac:dyDescent="0.25">
      <c r="A240" s="2" t="s">
        <v>14</v>
      </c>
      <c r="B240" s="3" t="s">
        <v>15</v>
      </c>
      <c r="C240" s="1" t="s">
        <v>16</v>
      </c>
      <c r="D240" s="1" t="s">
        <v>170</v>
      </c>
      <c r="E240" s="4">
        <v>137699</v>
      </c>
      <c r="F240" s="5">
        <v>95012.31</v>
      </c>
      <c r="G240" s="6">
        <f t="shared" si="3"/>
        <v>1.4492753623188406</v>
      </c>
      <c r="H240" s="1">
        <v>2020</v>
      </c>
    </row>
    <row r="241" spans="1:8" x14ac:dyDescent="0.25">
      <c r="A241" s="2" t="s">
        <v>17</v>
      </c>
      <c r="B241" s="3" t="s">
        <v>18</v>
      </c>
      <c r="C241" s="1" t="s">
        <v>19</v>
      </c>
      <c r="D241" s="1" t="s">
        <v>170</v>
      </c>
      <c r="E241" s="4">
        <v>898336</v>
      </c>
      <c r="F241" s="5">
        <v>1033086.3999999999</v>
      </c>
      <c r="G241" s="6">
        <f t="shared" si="3"/>
        <v>0.86956521739130443</v>
      </c>
      <c r="H241" s="1">
        <v>2020</v>
      </c>
    </row>
    <row r="242" spans="1:8" x14ac:dyDescent="0.25">
      <c r="A242" s="2" t="s">
        <v>20</v>
      </c>
      <c r="B242" s="3" t="s">
        <v>21</v>
      </c>
      <c r="C242" s="1" t="s">
        <v>22</v>
      </c>
      <c r="D242" s="1" t="s">
        <v>170</v>
      </c>
      <c r="E242" s="4">
        <v>868955</v>
      </c>
      <c r="F242" s="5">
        <v>651716.25</v>
      </c>
      <c r="G242" s="6">
        <f t="shared" si="3"/>
        <v>1.3333333333333333</v>
      </c>
      <c r="H242" s="1">
        <v>2020</v>
      </c>
    </row>
    <row r="243" spans="1:8" x14ac:dyDescent="0.25">
      <c r="A243" s="2" t="s">
        <v>20</v>
      </c>
      <c r="B243" s="3" t="s">
        <v>21</v>
      </c>
      <c r="C243" s="1" t="s">
        <v>23</v>
      </c>
      <c r="D243" s="1" t="s">
        <v>170</v>
      </c>
      <c r="E243" s="4">
        <v>666019</v>
      </c>
      <c r="F243" s="5">
        <v>339669.69</v>
      </c>
      <c r="G243" s="6">
        <f t="shared" si="3"/>
        <v>1.9607843137254901</v>
      </c>
      <c r="H243" s="1">
        <v>2020</v>
      </c>
    </row>
    <row r="244" spans="1:8" x14ac:dyDescent="0.25">
      <c r="A244" s="2" t="s">
        <v>20</v>
      </c>
      <c r="B244" s="3" t="s">
        <v>21</v>
      </c>
      <c r="C244" s="1" t="s">
        <v>24</v>
      </c>
      <c r="D244" s="1" t="s">
        <v>170</v>
      </c>
      <c r="E244" s="4">
        <v>1075582</v>
      </c>
      <c r="F244" s="5">
        <v>494767.72000000003</v>
      </c>
      <c r="G244" s="6">
        <f t="shared" si="3"/>
        <v>2.1739130434782608</v>
      </c>
      <c r="H244" s="1">
        <v>2020</v>
      </c>
    </row>
    <row r="245" spans="1:8" x14ac:dyDescent="0.25">
      <c r="A245" s="2" t="s">
        <v>20</v>
      </c>
      <c r="B245" s="3" t="s">
        <v>21</v>
      </c>
      <c r="C245" s="1" t="s">
        <v>25</v>
      </c>
      <c r="D245" s="1" t="s">
        <v>170</v>
      </c>
      <c r="E245" s="4">
        <v>273893</v>
      </c>
      <c r="F245" s="5">
        <v>323193.74</v>
      </c>
      <c r="G245" s="6">
        <f t="shared" si="3"/>
        <v>0.84745762711864414</v>
      </c>
      <c r="H245" s="1">
        <v>2020</v>
      </c>
    </row>
    <row r="246" spans="1:8" x14ac:dyDescent="0.25">
      <c r="A246" s="2" t="s">
        <v>26</v>
      </c>
      <c r="B246" s="3" t="s">
        <v>27</v>
      </c>
      <c r="C246" s="1" t="s">
        <v>28</v>
      </c>
      <c r="D246" s="1" t="s">
        <v>170</v>
      </c>
      <c r="E246" s="4">
        <v>186794</v>
      </c>
      <c r="F246" s="5">
        <v>141963.44</v>
      </c>
      <c r="G246" s="6">
        <f t="shared" si="3"/>
        <v>1.3157894736842104</v>
      </c>
      <c r="H246" s="1">
        <v>2020</v>
      </c>
    </row>
    <row r="247" spans="1:8" x14ac:dyDescent="0.25">
      <c r="A247" s="2" t="s">
        <v>29</v>
      </c>
      <c r="B247" s="3" t="s">
        <v>30</v>
      </c>
      <c r="C247" s="1" t="s">
        <v>31</v>
      </c>
      <c r="D247" s="1" t="s">
        <v>170</v>
      </c>
      <c r="E247" s="4">
        <v>796768</v>
      </c>
      <c r="F247" s="5">
        <v>390416.32</v>
      </c>
      <c r="G247" s="6">
        <f t="shared" si="3"/>
        <v>2.0408163265306123</v>
      </c>
      <c r="H247" s="1">
        <v>2020</v>
      </c>
    </row>
    <row r="248" spans="1:8" x14ac:dyDescent="0.25">
      <c r="A248" s="2" t="s">
        <v>32</v>
      </c>
      <c r="B248" s="3" t="s">
        <v>33</v>
      </c>
      <c r="C248" s="1" t="s">
        <v>34</v>
      </c>
      <c r="D248" s="1" t="s">
        <v>170</v>
      </c>
      <c r="E248" s="4">
        <v>954113</v>
      </c>
      <c r="F248" s="5">
        <v>734667.01</v>
      </c>
      <c r="G248" s="6">
        <f t="shared" si="3"/>
        <v>1.2987012987012987</v>
      </c>
      <c r="H248" s="1">
        <v>2020</v>
      </c>
    </row>
    <row r="249" spans="1:8" x14ac:dyDescent="0.25">
      <c r="A249" s="2" t="s">
        <v>35</v>
      </c>
      <c r="B249" s="3" t="s">
        <v>36</v>
      </c>
      <c r="C249" s="1" t="s">
        <v>37</v>
      </c>
      <c r="D249" s="1" t="s">
        <v>170</v>
      </c>
      <c r="E249" s="4">
        <v>469198</v>
      </c>
      <c r="F249" s="5">
        <v>319054.64</v>
      </c>
      <c r="G249" s="6">
        <f t="shared" si="3"/>
        <v>1.4705882352941175</v>
      </c>
      <c r="H249" s="1">
        <v>2020</v>
      </c>
    </row>
    <row r="250" spans="1:8" x14ac:dyDescent="0.25">
      <c r="A250" s="2" t="s">
        <v>35</v>
      </c>
      <c r="B250" s="3" t="s">
        <v>36</v>
      </c>
      <c r="C250" s="1" t="s">
        <v>38</v>
      </c>
      <c r="D250" s="1" t="s">
        <v>170</v>
      </c>
      <c r="E250" s="4">
        <v>1063330</v>
      </c>
      <c r="F250" s="5">
        <v>627364.69999999995</v>
      </c>
      <c r="G250" s="6">
        <f t="shared" si="3"/>
        <v>1.6949152542372883</v>
      </c>
      <c r="H250" s="1">
        <v>2020</v>
      </c>
    </row>
    <row r="251" spans="1:8" x14ac:dyDescent="0.25">
      <c r="A251" s="2" t="s">
        <v>39</v>
      </c>
      <c r="B251" s="3" t="s">
        <v>40</v>
      </c>
      <c r="C251" s="1" t="s">
        <v>41</v>
      </c>
      <c r="D251" s="1" t="s">
        <v>170</v>
      </c>
      <c r="E251" s="4">
        <v>429197</v>
      </c>
      <c r="F251" s="5">
        <v>309021.83999999997</v>
      </c>
      <c r="G251" s="6">
        <f t="shared" si="3"/>
        <v>1.3888888888888891</v>
      </c>
      <c r="H251" s="1">
        <v>2020</v>
      </c>
    </row>
    <row r="252" spans="1:8" x14ac:dyDescent="0.25">
      <c r="A252" s="2" t="s">
        <v>42</v>
      </c>
      <c r="B252" s="3" t="s">
        <v>43</v>
      </c>
      <c r="C252" s="1" t="s">
        <v>44</v>
      </c>
      <c r="D252" s="1" t="s">
        <v>170</v>
      </c>
      <c r="E252" s="4">
        <v>947232</v>
      </c>
      <c r="F252" s="5">
        <v>445199.04</v>
      </c>
      <c r="G252" s="6">
        <f t="shared" si="3"/>
        <v>2.1276595744680851</v>
      </c>
      <c r="H252" s="1">
        <v>2020</v>
      </c>
    </row>
    <row r="253" spans="1:8" x14ac:dyDescent="0.25">
      <c r="A253" s="2" t="s">
        <v>45</v>
      </c>
      <c r="B253" s="3" t="s">
        <v>46</v>
      </c>
      <c r="C253" s="1" t="s">
        <v>47</v>
      </c>
      <c r="D253" s="1" t="s">
        <v>170</v>
      </c>
      <c r="E253" s="4">
        <v>88791</v>
      </c>
      <c r="F253" s="5">
        <v>32852.67</v>
      </c>
      <c r="G253" s="6">
        <f t="shared" si="3"/>
        <v>2.7027027027027026</v>
      </c>
      <c r="H253" s="1">
        <v>2020</v>
      </c>
    </row>
    <row r="254" spans="1:8" x14ac:dyDescent="0.25">
      <c r="A254" s="2" t="s">
        <v>48</v>
      </c>
      <c r="B254" s="3" t="s">
        <v>49</v>
      </c>
      <c r="C254" s="1" t="s">
        <v>50</v>
      </c>
      <c r="D254" s="1" t="s">
        <v>170</v>
      </c>
      <c r="E254" s="4">
        <v>811478</v>
      </c>
      <c r="F254" s="5">
        <v>592378.93999999994</v>
      </c>
      <c r="G254" s="6">
        <f t="shared" si="3"/>
        <v>1.3698630136986303</v>
      </c>
      <c r="H254" s="1">
        <v>2020</v>
      </c>
    </row>
    <row r="255" spans="1:8" x14ac:dyDescent="0.25">
      <c r="A255" s="2" t="s">
        <v>51</v>
      </c>
      <c r="B255" s="3" t="s">
        <v>52</v>
      </c>
      <c r="C255" s="1" t="s">
        <v>53</v>
      </c>
      <c r="D255" s="1" t="s">
        <v>170</v>
      </c>
      <c r="E255" s="4">
        <v>754325</v>
      </c>
      <c r="F255" s="5">
        <v>686435.75</v>
      </c>
      <c r="G255" s="6">
        <f t="shared" si="3"/>
        <v>1.098901098901099</v>
      </c>
      <c r="H255" s="1">
        <v>2020</v>
      </c>
    </row>
    <row r="256" spans="1:8" x14ac:dyDescent="0.25">
      <c r="A256" s="2" t="s">
        <v>51</v>
      </c>
      <c r="B256" s="3" t="s">
        <v>52</v>
      </c>
      <c r="C256" s="1" t="s">
        <v>54</v>
      </c>
      <c r="D256" s="1" t="s">
        <v>170</v>
      </c>
      <c r="E256" s="4">
        <v>820923</v>
      </c>
      <c r="F256" s="5">
        <v>944061.45</v>
      </c>
      <c r="G256" s="6">
        <f t="shared" si="3"/>
        <v>0.86956521739130443</v>
      </c>
      <c r="H256" s="1">
        <v>2020</v>
      </c>
    </row>
    <row r="257" spans="1:8" x14ac:dyDescent="0.25">
      <c r="A257" s="2" t="s">
        <v>55</v>
      </c>
      <c r="B257" s="3" t="s">
        <v>56</v>
      </c>
      <c r="C257" s="1" t="s">
        <v>57</v>
      </c>
      <c r="D257" s="1" t="s">
        <v>170</v>
      </c>
      <c r="E257" s="4">
        <v>613762</v>
      </c>
      <c r="F257" s="5">
        <v>693551.05999999994</v>
      </c>
      <c r="G257" s="6">
        <f t="shared" si="3"/>
        <v>0.88495575221238942</v>
      </c>
      <c r="H257" s="1">
        <v>2020</v>
      </c>
    </row>
    <row r="258" spans="1:8" x14ac:dyDescent="0.25">
      <c r="A258" s="2" t="s">
        <v>58</v>
      </c>
      <c r="B258" s="3" t="s">
        <v>59</v>
      </c>
      <c r="C258" s="1" t="s">
        <v>60</v>
      </c>
      <c r="D258" s="1" t="s">
        <v>170</v>
      </c>
      <c r="E258" s="4">
        <v>933947</v>
      </c>
      <c r="F258" s="5">
        <v>1055360.1099999999</v>
      </c>
      <c r="G258" s="6">
        <f t="shared" si="3"/>
        <v>0.88495575221238953</v>
      </c>
      <c r="H258" s="1">
        <v>2020</v>
      </c>
    </row>
    <row r="259" spans="1:8" x14ac:dyDescent="0.25">
      <c r="A259" s="2" t="s">
        <v>61</v>
      </c>
      <c r="B259" s="3" t="s">
        <v>62</v>
      </c>
      <c r="C259" s="1" t="s">
        <v>63</v>
      </c>
      <c r="D259" s="1" t="s">
        <v>170</v>
      </c>
      <c r="E259" s="4">
        <v>385417</v>
      </c>
      <c r="F259" s="5">
        <v>96354.25</v>
      </c>
      <c r="G259" s="6">
        <f t="shared" ref="G259:G322" si="4">E259/F259</f>
        <v>4</v>
      </c>
      <c r="H259" s="1">
        <v>2020</v>
      </c>
    </row>
    <row r="260" spans="1:8" x14ac:dyDescent="0.25">
      <c r="A260" s="2" t="s">
        <v>64</v>
      </c>
      <c r="B260" s="3" t="s">
        <v>65</v>
      </c>
      <c r="C260" s="1" t="s">
        <v>66</v>
      </c>
      <c r="D260" s="1" t="s">
        <v>170</v>
      </c>
      <c r="E260" s="4">
        <v>122691</v>
      </c>
      <c r="F260" s="5">
        <v>53984.04</v>
      </c>
      <c r="G260" s="6">
        <f t="shared" si="4"/>
        <v>2.2727272727272725</v>
      </c>
      <c r="H260" s="1">
        <v>2020</v>
      </c>
    </row>
    <row r="261" spans="1:8" x14ac:dyDescent="0.25">
      <c r="A261" s="2" t="s">
        <v>67</v>
      </c>
      <c r="B261" s="3" t="s">
        <v>68</v>
      </c>
      <c r="C261" s="1" t="s">
        <v>69</v>
      </c>
      <c r="D261" s="1" t="s">
        <v>170</v>
      </c>
      <c r="E261" s="4">
        <v>619709</v>
      </c>
      <c r="F261" s="5">
        <v>576329.37</v>
      </c>
      <c r="G261" s="6">
        <f t="shared" si="4"/>
        <v>1.075268817204301</v>
      </c>
      <c r="H261" s="1">
        <v>2020</v>
      </c>
    </row>
    <row r="262" spans="1:8" x14ac:dyDescent="0.25">
      <c r="A262" s="2" t="s">
        <v>70</v>
      </c>
      <c r="B262" s="3" t="s">
        <v>71</v>
      </c>
      <c r="C262" s="1" t="s">
        <v>72</v>
      </c>
      <c r="D262" s="1" t="s">
        <v>170</v>
      </c>
      <c r="E262" s="4">
        <v>603081</v>
      </c>
      <c r="F262" s="5">
        <v>379941.03</v>
      </c>
      <c r="G262" s="6">
        <f t="shared" si="4"/>
        <v>1.5873015873015872</v>
      </c>
      <c r="H262" s="1">
        <v>2020</v>
      </c>
    </row>
    <row r="263" spans="1:8" x14ac:dyDescent="0.25">
      <c r="A263" s="2" t="s">
        <v>70</v>
      </c>
      <c r="B263" s="3" t="s">
        <v>71</v>
      </c>
      <c r="C263" s="1" t="s">
        <v>73</v>
      </c>
      <c r="D263" s="1" t="s">
        <v>170</v>
      </c>
      <c r="E263" s="4">
        <v>629700</v>
      </c>
      <c r="F263" s="5">
        <v>510057.00000000006</v>
      </c>
      <c r="G263" s="6">
        <f t="shared" si="4"/>
        <v>1.2345679012345678</v>
      </c>
      <c r="H263" s="1">
        <v>2020</v>
      </c>
    </row>
    <row r="264" spans="1:8" x14ac:dyDescent="0.25">
      <c r="A264" s="2" t="s">
        <v>74</v>
      </c>
      <c r="B264" s="3" t="s">
        <v>75</v>
      </c>
      <c r="C264" s="1" t="s">
        <v>76</v>
      </c>
      <c r="D264" s="1" t="s">
        <v>170</v>
      </c>
      <c r="E264" s="4">
        <v>1010515</v>
      </c>
      <c r="F264" s="5">
        <v>485047.19999999995</v>
      </c>
      <c r="G264" s="6">
        <f t="shared" si="4"/>
        <v>2.0833333333333335</v>
      </c>
      <c r="H264" s="1">
        <v>2020</v>
      </c>
    </row>
    <row r="265" spans="1:8" x14ac:dyDescent="0.25">
      <c r="A265" s="2" t="s">
        <v>77</v>
      </c>
      <c r="B265" s="3" t="s">
        <v>78</v>
      </c>
      <c r="C265" s="1" t="s">
        <v>79</v>
      </c>
      <c r="D265" s="1" t="s">
        <v>170</v>
      </c>
      <c r="E265" s="4">
        <v>747582</v>
      </c>
      <c r="F265" s="5">
        <v>523307.39999999997</v>
      </c>
      <c r="G265" s="6">
        <f t="shared" si="4"/>
        <v>1.4285714285714286</v>
      </c>
      <c r="H265" s="1">
        <v>2020</v>
      </c>
    </row>
    <row r="266" spans="1:8" x14ac:dyDescent="0.25">
      <c r="A266" s="2" t="s">
        <v>80</v>
      </c>
      <c r="B266" s="3" t="s">
        <v>81</v>
      </c>
      <c r="C266" s="1" t="s">
        <v>82</v>
      </c>
      <c r="D266" s="1" t="s">
        <v>170</v>
      </c>
      <c r="E266" s="4">
        <v>106712</v>
      </c>
      <c r="F266" s="5">
        <v>61892.959999999999</v>
      </c>
      <c r="G266" s="6">
        <f t="shared" si="4"/>
        <v>1.7241379310344829</v>
      </c>
      <c r="H266" s="1">
        <v>2020</v>
      </c>
    </row>
    <row r="267" spans="1:8" x14ac:dyDescent="0.25">
      <c r="A267" s="2" t="s">
        <v>83</v>
      </c>
      <c r="B267" s="3" t="s">
        <v>84</v>
      </c>
      <c r="C267" s="1" t="s">
        <v>85</v>
      </c>
      <c r="D267" s="1" t="s">
        <v>170</v>
      </c>
      <c r="E267" s="4">
        <v>164883</v>
      </c>
      <c r="F267" s="5">
        <v>77495.009999999995</v>
      </c>
      <c r="G267" s="6">
        <f t="shared" si="4"/>
        <v>2.1276595744680851</v>
      </c>
      <c r="H267" s="1">
        <v>2020</v>
      </c>
    </row>
    <row r="268" spans="1:8" x14ac:dyDescent="0.25">
      <c r="A268" s="2" t="s">
        <v>86</v>
      </c>
      <c r="B268" s="3" t="s">
        <v>87</v>
      </c>
      <c r="C268" s="1" t="s">
        <v>88</v>
      </c>
      <c r="D268" s="1" t="s">
        <v>170</v>
      </c>
      <c r="E268" s="4">
        <v>1049940</v>
      </c>
      <c r="F268" s="5">
        <v>850451.4</v>
      </c>
      <c r="G268" s="6">
        <f t="shared" si="4"/>
        <v>1.2345679012345678</v>
      </c>
      <c r="H268" s="1">
        <v>2020</v>
      </c>
    </row>
    <row r="269" spans="1:8" x14ac:dyDescent="0.25">
      <c r="A269" s="2" t="s">
        <v>89</v>
      </c>
      <c r="B269" s="3" t="s">
        <v>90</v>
      </c>
      <c r="C269" s="1" t="s">
        <v>91</v>
      </c>
      <c r="D269" s="1" t="s">
        <v>170</v>
      </c>
      <c r="E269" s="4">
        <v>428202</v>
      </c>
      <c r="F269" s="5">
        <v>188408.88</v>
      </c>
      <c r="G269" s="6">
        <f t="shared" si="4"/>
        <v>2.2727272727272725</v>
      </c>
      <c r="H269" s="1">
        <v>2020</v>
      </c>
    </row>
    <row r="270" spans="1:8" x14ac:dyDescent="0.25">
      <c r="A270" s="2" t="s">
        <v>92</v>
      </c>
      <c r="B270" s="3" t="s">
        <v>93</v>
      </c>
      <c r="C270" s="1" t="s">
        <v>94</v>
      </c>
      <c r="D270" s="1" t="s">
        <v>170</v>
      </c>
      <c r="E270" s="4">
        <v>240302</v>
      </c>
      <c r="F270" s="5">
        <v>213868.78</v>
      </c>
      <c r="G270" s="6">
        <f t="shared" si="4"/>
        <v>1.1235955056179776</v>
      </c>
      <c r="H270" s="1">
        <v>2020</v>
      </c>
    </row>
    <row r="271" spans="1:8" x14ac:dyDescent="0.25">
      <c r="A271" s="2" t="s">
        <v>95</v>
      </c>
      <c r="B271" s="3" t="s">
        <v>96</v>
      </c>
      <c r="C271" s="1" t="s">
        <v>97</v>
      </c>
      <c r="D271" s="1" t="s">
        <v>170</v>
      </c>
      <c r="E271" s="4">
        <v>402872</v>
      </c>
      <c r="F271" s="5">
        <v>435101.76</v>
      </c>
      <c r="G271" s="6">
        <f t="shared" si="4"/>
        <v>0.92592592592592593</v>
      </c>
      <c r="H271" s="1">
        <v>2020</v>
      </c>
    </row>
    <row r="272" spans="1:8" x14ac:dyDescent="0.25">
      <c r="A272" s="2" t="s">
        <v>98</v>
      </c>
      <c r="B272" s="3" t="s">
        <v>99</v>
      </c>
      <c r="C272" s="1" t="s">
        <v>100</v>
      </c>
      <c r="D272" s="1" t="s">
        <v>170</v>
      </c>
      <c r="E272" s="4">
        <v>952654</v>
      </c>
      <c r="F272" s="5">
        <v>924074.38</v>
      </c>
      <c r="G272" s="6">
        <f t="shared" si="4"/>
        <v>1.0309278350515463</v>
      </c>
      <c r="H272" s="1">
        <v>2020</v>
      </c>
    </row>
    <row r="273" spans="1:8" x14ac:dyDescent="0.25">
      <c r="A273" s="2" t="s">
        <v>101</v>
      </c>
      <c r="B273" s="3" t="s">
        <v>102</v>
      </c>
      <c r="C273" s="1" t="s">
        <v>103</v>
      </c>
      <c r="D273" s="1" t="s">
        <v>170</v>
      </c>
      <c r="E273" s="4">
        <v>901297</v>
      </c>
      <c r="F273" s="5">
        <v>603868.99</v>
      </c>
      <c r="G273" s="6">
        <f t="shared" si="4"/>
        <v>1.4925373134328359</v>
      </c>
      <c r="H273" s="1">
        <v>2020</v>
      </c>
    </row>
    <row r="274" spans="1:8" x14ac:dyDescent="0.25">
      <c r="A274" s="2" t="s">
        <v>104</v>
      </c>
      <c r="B274" s="3" t="s">
        <v>105</v>
      </c>
      <c r="C274" s="1" t="s">
        <v>106</v>
      </c>
      <c r="D274" s="1" t="s">
        <v>170</v>
      </c>
      <c r="E274" s="4">
        <v>842732</v>
      </c>
      <c r="F274" s="5">
        <v>1019705.72</v>
      </c>
      <c r="G274" s="6">
        <f t="shared" si="4"/>
        <v>0.82644628099173556</v>
      </c>
      <c r="H274" s="1">
        <v>2020</v>
      </c>
    </row>
    <row r="275" spans="1:8" x14ac:dyDescent="0.25">
      <c r="A275" s="2" t="s">
        <v>107</v>
      </c>
      <c r="B275" s="3" t="s">
        <v>108</v>
      </c>
      <c r="C275" s="1" t="s">
        <v>109</v>
      </c>
      <c r="D275" s="1" t="s">
        <v>170</v>
      </c>
      <c r="E275" s="4">
        <v>324690</v>
      </c>
      <c r="F275" s="5">
        <v>198060.9</v>
      </c>
      <c r="G275" s="6">
        <f t="shared" si="4"/>
        <v>1.639344262295082</v>
      </c>
      <c r="H275" s="1">
        <v>2020</v>
      </c>
    </row>
    <row r="276" spans="1:8" x14ac:dyDescent="0.25">
      <c r="A276" s="2" t="s">
        <v>110</v>
      </c>
      <c r="B276" s="3" t="s">
        <v>111</v>
      </c>
      <c r="C276" s="1" t="s">
        <v>112</v>
      </c>
      <c r="D276" s="1" t="s">
        <v>170</v>
      </c>
      <c r="E276" s="4">
        <v>1077478</v>
      </c>
      <c r="F276" s="5">
        <v>915856.29999999993</v>
      </c>
      <c r="G276" s="6">
        <f t="shared" si="4"/>
        <v>1.1764705882352942</v>
      </c>
      <c r="H276" s="1">
        <v>2020</v>
      </c>
    </row>
    <row r="277" spans="1:8" x14ac:dyDescent="0.25">
      <c r="A277" s="2" t="s">
        <v>113</v>
      </c>
      <c r="B277" s="3" t="s">
        <v>114</v>
      </c>
      <c r="C277" s="1" t="s">
        <v>115</v>
      </c>
      <c r="D277" s="1" t="s">
        <v>170</v>
      </c>
      <c r="E277" s="4">
        <v>788469</v>
      </c>
      <c r="F277" s="5">
        <v>630775.20000000007</v>
      </c>
      <c r="G277" s="6">
        <f t="shared" si="4"/>
        <v>1.2499999999999998</v>
      </c>
      <c r="H277" s="1">
        <v>2020</v>
      </c>
    </row>
    <row r="278" spans="1:8" x14ac:dyDescent="0.25">
      <c r="A278" s="2" t="s">
        <v>113</v>
      </c>
      <c r="B278" s="3" t="s">
        <v>114</v>
      </c>
      <c r="C278" s="1" t="s">
        <v>116</v>
      </c>
      <c r="D278" s="1" t="s">
        <v>170</v>
      </c>
      <c r="E278" s="4">
        <v>316017</v>
      </c>
      <c r="F278" s="5">
        <v>290735.64</v>
      </c>
      <c r="G278" s="6">
        <f t="shared" si="4"/>
        <v>1.0869565217391304</v>
      </c>
      <c r="H278" s="1">
        <v>2020</v>
      </c>
    </row>
    <row r="279" spans="1:8" x14ac:dyDescent="0.25">
      <c r="A279" s="2" t="s">
        <v>113</v>
      </c>
      <c r="B279" s="3" t="s">
        <v>114</v>
      </c>
      <c r="C279" s="1" t="s">
        <v>117</v>
      </c>
      <c r="D279" s="1" t="s">
        <v>170</v>
      </c>
      <c r="E279" s="4">
        <v>732453</v>
      </c>
      <c r="F279" s="5">
        <v>424822.74</v>
      </c>
      <c r="G279" s="6">
        <f t="shared" si="4"/>
        <v>1.7241379310344829</v>
      </c>
      <c r="H279" s="1">
        <v>2020</v>
      </c>
    </row>
    <row r="280" spans="1:8" x14ac:dyDescent="0.25">
      <c r="A280" s="2" t="s">
        <v>118</v>
      </c>
      <c r="B280" s="3" t="s">
        <v>119</v>
      </c>
      <c r="C280" s="1" t="s">
        <v>120</v>
      </c>
      <c r="D280" s="1" t="s">
        <v>170</v>
      </c>
      <c r="E280" s="4">
        <v>642727</v>
      </c>
      <c r="F280" s="5">
        <v>539890.67999999993</v>
      </c>
      <c r="G280" s="6">
        <f t="shared" si="4"/>
        <v>1.1904761904761907</v>
      </c>
      <c r="H280" s="1">
        <v>2020</v>
      </c>
    </row>
    <row r="281" spans="1:8" x14ac:dyDescent="0.25">
      <c r="A281" s="2" t="s">
        <v>121</v>
      </c>
      <c r="B281" s="3" t="s">
        <v>122</v>
      </c>
      <c r="C281" s="1" t="s">
        <v>123</v>
      </c>
      <c r="D281" s="1" t="s">
        <v>170</v>
      </c>
      <c r="E281" s="4">
        <v>254202</v>
      </c>
      <c r="F281" s="5">
        <v>221155.74</v>
      </c>
      <c r="G281" s="6">
        <f t="shared" si="4"/>
        <v>1.149425287356322</v>
      </c>
      <c r="H281" s="1">
        <v>2020</v>
      </c>
    </row>
    <row r="282" spans="1:8" x14ac:dyDescent="0.25">
      <c r="A282" s="2" t="s">
        <v>124</v>
      </c>
      <c r="B282" s="3" t="s">
        <v>125</v>
      </c>
      <c r="C282" s="1" t="s">
        <v>126</v>
      </c>
      <c r="D282" s="1" t="s">
        <v>170</v>
      </c>
      <c r="E282" s="4">
        <v>416732</v>
      </c>
      <c r="F282" s="5">
        <v>504245.72</v>
      </c>
      <c r="G282" s="6">
        <f t="shared" si="4"/>
        <v>0.82644628099173556</v>
      </c>
      <c r="H282" s="1">
        <v>2020</v>
      </c>
    </row>
    <row r="283" spans="1:8" x14ac:dyDescent="0.25">
      <c r="A283" s="2" t="s">
        <v>127</v>
      </c>
      <c r="B283" s="3" t="s">
        <v>128</v>
      </c>
      <c r="C283" s="1" t="s">
        <v>129</v>
      </c>
      <c r="D283" s="1" t="s">
        <v>170</v>
      </c>
      <c r="E283" s="4">
        <v>1063662</v>
      </c>
      <c r="F283" s="5">
        <v>553104.24</v>
      </c>
      <c r="G283" s="6">
        <f t="shared" si="4"/>
        <v>1.9230769230769231</v>
      </c>
      <c r="H283" s="1">
        <v>2020</v>
      </c>
    </row>
    <row r="284" spans="1:8" x14ac:dyDescent="0.25">
      <c r="A284" s="2" t="s">
        <v>130</v>
      </c>
      <c r="B284" s="3" t="s">
        <v>131</v>
      </c>
      <c r="C284" s="1" t="s">
        <v>132</v>
      </c>
      <c r="D284" s="1" t="s">
        <v>170</v>
      </c>
      <c r="E284" s="4">
        <v>284424</v>
      </c>
      <c r="F284" s="5">
        <v>216162.24</v>
      </c>
      <c r="G284" s="6">
        <f t="shared" si="4"/>
        <v>1.3157894736842106</v>
      </c>
      <c r="H284" s="1">
        <v>2020</v>
      </c>
    </row>
    <row r="285" spans="1:8" x14ac:dyDescent="0.25">
      <c r="A285" s="2" t="s">
        <v>133</v>
      </c>
      <c r="B285" s="3" t="s">
        <v>134</v>
      </c>
      <c r="C285" s="1" t="s">
        <v>135</v>
      </c>
      <c r="D285" s="1" t="s">
        <v>170</v>
      </c>
      <c r="E285" s="4">
        <v>549591</v>
      </c>
      <c r="F285" s="5">
        <v>483640.08</v>
      </c>
      <c r="G285" s="6">
        <f t="shared" si="4"/>
        <v>1.1363636363636362</v>
      </c>
      <c r="H285" s="1">
        <v>2020</v>
      </c>
    </row>
    <row r="286" spans="1:8" x14ac:dyDescent="0.25">
      <c r="A286" s="2" t="s">
        <v>136</v>
      </c>
      <c r="B286" s="3" t="s">
        <v>137</v>
      </c>
      <c r="C286" s="1" t="s">
        <v>138</v>
      </c>
      <c r="D286" s="1" t="s">
        <v>170</v>
      </c>
      <c r="E286" s="4">
        <v>346244</v>
      </c>
      <c r="F286" s="5">
        <v>283920.07999999996</v>
      </c>
      <c r="G286" s="6">
        <f t="shared" si="4"/>
        <v>1.2195121951219514</v>
      </c>
      <c r="H286" s="1">
        <v>2020</v>
      </c>
    </row>
    <row r="287" spans="1:8" x14ac:dyDescent="0.25">
      <c r="A287" s="2" t="s">
        <v>139</v>
      </c>
      <c r="B287" s="3" t="s">
        <v>140</v>
      </c>
      <c r="C287" s="1" t="s">
        <v>141</v>
      </c>
      <c r="D287" s="1" t="s">
        <v>170</v>
      </c>
      <c r="E287" s="4">
        <v>901699</v>
      </c>
      <c r="F287" s="5">
        <v>1018919.8699999999</v>
      </c>
      <c r="G287" s="6">
        <f t="shared" si="4"/>
        <v>0.88495575221238953</v>
      </c>
      <c r="H287" s="1">
        <v>2020</v>
      </c>
    </row>
    <row r="288" spans="1:8" x14ac:dyDescent="0.25">
      <c r="A288" s="2" t="s">
        <v>142</v>
      </c>
      <c r="B288" s="3" t="s">
        <v>143</v>
      </c>
      <c r="C288" s="1" t="s">
        <v>144</v>
      </c>
      <c r="D288" s="1" t="s">
        <v>170</v>
      </c>
      <c r="E288" s="4">
        <v>967003</v>
      </c>
      <c r="F288" s="5">
        <v>502841.56</v>
      </c>
      <c r="G288" s="6">
        <f t="shared" si="4"/>
        <v>1.9230769230769231</v>
      </c>
      <c r="H288" s="1">
        <v>2020</v>
      </c>
    </row>
    <row r="289" spans="1:8" x14ac:dyDescent="0.25">
      <c r="A289" s="2" t="s">
        <v>142</v>
      </c>
      <c r="B289" s="3" t="s">
        <v>143</v>
      </c>
      <c r="C289" s="1" t="s">
        <v>145</v>
      </c>
      <c r="D289" s="1" t="s">
        <v>170</v>
      </c>
      <c r="E289" s="4">
        <v>726013</v>
      </c>
      <c r="F289" s="5">
        <v>341226.11</v>
      </c>
      <c r="G289" s="6">
        <f t="shared" si="4"/>
        <v>2.1276595744680851</v>
      </c>
      <c r="H289" s="1">
        <v>2020</v>
      </c>
    </row>
    <row r="290" spans="1:8" x14ac:dyDescent="0.25">
      <c r="A290" s="2" t="s">
        <v>146</v>
      </c>
      <c r="B290" s="3" t="s">
        <v>147</v>
      </c>
      <c r="C290" s="1" t="s">
        <v>148</v>
      </c>
      <c r="D290" s="1" t="s">
        <v>170</v>
      </c>
      <c r="E290" s="4">
        <v>507773</v>
      </c>
      <c r="F290" s="5">
        <v>431607.05</v>
      </c>
      <c r="G290" s="6">
        <f t="shared" si="4"/>
        <v>1.1764705882352942</v>
      </c>
      <c r="H290" s="1">
        <v>2020</v>
      </c>
    </row>
    <row r="291" spans="1:8" x14ac:dyDescent="0.25">
      <c r="A291" s="2" t="s">
        <v>149</v>
      </c>
      <c r="B291" s="3" t="s">
        <v>150</v>
      </c>
      <c r="C291" s="1" t="s">
        <v>151</v>
      </c>
      <c r="D291" s="1" t="s">
        <v>170</v>
      </c>
      <c r="E291" s="4">
        <v>339933</v>
      </c>
      <c r="F291" s="5">
        <v>197161.13999999998</v>
      </c>
      <c r="G291" s="6">
        <f t="shared" si="4"/>
        <v>1.7241379310344829</v>
      </c>
      <c r="H291" s="1">
        <v>2020</v>
      </c>
    </row>
    <row r="292" spans="1:8" x14ac:dyDescent="0.25">
      <c r="A292" s="2" t="s">
        <v>152</v>
      </c>
      <c r="B292" s="3" t="s">
        <v>153</v>
      </c>
      <c r="C292" s="1" t="s">
        <v>154</v>
      </c>
      <c r="D292" s="1" t="s">
        <v>170</v>
      </c>
      <c r="E292" s="4">
        <v>495691</v>
      </c>
      <c r="F292" s="5">
        <v>525432.46000000008</v>
      </c>
      <c r="G292" s="6">
        <f t="shared" si="4"/>
        <v>0.94339622641509424</v>
      </c>
      <c r="H292" s="1">
        <v>2020</v>
      </c>
    </row>
    <row r="293" spans="1:8" x14ac:dyDescent="0.25">
      <c r="A293" s="2" t="s">
        <v>155</v>
      </c>
      <c r="B293" s="3" t="s">
        <v>156</v>
      </c>
      <c r="C293" s="1" t="s">
        <v>157</v>
      </c>
      <c r="D293" s="1" t="s">
        <v>170</v>
      </c>
      <c r="E293" s="4">
        <v>242829</v>
      </c>
      <c r="F293" s="5">
        <v>206404.65</v>
      </c>
      <c r="G293" s="6">
        <f t="shared" si="4"/>
        <v>1.1764705882352942</v>
      </c>
      <c r="H293" s="1">
        <v>2020</v>
      </c>
    </row>
    <row r="294" spans="1:8" x14ac:dyDescent="0.25">
      <c r="A294" s="2" t="s">
        <v>158</v>
      </c>
      <c r="B294" s="3" t="s">
        <v>159</v>
      </c>
      <c r="C294" s="1" t="s">
        <v>160</v>
      </c>
      <c r="D294" s="1" t="s">
        <v>170</v>
      </c>
      <c r="E294" s="4">
        <v>640553</v>
      </c>
      <c r="F294" s="5">
        <v>256221.2</v>
      </c>
      <c r="G294" s="6">
        <f t="shared" si="4"/>
        <v>2.5</v>
      </c>
      <c r="H294" s="1">
        <v>2020</v>
      </c>
    </row>
    <row r="295" spans="1:8" x14ac:dyDescent="0.25">
      <c r="A295" s="2" t="s">
        <v>161</v>
      </c>
      <c r="B295" s="3" t="s">
        <v>162</v>
      </c>
      <c r="C295" s="1" t="s">
        <v>163</v>
      </c>
      <c r="D295" s="1" t="s">
        <v>170</v>
      </c>
      <c r="E295" s="4">
        <v>94347</v>
      </c>
      <c r="F295" s="5">
        <v>33021.449999999997</v>
      </c>
      <c r="G295" s="6">
        <f t="shared" si="4"/>
        <v>2.8571428571428572</v>
      </c>
      <c r="H295" s="1">
        <v>2020</v>
      </c>
    </row>
    <row r="296" spans="1:8" x14ac:dyDescent="0.25">
      <c r="A296" s="2" t="s">
        <v>164</v>
      </c>
      <c r="B296" s="3" t="s">
        <v>165</v>
      </c>
      <c r="C296" s="1" t="s">
        <v>166</v>
      </c>
      <c r="D296" s="1" t="s">
        <v>170</v>
      </c>
      <c r="E296" s="4">
        <v>836607</v>
      </c>
      <c r="F296" s="5">
        <v>393205.29</v>
      </c>
      <c r="G296" s="6">
        <f t="shared" si="4"/>
        <v>2.1276595744680851</v>
      </c>
      <c r="H296" s="1">
        <v>2020</v>
      </c>
    </row>
    <row r="297" spans="1:8" x14ac:dyDescent="0.25">
      <c r="A297" s="2" t="s">
        <v>7</v>
      </c>
      <c r="B297" s="3" t="s">
        <v>8</v>
      </c>
      <c r="C297" s="1" t="s">
        <v>9</v>
      </c>
      <c r="D297" s="1" t="s">
        <v>10</v>
      </c>
      <c r="E297" s="4">
        <v>583386.80400000012</v>
      </c>
      <c r="F297" s="5">
        <v>772798.10400000005</v>
      </c>
      <c r="G297" s="6">
        <f t="shared" si="4"/>
        <v>0.75490196078431382</v>
      </c>
      <c r="H297" s="1">
        <v>2019</v>
      </c>
    </row>
    <row r="298" spans="1:8" x14ac:dyDescent="0.25">
      <c r="A298" s="2" t="s">
        <v>11</v>
      </c>
      <c r="B298" s="3" t="s">
        <v>12</v>
      </c>
      <c r="C298" s="1" t="s">
        <v>13</v>
      </c>
      <c r="D298" s="1" t="s">
        <v>10</v>
      </c>
      <c r="E298" s="4">
        <v>390780.288</v>
      </c>
      <c r="F298" s="5">
        <v>175037.00399999999</v>
      </c>
      <c r="G298" s="6">
        <f t="shared" si="4"/>
        <v>2.2325581395348837</v>
      </c>
      <c r="H298" s="1">
        <v>2019</v>
      </c>
    </row>
    <row r="299" spans="1:8" x14ac:dyDescent="0.25">
      <c r="A299" s="2" t="s">
        <v>14</v>
      </c>
      <c r="B299" s="3" t="s">
        <v>15</v>
      </c>
      <c r="C299" s="1" t="s">
        <v>16</v>
      </c>
      <c r="D299" s="1" t="s">
        <v>10</v>
      </c>
      <c r="E299" s="4">
        <v>502519.15800000005</v>
      </c>
      <c r="F299" s="5">
        <v>699710.22000000009</v>
      </c>
      <c r="G299" s="6">
        <f t="shared" si="4"/>
        <v>0.71818181818181814</v>
      </c>
      <c r="H299" s="1">
        <v>2019</v>
      </c>
    </row>
    <row r="300" spans="1:8" x14ac:dyDescent="0.25">
      <c r="A300" s="2" t="s">
        <v>17</v>
      </c>
      <c r="B300" s="3" t="s">
        <v>18</v>
      </c>
      <c r="C300" s="1" t="s">
        <v>19</v>
      </c>
      <c r="D300" s="1" t="s">
        <v>10</v>
      </c>
      <c r="E300" s="4">
        <v>761522.32799999998</v>
      </c>
      <c r="F300" s="5">
        <v>466238.16</v>
      </c>
      <c r="G300" s="6">
        <f t="shared" si="4"/>
        <v>1.6333333333333333</v>
      </c>
      <c r="H300" s="1">
        <v>2019</v>
      </c>
    </row>
    <row r="301" spans="1:8" x14ac:dyDescent="0.25">
      <c r="A301" s="2" t="s">
        <v>20</v>
      </c>
      <c r="B301" s="3" t="s">
        <v>21</v>
      </c>
      <c r="C301" s="1" t="s">
        <v>22</v>
      </c>
      <c r="D301" s="1" t="s">
        <v>10</v>
      </c>
      <c r="E301" s="4">
        <v>411349.74300000002</v>
      </c>
      <c r="F301" s="5">
        <v>148680.63</v>
      </c>
      <c r="G301" s="6">
        <f t="shared" si="4"/>
        <v>2.7666666666666666</v>
      </c>
      <c r="H301" s="1">
        <v>2019</v>
      </c>
    </row>
    <row r="302" spans="1:8" x14ac:dyDescent="0.25">
      <c r="A302" s="2" t="s">
        <v>20</v>
      </c>
      <c r="B302" s="3" t="s">
        <v>21</v>
      </c>
      <c r="C302" s="1" t="s">
        <v>23</v>
      </c>
      <c r="D302" s="1" t="s">
        <v>10</v>
      </c>
      <c r="E302" s="4">
        <v>276544.62</v>
      </c>
      <c r="F302" s="5">
        <v>429371.91</v>
      </c>
      <c r="G302" s="6">
        <f t="shared" si="4"/>
        <v>0.64406779661016955</v>
      </c>
      <c r="H302" s="1">
        <v>2019</v>
      </c>
    </row>
    <row r="303" spans="1:8" x14ac:dyDescent="0.25">
      <c r="A303" s="2" t="s">
        <v>20</v>
      </c>
      <c r="B303" s="3" t="s">
        <v>21</v>
      </c>
      <c r="C303" s="1" t="s">
        <v>24</v>
      </c>
      <c r="D303" s="1" t="s">
        <v>10</v>
      </c>
      <c r="E303" s="4">
        <v>133595.05499999999</v>
      </c>
      <c r="F303" s="5">
        <v>283383.44999999995</v>
      </c>
      <c r="G303" s="6">
        <f t="shared" si="4"/>
        <v>0.47142857142857147</v>
      </c>
      <c r="H303" s="1">
        <v>2019</v>
      </c>
    </row>
    <row r="304" spans="1:8" x14ac:dyDescent="0.25">
      <c r="A304" s="2" t="s">
        <v>20</v>
      </c>
      <c r="B304" s="3" t="s">
        <v>21</v>
      </c>
      <c r="C304" s="1" t="s">
        <v>25</v>
      </c>
      <c r="D304" s="1" t="s">
        <v>10</v>
      </c>
      <c r="E304" s="4">
        <v>214667.00099999999</v>
      </c>
      <c r="F304" s="5">
        <v>315149.42699999997</v>
      </c>
      <c r="G304" s="6">
        <f t="shared" si="4"/>
        <v>0.6811594202898551</v>
      </c>
      <c r="H304" s="1">
        <v>2019</v>
      </c>
    </row>
    <row r="305" spans="1:8" x14ac:dyDescent="0.25">
      <c r="A305" s="2" t="s">
        <v>26</v>
      </c>
      <c r="B305" s="3" t="s">
        <v>27</v>
      </c>
      <c r="C305" s="1" t="s">
        <v>28</v>
      </c>
      <c r="D305" s="1" t="s">
        <v>10</v>
      </c>
      <c r="E305" s="4">
        <v>171932.78700000001</v>
      </c>
      <c r="F305" s="5">
        <v>123175.728</v>
      </c>
      <c r="G305" s="6">
        <f t="shared" si="4"/>
        <v>1.3958333333333335</v>
      </c>
      <c r="H305" s="1">
        <v>2019</v>
      </c>
    </row>
    <row r="306" spans="1:8" x14ac:dyDescent="0.25">
      <c r="A306" s="2" t="s">
        <v>29</v>
      </c>
      <c r="B306" s="3" t="s">
        <v>30</v>
      </c>
      <c r="C306" s="1" t="s">
        <v>31</v>
      </c>
      <c r="D306" s="1" t="s">
        <v>10</v>
      </c>
      <c r="E306" s="4">
        <v>277030.61100000003</v>
      </c>
      <c r="F306" s="5">
        <v>604430.424</v>
      </c>
      <c r="G306" s="6">
        <f t="shared" si="4"/>
        <v>0.45833333333333337</v>
      </c>
      <c r="H306" s="1">
        <v>2019</v>
      </c>
    </row>
    <row r="307" spans="1:8" x14ac:dyDescent="0.25">
      <c r="A307" s="2" t="s">
        <v>32</v>
      </c>
      <c r="B307" s="3" t="s">
        <v>33</v>
      </c>
      <c r="C307" s="1" t="s">
        <v>34</v>
      </c>
      <c r="D307" s="1" t="s">
        <v>10</v>
      </c>
      <c r="E307" s="4">
        <v>207137.25</v>
      </c>
      <c r="F307" s="5">
        <v>376989.79500000004</v>
      </c>
      <c r="G307" s="6">
        <f t="shared" si="4"/>
        <v>0.54945054945054939</v>
      </c>
      <c r="H307" s="1">
        <v>2019</v>
      </c>
    </row>
    <row r="308" spans="1:8" x14ac:dyDescent="0.25">
      <c r="A308" s="2" t="s">
        <v>35</v>
      </c>
      <c r="B308" s="3" t="s">
        <v>36</v>
      </c>
      <c r="C308" s="1" t="s">
        <v>37</v>
      </c>
      <c r="D308" s="1" t="s">
        <v>10</v>
      </c>
      <c r="E308" s="4">
        <v>167731.21800000002</v>
      </c>
      <c r="F308" s="5">
        <v>183334.122</v>
      </c>
      <c r="G308" s="6">
        <f t="shared" si="4"/>
        <v>0.91489361702127669</v>
      </c>
      <c r="H308" s="1">
        <v>2019</v>
      </c>
    </row>
    <row r="309" spans="1:8" x14ac:dyDescent="0.25">
      <c r="A309" s="2" t="s">
        <v>35</v>
      </c>
      <c r="B309" s="3" t="s">
        <v>36</v>
      </c>
      <c r="C309" s="1" t="s">
        <v>38</v>
      </c>
      <c r="D309" s="1" t="s">
        <v>10</v>
      </c>
      <c r="E309" s="4">
        <v>179215.19999999998</v>
      </c>
      <c r="F309" s="5">
        <v>241940.52000000002</v>
      </c>
      <c r="G309" s="6">
        <f t="shared" si="4"/>
        <v>0.74074074074074059</v>
      </c>
      <c r="H309" s="1">
        <v>2019</v>
      </c>
    </row>
    <row r="310" spans="1:8" x14ac:dyDescent="0.25">
      <c r="A310" s="2" t="s">
        <v>39</v>
      </c>
      <c r="B310" s="3" t="s">
        <v>40</v>
      </c>
      <c r="C310" s="1" t="s">
        <v>41</v>
      </c>
      <c r="D310" s="1" t="s">
        <v>10</v>
      </c>
      <c r="E310" s="4">
        <v>193019.652</v>
      </c>
      <c r="F310" s="5">
        <v>542293.30799999996</v>
      </c>
      <c r="G310" s="6">
        <f t="shared" si="4"/>
        <v>0.35593220338983056</v>
      </c>
      <c r="H310" s="1">
        <v>2019</v>
      </c>
    </row>
    <row r="311" spans="1:8" x14ac:dyDescent="0.25">
      <c r="A311" s="2" t="s">
        <v>42</v>
      </c>
      <c r="B311" s="3" t="s">
        <v>43</v>
      </c>
      <c r="C311" s="1" t="s">
        <v>44</v>
      </c>
      <c r="D311" s="1" t="s">
        <v>10</v>
      </c>
      <c r="E311" s="4">
        <v>595998.45900000003</v>
      </c>
      <c r="F311" s="5">
        <v>842618.51100000006</v>
      </c>
      <c r="G311" s="6">
        <f t="shared" si="4"/>
        <v>0.70731707317073167</v>
      </c>
      <c r="H311" s="1">
        <v>2019</v>
      </c>
    </row>
    <row r="312" spans="1:8" x14ac:dyDescent="0.25">
      <c r="A312" s="2" t="s">
        <v>45</v>
      </c>
      <c r="B312" s="3" t="s">
        <v>46</v>
      </c>
      <c r="C312" s="1" t="s">
        <v>47</v>
      </c>
      <c r="D312" s="1" t="s">
        <v>10</v>
      </c>
      <c r="E312" s="4">
        <v>245659.17600000004</v>
      </c>
      <c r="F312" s="5">
        <v>460610.95500000007</v>
      </c>
      <c r="G312" s="6">
        <f t="shared" si="4"/>
        <v>0.53333333333333333</v>
      </c>
      <c r="H312" s="1">
        <v>2019</v>
      </c>
    </row>
    <row r="313" spans="1:8" x14ac:dyDescent="0.25">
      <c r="A313" s="2" t="s">
        <v>48</v>
      </c>
      <c r="B313" s="3" t="s">
        <v>49</v>
      </c>
      <c r="C313" s="1" t="s">
        <v>50</v>
      </c>
      <c r="D313" s="1" t="s">
        <v>10</v>
      </c>
      <c r="E313" s="4">
        <v>253970.91</v>
      </c>
      <c r="F313" s="5">
        <v>260654.35500000001</v>
      </c>
      <c r="G313" s="6">
        <f t="shared" si="4"/>
        <v>0.97435897435897434</v>
      </c>
      <c r="H313" s="1">
        <v>2019</v>
      </c>
    </row>
    <row r="314" spans="1:8" x14ac:dyDescent="0.25">
      <c r="A314" s="2" t="s">
        <v>51</v>
      </c>
      <c r="B314" s="3" t="s">
        <v>52</v>
      </c>
      <c r="C314" s="1" t="s">
        <v>53</v>
      </c>
      <c r="D314" s="1" t="s">
        <v>10</v>
      </c>
      <c r="E314" s="4">
        <v>169925.04</v>
      </c>
      <c r="F314" s="5">
        <v>247807.35</v>
      </c>
      <c r="G314" s="6">
        <f t="shared" si="4"/>
        <v>0.68571428571428572</v>
      </c>
      <c r="H314" s="1">
        <v>2019</v>
      </c>
    </row>
    <row r="315" spans="1:8" x14ac:dyDescent="0.25">
      <c r="A315" s="2" t="s">
        <v>51</v>
      </c>
      <c r="B315" s="3" t="s">
        <v>52</v>
      </c>
      <c r="C315" s="1" t="s">
        <v>54</v>
      </c>
      <c r="D315" s="1" t="s">
        <v>10</v>
      </c>
      <c r="E315" s="4">
        <v>125300.21399999999</v>
      </c>
      <c r="F315" s="5">
        <v>65316.069000000003</v>
      </c>
      <c r="G315" s="6">
        <f t="shared" si="4"/>
        <v>1.9183673469387752</v>
      </c>
      <c r="H315" s="1">
        <v>2019</v>
      </c>
    </row>
    <row r="316" spans="1:8" x14ac:dyDescent="0.25">
      <c r="A316" s="2" t="s">
        <v>55</v>
      </c>
      <c r="B316" s="3" t="s">
        <v>56</v>
      </c>
      <c r="C316" s="1" t="s">
        <v>57</v>
      </c>
      <c r="D316" s="1" t="s">
        <v>10</v>
      </c>
      <c r="E316" s="4">
        <v>244495.69200000001</v>
      </c>
      <c r="F316" s="5">
        <v>197677.36800000002</v>
      </c>
      <c r="G316" s="6">
        <f t="shared" si="4"/>
        <v>1.2368421052631577</v>
      </c>
      <c r="H316" s="1">
        <v>2019</v>
      </c>
    </row>
    <row r="317" spans="1:8" x14ac:dyDescent="0.25">
      <c r="A317" s="2" t="s">
        <v>58</v>
      </c>
      <c r="B317" s="3" t="s">
        <v>59</v>
      </c>
      <c r="C317" s="1" t="s">
        <v>60</v>
      </c>
      <c r="D317" s="1" t="s">
        <v>10</v>
      </c>
      <c r="E317" s="4">
        <v>56886.516000000003</v>
      </c>
      <c r="F317" s="5">
        <v>24846.984</v>
      </c>
      <c r="G317" s="6">
        <f t="shared" si="4"/>
        <v>2.2894736842105265</v>
      </c>
      <c r="H317" s="1">
        <v>2019</v>
      </c>
    </row>
    <row r="318" spans="1:8" x14ac:dyDescent="0.25">
      <c r="A318" s="2" t="s">
        <v>61</v>
      </c>
      <c r="B318" s="3" t="s">
        <v>62</v>
      </c>
      <c r="C318" s="1" t="s">
        <v>63</v>
      </c>
      <c r="D318" s="1" t="s">
        <v>10</v>
      </c>
      <c r="E318" s="4">
        <v>798352.83</v>
      </c>
      <c r="F318" s="5">
        <v>731123.11800000002</v>
      </c>
      <c r="G318" s="6">
        <f t="shared" si="4"/>
        <v>1.0919540229885056</v>
      </c>
      <c r="H318" s="1">
        <v>2019</v>
      </c>
    </row>
    <row r="319" spans="1:8" x14ac:dyDescent="0.25">
      <c r="A319" s="2" t="s">
        <v>64</v>
      </c>
      <c r="B319" s="3" t="s">
        <v>65</v>
      </c>
      <c r="C319" s="1" t="s">
        <v>66</v>
      </c>
      <c r="D319" s="1" t="s">
        <v>10</v>
      </c>
      <c r="E319" s="4">
        <v>265446.99</v>
      </c>
      <c r="F319" s="5">
        <v>235537.47</v>
      </c>
      <c r="G319" s="6">
        <f t="shared" si="4"/>
        <v>1.126984126984127</v>
      </c>
      <c r="H319" s="1">
        <v>2019</v>
      </c>
    </row>
    <row r="320" spans="1:8" x14ac:dyDescent="0.25">
      <c r="A320" s="2" t="s">
        <v>67</v>
      </c>
      <c r="B320" s="3" t="s">
        <v>68</v>
      </c>
      <c r="C320" s="1" t="s">
        <v>69</v>
      </c>
      <c r="D320" s="1" t="s">
        <v>10</v>
      </c>
      <c r="E320" s="4">
        <v>403707.56400000001</v>
      </c>
      <c r="F320" s="5">
        <v>517573.8</v>
      </c>
      <c r="G320" s="6">
        <f t="shared" si="4"/>
        <v>0.78</v>
      </c>
      <c r="H320" s="1">
        <v>2019</v>
      </c>
    </row>
    <row r="321" spans="1:8" x14ac:dyDescent="0.25">
      <c r="A321" s="2" t="s">
        <v>70</v>
      </c>
      <c r="B321" s="3" t="s">
        <v>71</v>
      </c>
      <c r="C321" s="1" t="s">
        <v>72</v>
      </c>
      <c r="D321" s="1" t="s">
        <v>10</v>
      </c>
      <c r="E321" s="4">
        <v>487316.09700000001</v>
      </c>
      <c r="F321" s="5">
        <v>192180.99600000004</v>
      </c>
      <c r="G321" s="6">
        <f t="shared" si="4"/>
        <v>2.5357142857142851</v>
      </c>
      <c r="H321" s="1">
        <v>2019</v>
      </c>
    </row>
    <row r="322" spans="1:8" x14ac:dyDescent="0.25">
      <c r="A322" s="2" t="s">
        <v>70</v>
      </c>
      <c r="B322" s="3" t="s">
        <v>71</v>
      </c>
      <c r="C322" s="1" t="s">
        <v>73</v>
      </c>
      <c r="D322" s="1" t="s">
        <v>10</v>
      </c>
      <c r="E322" s="4">
        <v>258219.09</v>
      </c>
      <c r="F322" s="5">
        <v>525045.48300000001</v>
      </c>
      <c r="G322" s="6">
        <f t="shared" si="4"/>
        <v>0.49180327868852458</v>
      </c>
      <c r="H322" s="1">
        <v>2019</v>
      </c>
    </row>
    <row r="323" spans="1:8" x14ac:dyDescent="0.25">
      <c r="A323" s="2" t="s">
        <v>74</v>
      </c>
      <c r="B323" s="3" t="s">
        <v>75</v>
      </c>
      <c r="C323" s="1" t="s">
        <v>76</v>
      </c>
      <c r="D323" s="1" t="s">
        <v>10</v>
      </c>
      <c r="E323" s="4">
        <v>348956.658</v>
      </c>
      <c r="F323" s="5">
        <v>148944.91500000001</v>
      </c>
      <c r="G323" s="6">
        <f t="shared" ref="G323:G386" si="5">E323/F323</f>
        <v>2.3428571428571425</v>
      </c>
      <c r="H323" s="1">
        <v>2019</v>
      </c>
    </row>
    <row r="324" spans="1:8" x14ac:dyDescent="0.25">
      <c r="A324" s="2" t="s">
        <v>77</v>
      </c>
      <c r="B324" s="3" t="s">
        <v>78</v>
      </c>
      <c r="C324" s="1" t="s">
        <v>79</v>
      </c>
      <c r="D324" s="1" t="s">
        <v>10</v>
      </c>
      <c r="E324" s="4">
        <v>248963.04</v>
      </c>
      <c r="F324" s="5">
        <v>224066.73599999998</v>
      </c>
      <c r="G324" s="6">
        <f t="shared" si="5"/>
        <v>1.1111111111111112</v>
      </c>
      <c r="H324" s="1">
        <v>2019</v>
      </c>
    </row>
    <row r="325" spans="1:8" x14ac:dyDescent="0.25">
      <c r="A325" s="2" t="s">
        <v>80</v>
      </c>
      <c r="B325" s="3" t="s">
        <v>81</v>
      </c>
      <c r="C325" s="1" t="s">
        <v>82</v>
      </c>
      <c r="D325" s="1" t="s">
        <v>10</v>
      </c>
      <c r="E325" s="4">
        <v>119752.70400000001</v>
      </c>
      <c r="F325" s="5">
        <v>434103.55199999997</v>
      </c>
      <c r="G325" s="6">
        <f t="shared" si="5"/>
        <v>0.27586206896551729</v>
      </c>
      <c r="H325" s="1">
        <v>2019</v>
      </c>
    </row>
    <row r="326" spans="1:8" x14ac:dyDescent="0.25">
      <c r="A326" s="2" t="s">
        <v>83</v>
      </c>
      <c r="B326" s="3" t="s">
        <v>84</v>
      </c>
      <c r="C326" s="1" t="s">
        <v>85</v>
      </c>
      <c r="D326" s="1" t="s">
        <v>10</v>
      </c>
      <c r="E326" s="4">
        <v>62367.687000000005</v>
      </c>
      <c r="F326" s="5">
        <v>24202.386000000002</v>
      </c>
      <c r="G326" s="6">
        <f t="shared" si="5"/>
        <v>2.5769230769230771</v>
      </c>
      <c r="H326" s="1">
        <v>2019</v>
      </c>
    </row>
    <row r="327" spans="1:8" x14ac:dyDescent="0.25">
      <c r="A327" s="2" t="s">
        <v>86</v>
      </c>
      <c r="B327" s="3" t="s">
        <v>87</v>
      </c>
      <c r="C327" s="1" t="s">
        <v>88</v>
      </c>
      <c r="D327" s="1" t="s">
        <v>10</v>
      </c>
      <c r="E327" s="4">
        <v>321686.93700000003</v>
      </c>
      <c r="F327" s="5">
        <v>373452.65100000001</v>
      </c>
      <c r="G327" s="6">
        <f t="shared" si="5"/>
        <v>0.86138613861386149</v>
      </c>
      <c r="H327" s="1">
        <v>2019</v>
      </c>
    </row>
    <row r="328" spans="1:8" x14ac:dyDescent="0.25">
      <c r="A328" s="2" t="s">
        <v>89</v>
      </c>
      <c r="B328" s="3" t="s">
        <v>90</v>
      </c>
      <c r="C328" s="1" t="s">
        <v>91</v>
      </c>
      <c r="D328" s="1" t="s">
        <v>10</v>
      </c>
      <c r="E328" s="4">
        <v>87497.334000000003</v>
      </c>
      <c r="F328" s="5">
        <v>208449.53100000002</v>
      </c>
      <c r="G328" s="6">
        <f t="shared" si="5"/>
        <v>0.41975308641975306</v>
      </c>
      <c r="H328" s="1">
        <v>2019</v>
      </c>
    </row>
    <row r="329" spans="1:8" x14ac:dyDescent="0.25">
      <c r="A329" s="2" t="s">
        <v>92</v>
      </c>
      <c r="B329" s="3" t="s">
        <v>93</v>
      </c>
      <c r="C329" s="1" t="s">
        <v>94</v>
      </c>
      <c r="D329" s="1" t="s">
        <v>10</v>
      </c>
      <c r="E329" s="4">
        <v>555760.22400000005</v>
      </c>
      <c r="F329" s="5">
        <v>688659.40800000005</v>
      </c>
      <c r="G329" s="6">
        <f t="shared" si="5"/>
        <v>0.80701754385964908</v>
      </c>
      <c r="H329" s="1">
        <v>2019</v>
      </c>
    </row>
    <row r="330" spans="1:8" x14ac:dyDescent="0.25">
      <c r="A330" s="2" t="s">
        <v>95</v>
      </c>
      <c r="B330" s="3" t="s">
        <v>96</v>
      </c>
      <c r="C330" s="1" t="s">
        <v>97</v>
      </c>
      <c r="D330" s="1" t="s">
        <v>10</v>
      </c>
      <c r="E330" s="4">
        <v>321555.96000000002</v>
      </c>
      <c r="F330" s="5">
        <v>457973.63999999996</v>
      </c>
      <c r="G330" s="6">
        <f t="shared" si="5"/>
        <v>0.70212765957446821</v>
      </c>
      <c r="H330" s="1">
        <v>2019</v>
      </c>
    </row>
    <row r="331" spans="1:8" x14ac:dyDescent="0.25">
      <c r="A331" s="2" t="s">
        <v>98</v>
      </c>
      <c r="B331" s="3" t="s">
        <v>99</v>
      </c>
      <c r="C331" s="1" t="s">
        <v>100</v>
      </c>
      <c r="D331" s="1" t="s">
        <v>10</v>
      </c>
      <c r="E331" s="4">
        <v>26995.085999999999</v>
      </c>
      <c r="F331" s="5">
        <v>33388.659</v>
      </c>
      <c r="G331" s="6">
        <f t="shared" si="5"/>
        <v>0.80851063829787229</v>
      </c>
      <c r="H331" s="1">
        <v>2019</v>
      </c>
    </row>
    <row r="332" spans="1:8" x14ac:dyDescent="0.25">
      <c r="A332" s="2" t="s">
        <v>101</v>
      </c>
      <c r="B332" s="3" t="s">
        <v>102</v>
      </c>
      <c r="C332" s="1" t="s">
        <v>103</v>
      </c>
      <c r="D332" s="1" t="s">
        <v>10</v>
      </c>
      <c r="E332" s="4">
        <v>196720.272</v>
      </c>
      <c r="F332" s="5">
        <v>168617.37600000002</v>
      </c>
      <c r="G332" s="6">
        <f t="shared" si="5"/>
        <v>1.1666666666666665</v>
      </c>
      <c r="H332" s="1">
        <v>2019</v>
      </c>
    </row>
    <row r="333" spans="1:8" x14ac:dyDescent="0.25">
      <c r="A333" s="2" t="s">
        <v>104</v>
      </c>
      <c r="B333" s="3" t="s">
        <v>105</v>
      </c>
      <c r="C333" s="1" t="s">
        <v>106</v>
      </c>
      <c r="D333" s="1" t="s">
        <v>10</v>
      </c>
      <c r="E333" s="4">
        <v>33060.249000000003</v>
      </c>
      <c r="F333" s="5">
        <v>83035.044000000009</v>
      </c>
      <c r="G333" s="6">
        <f t="shared" si="5"/>
        <v>0.39814814814814814</v>
      </c>
      <c r="H333" s="1">
        <v>2019</v>
      </c>
    </row>
    <row r="334" spans="1:8" x14ac:dyDescent="0.25">
      <c r="A334" s="2" t="s">
        <v>107</v>
      </c>
      <c r="B334" s="3" t="s">
        <v>108</v>
      </c>
      <c r="C334" s="1" t="s">
        <v>109</v>
      </c>
      <c r="D334" s="1" t="s">
        <v>10</v>
      </c>
      <c r="E334" s="4">
        <v>145009.98000000001</v>
      </c>
      <c r="F334" s="5">
        <v>169178.31</v>
      </c>
      <c r="G334" s="6">
        <f t="shared" si="5"/>
        <v>0.85714285714285721</v>
      </c>
      <c r="H334" s="1">
        <v>2019</v>
      </c>
    </row>
    <row r="335" spans="1:8" x14ac:dyDescent="0.25">
      <c r="A335" s="2" t="s">
        <v>110</v>
      </c>
      <c r="B335" s="3" t="s">
        <v>111</v>
      </c>
      <c r="C335" s="1" t="s">
        <v>112</v>
      </c>
      <c r="D335" s="1" t="s">
        <v>10</v>
      </c>
      <c r="E335" s="4">
        <v>476242.52400000003</v>
      </c>
      <c r="F335" s="5">
        <v>197065.87200000003</v>
      </c>
      <c r="G335" s="6">
        <f t="shared" si="5"/>
        <v>2.4166666666666665</v>
      </c>
      <c r="H335" s="1">
        <v>2019</v>
      </c>
    </row>
    <row r="336" spans="1:8" x14ac:dyDescent="0.25">
      <c r="A336" s="2" t="s">
        <v>113</v>
      </c>
      <c r="B336" s="3" t="s">
        <v>114</v>
      </c>
      <c r="C336" s="1" t="s">
        <v>115</v>
      </c>
      <c r="D336" s="1" t="s">
        <v>10</v>
      </c>
      <c r="E336" s="4">
        <v>326458.35000000003</v>
      </c>
      <c r="F336" s="5">
        <v>457041.69</v>
      </c>
      <c r="G336" s="6">
        <f t="shared" si="5"/>
        <v>0.71428571428571441</v>
      </c>
      <c r="H336" s="1">
        <v>2019</v>
      </c>
    </row>
    <row r="337" spans="1:8" x14ac:dyDescent="0.25">
      <c r="A337" s="2" t="s">
        <v>113</v>
      </c>
      <c r="B337" s="3" t="s">
        <v>114</v>
      </c>
      <c r="C337" s="1" t="s">
        <v>116</v>
      </c>
      <c r="D337" s="1" t="s">
        <v>10</v>
      </c>
      <c r="E337" s="4">
        <v>80842.104000000007</v>
      </c>
      <c r="F337" s="5">
        <v>75067.668000000005</v>
      </c>
      <c r="G337" s="6">
        <f t="shared" si="5"/>
        <v>1.0769230769230769</v>
      </c>
      <c r="H337" s="1">
        <v>2019</v>
      </c>
    </row>
    <row r="338" spans="1:8" x14ac:dyDescent="0.25">
      <c r="A338" s="2" t="s">
        <v>113</v>
      </c>
      <c r="B338" s="3" t="s">
        <v>114</v>
      </c>
      <c r="C338" s="1" t="s">
        <v>117</v>
      </c>
      <c r="D338" s="1" t="s">
        <v>10</v>
      </c>
      <c r="E338" s="4">
        <v>276321.67200000002</v>
      </c>
      <c r="F338" s="5">
        <v>763948.152</v>
      </c>
      <c r="G338" s="6">
        <f t="shared" si="5"/>
        <v>0.36170212765957449</v>
      </c>
      <c r="H338" s="1">
        <v>2019</v>
      </c>
    </row>
    <row r="339" spans="1:8" x14ac:dyDescent="0.25">
      <c r="A339" s="2" t="s">
        <v>118</v>
      </c>
      <c r="B339" s="3" t="s">
        <v>119</v>
      </c>
      <c r="C339" s="1" t="s">
        <v>120</v>
      </c>
      <c r="D339" s="1" t="s">
        <v>10</v>
      </c>
      <c r="E339" s="4">
        <v>193703.12100000001</v>
      </c>
      <c r="F339" s="5">
        <v>282616.02900000004</v>
      </c>
      <c r="G339" s="6">
        <f t="shared" si="5"/>
        <v>0.6853932584269663</v>
      </c>
      <c r="H339" s="1">
        <v>2019</v>
      </c>
    </row>
    <row r="340" spans="1:8" x14ac:dyDescent="0.25">
      <c r="A340" s="2" t="s">
        <v>121</v>
      </c>
      <c r="B340" s="3" t="s">
        <v>122</v>
      </c>
      <c r="C340" s="1" t="s">
        <v>123</v>
      </c>
      <c r="D340" s="1" t="s">
        <v>10</v>
      </c>
      <c r="E340" s="4">
        <v>395189.36100000003</v>
      </c>
      <c r="F340" s="5">
        <v>501827.76000000007</v>
      </c>
      <c r="G340" s="6">
        <f t="shared" si="5"/>
        <v>0.78749999999999998</v>
      </c>
      <c r="H340" s="1">
        <v>2019</v>
      </c>
    </row>
    <row r="341" spans="1:8" x14ac:dyDescent="0.25">
      <c r="A341" s="2" t="s">
        <v>124</v>
      </c>
      <c r="B341" s="3" t="s">
        <v>125</v>
      </c>
      <c r="C341" s="1" t="s">
        <v>126</v>
      </c>
      <c r="D341" s="1" t="s">
        <v>10</v>
      </c>
      <c r="E341" s="4">
        <v>378353.43000000005</v>
      </c>
      <c r="F341" s="5">
        <v>611186.31000000006</v>
      </c>
      <c r="G341" s="6">
        <f t="shared" si="5"/>
        <v>0.61904761904761907</v>
      </c>
      <c r="H341" s="1">
        <v>2019</v>
      </c>
    </row>
    <row r="342" spans="1:8" x14ac:dyDescent="0.25">
      <c r="A342" s="2" t="s">
        <v>127</v>
      </c>
      <c r="B342" s="3" t="s">
        <v>128</v>
      </c>
      <c r="C342" s="1" t="s">
        <v>129</v>
      </c>
      <c r="D342" s="1" t="s">
        <v>10</v>
      </c>
      <c r="E342" s="4">
        <v>302561.24400000001</v>
      </c>
      <c r="F342" s="5">
        <v>263861.55000000005</v>
      </c>
      <c r="G342" s="6">
        <f t="shared" si="5"/>
        <v>1.1466666666666665</v>
      </c>
      <c r="H342" s="1">
        <v>2019</v>
      </c>
    </row>
    <row r="343" spans="1:8" x14ac:dyDescent="0.25">
      <c r="A343" s="2" t="s">
        <v>130</v>
      </c>
      <c r="B343" s="3" t="s">
        <v>131</v>
      </c>
      <c r="C343" s="1" t="s">
        <v>132</v>
      </c>
      <c r="D343" s="1" t="s">
        <v>10</v>
      </c>
      <c r="E343" s="4">
        <v>92091.87000000001</v>
      </c>
      <c r="F343" s="5">
        <v>136957.13999999998</v>
      </c>
      <c r="G343" s="6">
        <f t="shared" si="5"/>
        <v>0.6724137931034484</v>
      </c>
      <c r="H343" s="1">
        <v>2019</v>
      </c>
    </row>
    <row r="344" spans="1:8" x14ac:dyDescent="0.25">
      <c r="A344" s="2" t="s">
        <v>133</v>
      </c>
      <c r="B344" s="3" t="s">
        <v>134</v>
      </c>
      <c r="C344" s="1" t="s">
        <v>135</v>
      </c>
      <c r="D344" s="1" t="s">
        <v>10</v>
      </c>
      <c r="E344" s="4">
        <v>321772.5</v>
      </c>
      <c r="F344" s="5">
        <v>420091.875</v>
      </c>
      <c r="G344" s="6">
        <f t="shared" si="5"/>
        <v>0.76595744680851063</v>
      </c>
      <c r="H344" s="1">
        <v>2019</v>
      </c>
    </row>
    <row r="345" spans="1:8" x14ac:dyDescent="0.25">
      <c r="A345" s="2" t="s">
        <v>136</v>
      </c>
      <c r="B345" s="3" t="s">
        <v>137</v>
      </c>
      <c r="C345" s="1" t="s">
        <v>138</v>
      </c>
      <c r="D345" s="1" t="s">
        <v>10</v>
      </c>
      <c r="E345" s="4">
        <v>231469.92</v>
      </c>
      <c r="F345" s="5">
        <v>236730.6</v>
      </c>
      <c r="G345" s="6">
        <f t="shared" si="5"/>
        <v>0.97777777777777786</v>
      </c>
      <c r="H345" s="1">
        <v>2019</v>
      </c>
    </row>
    <row r="346" spans="1:8" x14ac:dyDescent="0.25">
      <c r="A346" s="2" t="s">
        <v>139</v>
      </c>
      <c r="B346" s="3" t="s">
        <v>140</v>
      </c>
      <c r="C346" s="1" t="s">
        <v>141</v>
      </c>
      <c r="D346" s="1" t="s">
        <v>10</v>
      </c>
      <c r="E346" s="4">
        <v>602261.89200000011</v>
      </c>
      <c r="F346" s="5">
        <v>416378.59200000006</v>
      </c>
      <c r="G346" s="6">
        <f t="shared" si="5"/>
        <v>1.4464285714285714</v>
      </c>
      <c r="H346" s="1">
        <v>2019</v>
      </c>
    </row>
    <row r="347" spans="1:8" x14ac:dyDescent="0.25">
      <c r="A347" s="2" t="s">
        <v>142</v>
      </c>
      <c r="B347" s="3" t="s">
        <v>143</v>
      </c>
      <c r="C347" s="1" t="s">
        <v>144</v>
      </c>
      <c r="D347" s="1" t="s">
        <v>10</v>
      </c>
      <c r="E347" s="4">
        <v>434460.18600000005</v>
      </c>
      <c r="F347" s="5">
        <v>860723.01000000013</v>
      </c>
      <c r="G347" s="6">
        <f t="shared" si="5"/>
        <v>0.50476190476190474</v>
      </c>
      <c r="H347" s="1">
        <v>2019</v>
      </c>
    </row>
    <row r="348" spans="1:8" x14ac:dyDescent="0.25">
      <c r="A348" s="2" t="s">
        <v>142</v>
      </c>
      <c r="B348" s="3" t="s">
        <v>143</v>
      </c>
      <c r="C348" s="1" t="s">
        <v>145</v>
      </c>
      <c r="D348" s="1" t="s">
        <v>10</v>
      </c>
      <c r="E348" s="4">
        <v>253204.45199999999</v>
      </c>
      <c r="F348" s="5">
        <v>410365.83600000001</v>
      </c>
      <c r="G348" s="6">
        <f t="shared" si="5"/>
        <v>0.61702127659574468</v>
      </c>
      <c r="H348" s="1">
        <v>2019</v>
      </c>
    </row>
    <row r="349" spans="1:8" x14ac:dyDescent="0.25">
      <c r="A349" s="2" t="s">
        <v>146</v>
      </c>
      <c r="B349" s="3" t="s">
        <v>147</v>
      </c>
      <c r="C349" s="1" t="s">
        <v>148</v>
      </c>
      <c r="D349" s="1" t="s">
        <v>10</v>
      </c>
      <c r="E349" s="4">
        <v>671964.48</v>
      </c>
      <c r="F349" s="5">
        <v>755960.04</v>
      </c>
      <c r="G349" s="6">
        <f t="shared" si="5"/>
        <v>0.88888888888888884</v>
      </c>
      <c r="H349" s="1">
        <v>2019</v>
      </c>
    </row>
    <row r="350" spans="1:8" x14ac:dyDescent="0.25">
      <c r="A350" s="2" t="s">
        <v>149</v>
      </c>
      <c r="B350" s="3" t="s">
        <v>150</v>
      </c>
      <c r="C350" s="1" t="s">
        <v>151</v>
      </c>
      <c r="D350" s="1" t="s">
        <v>10</v>
      </c>
      <c r="E350" s="4">
        <v>62137.763999999996</v>
      </c>
      <c r="F350" s="5">
        <v>26057.772000000001</v>
      </c>
      <c r="G350" s="6">
        <f t="shared" si="5"/>
        <v>2.3846153846153846</v>
      </c>
      <c r="H350" s="1">
        <v>2019</v>
      </c>
    </row>
    <row r="351" spans="1:8" x14ac:dyDescent="0.25">
      <c r="A351" s="2" t="s">
        <v>152</v>
      </c>
      <c r="B351" s="3" t="s">
        <v>153</v>
      </c>
      <c r="C351" s="1" t="s">
        <v>154</v>
      </c>
      <c r="D351" s="1" t="s">
        <v>10</v>
      </c>
      <c r="E351" s="4">
        <v>296067.57300000003</v>
      </c>
      <c r="F351" s="5">
        <v>371189.196</v>
      </c>
      <c r="G351" s="6">
        <f t="shared" si="5"/>
        <v>0.79761904761904767</v>
      </c>
      <c r="H351" s="1">
        <v>2019</v>
      </c>
    </row>
    <row r="352" spans="1:8" x14ac:dyDescent="0.25">
      <c r="A352" s="2" t="s">
        <v>155</v>
      </c>
      <c r="B352" s="3" t="s">
        <v>156</v>
      </c>
      <c r="C352" s="1" t="s">
        <v>157</v>
      </c>
      <c r="D352" s="1" t="s">
        <v>10</v>
      </c>
      <c r="E352" s="4">
        <v>116135.71200000001</v>
      </c>
      <c r="F352" s="5">
        <v>131218.272</v>
      </c>
      <c r="G352" s="6">
        <f t="shared" si="5"/>
        <v>0.88505747126436796</v>
      </c>
      <c r="H352" s="1">
        <v>2019</v>
      </c>
    </row>
    <row r="353" spans="1:8" x14ac:dyDescent="0.25">
      <c r="A353" s="2" t="s">
        <v>158</v>
      </c>
      <c r="B353" s="3" t="s">
        <v>159</v>
      </c>
      <c r="C353" s="1" t="s">
        <v>160</v>
      </c>
      <c r="D353" s="1" t="s">
        <v>10</v>
      </c>
      <c r="E353" s="4">
        <v>71758.76400000001</v>
      </c>
      <c r="F353" s="5">
        <v>92960.21699999999</v>
      </c>
      <c r="G353" s="6">
        <f t="shared" si="5"/>
        <v>0.77192982456140369</v>
      </c>
      <c r="H353" s="1">
        <v>2019</v>
      </c>
    </row>
    <row r="354" spans="1:8" x14ac:dyDescent="0.25">
      <c r="A354" s="2" t="s">
        <v>161</v>
      </c>
      <c r="B354" s="3" t="s">
        <v>162</v>
      </c>
      <c r="C354" s="1" t="s">
        <v>163</v>
      </c>
      <c r="D354" s="1" t="s">
        <v>10</v>
      </c>
      <c r="E354" s="4">
        <v>657475.92000000004</v>
      </c>
      <c r="F354" s="5">
        <v>923795.28</v>
      </c>
      <c r="G354" s="6">
        <f t="shared" si="5"/>
        <v>0.71171171171171177</v>
      </c>
      <c r="H354" s="1">
        <v>2019</v>
      </c>
    </row>
    <row r="355" spans="1:8" x14ac:dyDescent="0.25">
      <c r="A355" s="2" t="s">
        <v>164</v>
      </c>
      <c r="B355" s="3" t="s">
        <v>165</v>
      </c>
      <c r="C355" s="1" t="s">
        <v>166</v>
      </c>
      <c r="D355" s="1" t="s">
        <v>10</v>
      </c>
      <c r="E355" s="4">
        <v>34533.576000000001</v>
      </c>
      <c r="F355" s="5">
        <v>85100.597999999998</v>
      </c>
      <c r="G355" s="6">
        <f t="shared" si="5"/>
        <v>0.40579710144927539</v>
      </c>
      <c r="H355" s="1">
        <v>2019</v>
      </c>
    </row>
    <row r="356" spans="1:8" x14ac:dyDescent="0.25">
      <c r="A356" s="2" t="s">
        <v>7</v>
      </c>
      <c r="B356" s="3" t="s">
        <v>8</v>
      </c>
      <c r="C356" s="1" t="s">
        <v>9</v>
      </c>
      <c r="D356" s="1" t="s">
        <v>167</v>
      </c>
      <c r="E356" s="4">
        <v>172024.236</v>
      </c>
      <c r="F356" s="5">
        <v>344048.47200000001</v>
      </c>
      <c r="G356" s="6">
        <f t="shared" si="5"/>
        <v>0.5</v>
      </c>
      <c r="H356" s="1">
        <v>2019</v>
      </c>
    </row>
    <row r="357" spans="1:8" x14ac:dyDescent="0.25">
      <c r="A357" s="2" t="s">
        <v>11</v>
      </c>
      <c r="B357" s="3" t="s">
        <v>12</v>
      </c>
      <c r="C357" s="1" t="s">
        <v>13</v>
      </c>
      <c r="D357" s="1" t="s">
        <v>167</v>
      </c>
      <c r="E357" s="4">
        <v>236059.902</v>
      </c>
      <c r="F357" s="5">
        <v>610676.70299999998</v>
      </c>
      <c r="G357" s="6">
        <f t="shared" si="5"/>
        <v>0.38655462184873951</v>
      </c>
      <c r="H357" s="1">
        <v>2019</v>
      </c>
    </row>
    <row r="358" spans="1:8" x14ac:dyDescent="0.25">
      <c r="A358" s="2" t="s">
        <v>14</v>
      </c>
      <c r="B358" s="3" t="s">
        <v>15</v>
      </c>
      <c r="C358" s="1" t="s">
        <v>16</v>
      </c>
      <c r="D358" s="1" t="s">
        <v>167</v>
      </c>
      <c r="E358" s="4">
        <v>264203.09999999998</v>
      </c>
      <c r="F358" s="5">
        <v>175236.75</v>
      </c>
      <c r="G358" s="6">
        <f t="shared" si="5"/>
        <v>1.5076923076923077</v>
      </c>
      <c r="H358" s="1">
        <v>2019</v>
      </c>
    </row>
    <row r="359" spans="1:8" x14ac:dyDescent="0.25">
      <c r="A359" s="2" t="s">
        <v>17</v>
      </c>
      <c r="B359" s="3" t="s">
        <v>18</v>
      </c>
      <c r="C359" s="1" t="s">
        <v>19</v>
      </c>
      <c r="D359" s="1" t="s">
        <v>167</v>
      </c>
      <c r="E359" s="4">
        <v>13320.269999999999</v>
      </c>
      <c r="F359" s="5">
        <v>32875.56</v>
      </c>
      <c r="G359" s="6">
        <f t="shared" si="5"/>
        <v>0.40517241379310343</v>
      </c>
      <c r="H359" s="1">
        <v>2019</v>
      </c>
    </row>
    <row r="360" spans="1:8" x14ac:dyDescent="0.25">
      <c r="A360" s="2" t="s">
        <v>20</v>
      </c>
      <c r="B360" s="3" t="s">
        <v>21</v>
      </c>
      <c r="C360" s="1" t="s">
        <v>22</v>
      </c>
      <c r="D360" s="1" t="s">
        <v>167</v>
      </c>
      <c r="E360" s="4">
        <v>296725.64400000003</v>
      </c>
      <c r="F360" s="5">
        <v>392960.98800000001</v>
      </c>
      <c r="G360" s="6">
        <f t="shared" si="5"/>
        <v>0.75510204081632659</v>
      </c>
      <c r="H360" s="1">
        <v>2019</v>
      </c>
    </row>
    <row r="361" spans="1:8" x14ac:dyDescent="0.25">
      <c r="A361" s="2" t="s">
        <v>20</v>
      </c>
      <c r="B361" s="3" t="s">
        <v>21</v>
      </c>
      <c r="C361" s="1" t="s">
        <v>23</v>
      </c>
      <c r="D361" s="1" t="s">
        <v>167</v>
      </c>
      <c r="E361" s="4">
        <v>79598.052000000011</v>
      </c>
      <c r="F361" s="5">
        <v>91390.356000000014</v>
      </c>
      <c r="G361" s="6">
        <f t="shared" si="5"/>
        <v>0.87096774193548387</v>
      </c>
      <c r="H361" s="1">
        <v>2019</v>
      </c>
    </row>
    <row r="362" spans="1:8" x14ac:dyDescent="0.25">
      <c r="A362" s="2" t="s">
        <v>20</v>
      </c>
      <c r="B362" s="3" t="s">
        <v>21</v>
      </c>
      <c r="C362" s="1" t="s">
        <v>24</v>
      </c>
      <c r="D362" s="1" t="s">
        <v>167</v>
      </c>
      <c r="E362" s="4">
        <v>393019.30800000002</v>
      </c>
      <c r="F362" s="5">
        <v>234957.19500000004</v>
      </c>
      <c r="G362" s="6">
        <f t="shared" si="5"/>
        <v>1.6727272727272726</v>
      </c>
      <c r="H362" s="1">
        <v>2019</v>
      </c>
    </row>
    <row r="363" spans="1:8" x14ac:dyDescent="0.25">
      <c r="A363" s="2" t="s">
        <v>20</v>
      </c>
      <c r="B363" s="3" t="s">
        <v>21</v>
      </c>
      <c r="C363" s="1" t="s">
        <v>25</v>
      </c>
      <c r="D363" s="1" t="s">
        <v>167</v>
      </c>
      <c r="E363" s="4">
        <v>91334.627999999997</v>
      </c>
      <c r="F363" s="5">
        <v>142076.08800000002</v>
      </c>
      <c r="G363" s="6">
        <f t="shared" si="5"/>
        <v>0.64285714285714279</v>
      </c>
      <c r="H363" s="1">
        <v>2019</v>
      </c>
    </row>
    <row r="364" spans="1:8" x14ac:dyDescent="0.25">
      <c r="A364" s="2" t="s">
        <v>26</v>
      </c>
      <c r="B364" s="3" t="s">
        <v>27</v>
      </c>
      <c r="C364" s="1" t="s">
        <v>28</v>
      </c>
      <c r="D364" s="1" t="s">
        <v>167</v>
      </c>
      <c r="E364" s="4">
        <v>127342.8</v>
      </c>
      <c r="F364" s="5">
        <v>157586.715</v>
      </c>
      <c r="G364" s="6">
        <f t="shared" si="5"/>
        <v>0.80808080808080807</v>
      </c>
      <c r="H364" s="1">
        <v>2019</v>
      </c>
    </row>
    <row r="365" spans="1:8" x14ac:dyDescent="0.25">
      <c r="A365" s="2" t="s">
        <v>29</v>
      </c>
      <c r="B365" s="3" t="s">
        <v>30</v>
      </c>
      <c r="C365" s="1" t="s">
        <v>31</v>
      </c>
      <c r="D365" s="1" t="s">
        <v>167</v>
      </c>
      <c r="E365" s="4">
        <v>323768.18700000003</v>
      </c>
      <c r="F365" s="5">
        <v>285109.299</v>
      </c>
      <c r="G365" s="6">
        <f t="shared" si="5"/>
        <v>1.1355932203389831</v>
      </c>
      <c r="H365" s="1">
        <v>2019</v>
      </c>
    </row>
    <row r="366" spans="1:8" x14ac:dyDescent="0.25">
      <c r="A366" s="2" t="s">
        <v>32</v>
      </c>
      <c r="B366" s="3" t="s">
        <v>33</v>
      </c>
      <c r="C366" s="1" t="s">
        <v>34</v>
      </c>
      <c r="D366" s="1" t="s">
        <v>167</v>
      </c>
      <c r="E366" s="4">
        <v>34397.46</v>
      </c>
      <c r="F366" s="5">
        <v>55137.105000000003</v>
      </c>
      <c r="G366" s="6">
        <f t="shared" si="5"/>
        <v>0.62385321100917424</v>
      </c>
      <c r="H366" s="1">
        <v>2019</v>
      </c>
    </row>
    <row r="367" spans="1:8" x14ac:dyDescent="0.25">
      <c r="A367" s="2" t="s">
        <v>35</v>
      </c>
      <c r="B367" s="3" t="s">
        <v>36</v>
      </c>
      <c r="C367" s="1" t="s">
        <v>37</v>
      </c>
      <c r="D367" s="1" t="s">
        <v>167</v>
      </c>
      <c r="E367" s="4">
        <v>17914.77</v>
      </c>
      <c r="F367" s="5">
        <v>48170.825999999994</v>
      </c>
      <c r="G367" s="6">
        <f t="shared" si="5"/>
        <v>0.37190082644628103</v>
      </c>
      <c r="H367" s="1">
        <v>2019</v>
      </c>
    </row>
    <row r="368" spans="1:8" x14ac:dyDescent="0.25">
      <c r="A368" s="2" t="s">
        <v>35</v>
      </c>
      <c r="B368" s="3" t="s">
        <v>36</v>
      </c>
      <c r="C368" s="1" t="s">
        <v>38</v>
      </c>
      <c r="D368" s="1" t="s">
        <v>167</v>
      </c>
      <c r="E368" s="4">
        <v>48731.112000000001</v>
      </c>
      <c r="F368" s="5">
        <v>102759.08399999999</v>
      </c>
      <c r="G368" s="6">
        <f t="shared" si="5"/>
        <v>0.47422680412371143</v>
      </c>
      <c r="H368" s="1">
        <v>2019</v>
      </c>
    </row>
    <row r="369" spans="1:8" x14ac:dyDescent="0.25">
      <c r="A369" s="2" t="s">
        <v>39</v>
      </c>
      <c r="B369" s="3" t="s">
        <v>40</v>
      </c>
      <c r="C369" s="1" t="s">
        <v>41</v>
      </c>
      <c r="D369" s="1" t="s">
        <v>167</v>
      </c>
      <c r="E369" s="4">
        <v>189105.11099999998</v>
      </c>
      <c r="F369" s="5">
        <v>430515.891</v>
      </c>
      <c r="G369" s="6">
        <f t="shared" si="5"/>
        <v>0.43925233644859807</v>
      </c>
      <c r="H369" s="1">
        <v>2019</v>
      </c>
    </row>
    <row r="370" spans="1:8" x14ac:dyDescent="0.25">
      <c r="A370" s="2" t="s">
        <v>42</v>
      </c>
      <c r="B370" s="3" t="s">
        <v>43</v>
      </c>
      <c r="C370" s="1" t="s">
        <v>44</v>
      </c>
      <c r="D370" s="1" t="s">
        <v>167</v>
      </c>
      <c r="E370" s="4">
        <v>67231.008000000002</v>
      </c>
      <c r="F370" s="5">
        <v>117654.26400000001</v>
      </c>
      <c r="G370" s="6">
        <f t="shared" si="5"/>
        <v>0.5714285714285714</v>
      </c>
      <c r="H370" s="1">
        <v>2019</v>
      </c>
    </row>
    <row r="371" spans="1:8" x14ac:dyDescent="0.25">
      <c r="A371" s="2" t="s">
        <v>45</v>
      </c>
      <c r="B371" s="3" t="s">
        <v>46</v>
      </c>
      <c r="C371" s="1" t="s">
        <v>47</v>
      </c>
      <c r="D371" s="1" t="s">
        <v>167</v>
      </c>
      <c r="E371" s="4">
        <v>211316.24700000003</v>
      </c>
      <c r="F371" s="5">
        <v>338903.41500000004</v>
      </c>
      <c r="G371" s="6">
        <f t="shared" si="5"/>
        <v>0.62352941176470589</v>
      </c>
      <c r="H371" s="1">
        <v>2019</v>
      </c>
    </row>
    <row r="372" spans="1:8" x14ac:dyDescent="0.25">
      <c r="A372" s="2" t="s">
        <v>48</v>
      </c>
      <c r="B372" s="3" t="s">
        <v>49</v>
      </c>
      <c r="C372" s="1" t="s">
        <v>50</v>
      </c>
      <c r="D372" s="1" t="s">
        <v>167</v>
      </c>
      <c r="E372" s="4">
        <v>173393.766</v>
      </c>
      <c r="F372" s="5">
        <v>110514.708</v>
      </c>
      <c r="G372" s="6">
        <f t="shared" si="5"/>
        <v>1.5689655172413794</v>
      </c>
      <c r="H372" s="1">
        <v>2019</v>
      </c>
    </row>
    <row r="373" spans="1:8" x14ac:dyDescent="0.25">
      <c r="A373" s="2" t="s">
        <v>51</v>
      </c>
      <c r="B373" s="3" t="s">
        <v>52</v>
      </c>
      <c r="C373" s="1" t="s">
        <v>53</v>
      </c>
      <c r="D373" s="1" t="s">
        <v>167</v>
      </c>
      <c r="E373" s="4">
        <v>165545.61300000001</v>
      </c>
      <c r="F373" s="5">
        <v>197493.01200000002</v>
      </c>
      <c r="G373" s="6">
        <f t="shared" si="5"/>
        <v>0.83823529411764708</v>
      </c>
      <c r="H373" s="1">
        <v>2019</v>
      </c>
    </row>
    <row r="374" spans="1:8" x14ac:dyDescent="0.25">
      <c r="A374" s="2" t="s">
        <v>51</v>
      </c>
      <c r="B374" s="3" t="s">
        <v>52</v>
      </c>
      <c r="C374" s="1" t="s">
        <v>54</v>
      </c>
      <c r="D374" s="1" t="s">
        <v>167</v>
      </c>
      <c r="E374" s="4">
        <v>48378.79800000001</v>
      </c>
      <c r="F374" s="5">
        <v>141414.948</v>
      </c>
      <c r="G374" s="6">
        <f t="shared" si="5"/>
        <v>0.3421052631578948</v>
      </c>
      <c r="H374" s="1">
        <v>2019</v>
      </c>
    </row>
    <row r="375" spans="1:8" x14ac:dyDescent="0.25">
      <c r="A375" s="2" t="s">
        <v>55</v>
      </c>
      <c r="B375" s="3" t="s">
        <v>56</v>
      </c>
      <c r="C375" s="1" t="s">
        <v>57</v>
      </c>
      <c r="D375" s="1" t="s">
        <v>167</v>
      </c>
      <c r="E375" s="4">
        <v>46314.306000000004</v>
      </c>
      <c r="F375" s="5">
        <v>24408.891</v>
      </c>
      <c r="G375" s="6">
        <f t="shared" si="5"/>
        <v>1.8974358974358976</v>
      </c>
      <c r="H375" s="1">
        <v>2019</v>
      </c>
    </row>
    <row r="376" spans="1:8" x14ac:dyDescent="0.25">
      <c r="A376" s="2" t="s">
        <v>58</v>
      </c>
      <c r="B376" s="3" t="s">
        <v>59</v>
      </c>
      <c r="C376" s="1" t="s">
        <v>60</v>
      </c>
      <c r="D376" s="1" t="s">
        <v>167</v>
      </c>
      <c r="E376" s="4">
        <v>120981.38400000001</v>
      </c>
      <c r="F376" s="5">
        <v>234240.55200000003</v>
      </c>
      <c r="G376" s="6">
        <f t="shared" si="5"/>
        <v>0.51648351648351642</v>
      </c>
      <c r="H376" s="1">
        <v>2019</v>
      </c>
    </row>
    <row r="377" spans="1:8" x14ac:dyDescent="0.25">
      <c r="A377" s="2" t="s">
        <v>61</v>
      </c>
      <c r="B377" s="3" t="s">
        <v>62</v>
      </c>
      <c r="C377" s="1" t="s">
        <v>63</v>
      </c>
      <c r="D377" s="1" t="s">
        <v>167</v>
      </c>
      <c r="E377" s="4">
        <v>61655.769</v>
      </c>
      <c r="F377" s="5">
        <v>118278.414</v>
      </c>
      <c r="G377" s="6">
        <f t="shared" si="5"/>
        <v>0.52127659574468088</v>
      </c>
      <c r="H377" s="1">
        <v>2019</v>
      </c>
    </row>
    <row r="378" spans="1:8" x14ac:dyDescent="0.25">
      <c r="A378" s="2" t="s">
        <v>64</v>
      </c>
      <c r="B378" s="3" t="s">
        <v>65</v>
      </c>
      <c r="C378" s="1" t="s">
        <v>66</v>
      </c>
      <c r="D378" s="1" t="s">
        <v>167</v>
      </c>
      <c r="E378" s="4">
        <v>156414.72600000002</v>
      </c>
      <c r="F378" s="5">
        <v>441169.74000000005</v>
      </c>
      <c r="G378" s="6">
        <f t="shared" si="5"/>
        <v>0.35454545454545455</v>
      </c>
      <c r="H378" s="1">
        <v>2019</v>
      </c>
    </row>
    <row r="379" spans="1:8" x14ac:dyDescent="0.25">
      <c r="A379" s="2" t="s">
        <v>67</v>
      </c>
      <c r="B379" s="3" t="s">
        <v>68</v>
      </c>
      <c r="C379" s="1" t="s">
        <v>69</v>
      </c>
      <c r="D379" s="1" t="s">
        <v>167</v>
      </c>
      <c r="E379" s="4">
        <v>162871.04699999999</v>
      </c>
      <c r="F379" s="5">
        <v>144150.23699999999</v>
      </c>
      <c r="G379" s="6">
        <f t="shared" si="5"/>
        <v>1.1298701298701299</v>
      </c>
      <c r="H379" s="1">
        <v>2019</v>
      </c>
    </row>
    <row r="380" spans="1:8" x14ac:dyDescent="0.25">
      <c r="A380" s="2" t="s">
        <v>70</v>
      </c>
      <c r="B380" s="3" t="s">
        <v>71</v>
      </c>
      <c r="C380" s="1" t="s">
        <v>72</v>
      </c>
      <c r="D380" s="1" t="s">
        <v>167</v>
      </c>
      <c r="E380" s="4">
        <v>354577.90499999997</v>
      </c>
      <c r="F380" s="5">
        <v>484423.33499999996</v>
      </c>
      <c r="G380" s="6">
        <f t="shared" si="5"/>
        <v>0.73195876288659789</v>
      </c>
      <c r="H380" s="1">
        <v>2019</v>
      </c>
    </row>
    <row r="381" spans="1:8" x14ac:dyDescent="0.25">
      <c r="A381" s="2" t="s">
        <v>70</v>
      </c>
      <c r="B381" s="3" t="s">
        <v>71</v>
      </c>
      <c r="C381" s="1" t="s">
        <v>73</v>
      </c>
      <c r="D381" s="1" t="s">
        <v>167</v>
      </c>
      <c r="E381" s="4">
        <v>221532.71400000001</v>
      </c>
      <c r="F381" s="5">
        <v>183825.01800000001</v>
      </c>
      <c r="G381" s="6">
        <f t="shared" si="5"/>
        <v>1.2051282051282051</v>
      </c>
      <c r="H381" s="1">
        <v>2019</v>
      </c>
    </row>
    <row r="382" spans="1:8" x14ac:dyDescent="0.25">
      <c r="A382" s="2" t="s">
        <v>74</v>
      </c>
      <c r="B382" s="3" t="s">
        <v>75</v>
      </c>
      <c r="C382" s="1" t="s">
        <v>76</v>
      </c>
      <c r="D382" s="1" t="s">
        <v>167</v>
      </c>
      <c r="E382" s="4">
        <v>390860.1</v>
      </c>
      <c r="F382" s="5">
        <v>323111.016</v>
      </c>
      <c r="G382" s="6">
        <f t="shared" si="5"/>
        <v>1.2096774193548385</v>
      </c>
      <c r="H382" s="1">
        <v>2019</v>
      </c>
    </row>
    <row r="383" spans="1:8" x14ac:dyDescent="0.25">
      <c r="A383" s="2" t="s">
        <v>77</v>
      </c>
      <c r="B383" s="3" t="s">
        <v>78</v>
      </c>
      <c r="C383" s="1" t="s">
        <v>79</v>
      </c>
      <c r="D383" s="1" t="s">
        <v>167</v>
      </c>
      <c r="E383" s="4">
        <v>112702.46400000001</v>
      </c>
      <c r="F383" s="5">
        <v>204273.21599999999</v>
      </c>
      <c r="G383" s="6">
        <f t="shared" si="5"/>
        <v>0.55172413793103459</v>
      </c>
      <c r="H383" s="1">
        <v>2019</v>
      </c>
    </row>
    <row r="384" spans="1:8" x14ac:dyDescent="0.25">
      <c r="A384" s="2" t="s">
        <v>80</v>
      </c>
      <c r="B384" s="3" t="s">
        <v>81</v>
      </c>
      <c r="C384" s="1" t="s">
        <v>82</v>
      </c>
      <c r="D384" s="1" t="s">
        <v>167</v>
      </c>
      <c r="E384" s="4">
        <v>201096.72</v>
      </c>
      <c r="F384" s="5">
        <v>180530.01</v>
      </c>
      <c r="G384" s="6">
        <f t="shared" si="5"/>
        <v>1.1139240506329113</v>
      </c>
      <c r="H384" s="1">
        <v>2019</v>
      </c>
    </row>
    <row r="385" spans="1:8" x14ac:dyDescent="0.25">
      <c r="A385" s="2" t="s">
        <v>83</v>
      </c>
      <c r="B385" s="3" t="s">
        <v>84</v>
      </c>
      <c r="C385" s="1" t="s">
        <v>85</v>
      </c>
      <c r="D385" s="1" t="s">
        <v>167</v>
      </c>
      <c r="E385" s="4">
        <v>286097.40000000002</v>
      </c>
      <c r="F385" s="5">
        <v>306124.21800000005</v>
      </c>
      <c r="G385" s="6">
        <f t="shared" si="5"/>
        <v>0.93457943925233633</v>
      </c>
      <c r="H385" s="1">
        <v>2019</v>
      </c>
    </row>
    <row r="386" spans="1:8" x14ac:dyDescent="0.25">
      <c r="A386" s="2" t="s">
        <v>86</v>
      </c>
      <c r="B386" s="3" t="s">
        <v>87</v>
      </c>
      <c r="C386" s="1" t="s">
        <v>88</v>
      </c>
      <c r="D386" s="1" t="s">
        <v>167</v>
      </c>
      <c r="E386" s="4">
        <v>142326.99</v>
      </c>
      <c r="F386" s="5">
        <v>294583.77</v>
      </c>
      <c r="G386" s="6">
        <f t="shared" si="5"/>
        <v>0.4831460674157303</v>
      </c>
      <c r="H386" s="1">
        <v>2019</v>
      </c>
    </row>
    <row r="387" spans="1:8" x14ac:dyDescent="0.25">
      <c r="A387" s="2" t="s">
        <v>89</v>
      </c>
      <c r="B387" s="3" t="s">
        <v>90</v>
      </c>
      <c r="C387" s="1" t="s">
        <v>91</v>
      </c>
      <c r="D387" s="1" t="s">
        <v>167</v>
      </c>
      <c r="E387" s="4">
        <v>190438.25399999999</v>
      </c>
      <c r="F387" s="5">
        <v>360830.37599999999</v>
      </c>
      <c r="G387" s="6">
        <f t="shared" ref="G387:G450" si="6">E387/F387</f>
        <v>0.52777777777777779</v>
      </c>
      <c r="H387" s="1">
        <v>2019</v>
      </c>
    </row>
    <row r="388" spans="1:8" x14ac:dyDescent="0.25">
      <c r="A388" s="2" t="s">
        <v>92</v>
      </c>
      <c r="B388" s="3" t="s">
        <v>93</v>
      </c>
      <c r="C388" s="1" t="s">
        <v>94</v>
      </c>
      <c r="D388" s="1" t="s">
        <v>167</v>
      </c>
      <c r="E388" s="4">
        <v>22854.473999999998</v>
      </c>
      <c r="F388" s="5">
        <v>28326.672000000002</v>
      </c>
      <c r="G388" s="6">
        <f t="shared" si="6"/>
        <v>0.80681818181818166</v>
      </c>
      <c r="H388" s="1">
        <v>2019</v>
      </c>
    </row>
    <row r="389" spans="1:8" x14ac:dyDescent="0.25">
      <c r="A389" s="2" t="s">
        <v>95</v>
      </c>
      <c r="B389" s="3" t="s">
        <v>96</v>
      </c>
      <c r="C389" s="1" t="s">
        <v>97</v>
      </c>
      <c r="D389" s="1" t="s">
        <v>167</v>
      </c>
      <c r="E389" s="4">
        <v>73610.316000000006</v>
      </c>
      <c r="F389" s="5">
        <v>75497.759999999995</v>
      </c>
      <c r="G389" s="6">
        <f t="shared" si="6"/>
        <v>0.9750000000000002</v>
      </c>
      <c r="H389" s="1">
        <v>2019</v>
      </c>
    </row>
    <row r="390" spans="1:8" x14ac:dyDescent="0.25">
      <c r="A390" s="2" t="s">
        <v>98</v>
      </c>
      <c r="B390" s="3" t="s">
        <v>99</v>
      </c>
      <c r="C390" s="1" t="s">
        <v>100</v>
      </c>
      <c r="D390" s="1" t="s">
        <v>167</v>
      </c>
      <c r="E390" s="4">
        <v>117349.84800000001</v>
      </c>
      <c r="F390" s="5">
        <v>160022.51999999999</v>
      </c>
      <c r="G390" s="6">
        <f t="shared" si="6"/>
        <v>0.7333333333333335</v>
      </c>
      <c r="H390" s="1">
        <v>2019</v>
      </c>
    </row>
    <row r="391" spans="1:8" x14ac:dyDescent="0.25">
      <c r="A391" s="2" t="s">
        <v>101</v>
      </c>
      <c r="B391" s="3" t="s">
        <v>102</v>
      </c>
      <c r="C391" s="1" t="s">
        <v>103</v>
      </c>
      <c r="D391" s="1" t="s">
        <v>167</v>
      </c>
      <c r="E391" s="4">
        <v>146957.16600000003</v>
      </c>
      <c r="F391" s="5">
        <v>169320.21300000002</v>
      </c>
      <c r="G391" s="6">
        <f t="shared" si="6"/>
        <v>0.86792452830188682</v>
      </c>
      <c r="H391" s="1">
        <v>2019</v>
      </c>
    </row>
    <row r="392" spans="1:8" x14ac:dyDescent="0.25">
      <c r="A392" s="2" t="s">
        <v>104</v>
      </c>
      <c r="B392" s="3" t="s">
        <v>105</v>
      </c>
      <c r="C392" s="1" t="s">
        <v>106</v>
      </c>
      <c r="D392" s="1" t="s">
        <v>167</v>
      </c>
      <c r="E392" s="4">
        <v>82406.7</v>
      </c>
      <c r="F392" s="5">
        <v>114652.8</v>
      </c>
      <c r="G392" s="6">
        <f t="shared" si="6"/>
        <v>0.71875</v>
      </c>
      <c r="H392" s="1">
        <v>2019</v>
      </c>
    </row>
    <row r="393" spans="1:8" x14ac:dyDescent="0.25">
      <c r="A393" s="2" t="s">
        <v>107</v>
      </c>
      <c r="B393" s="3" t="s">
        <v>108</v>
      </c>
      <c r="C393" s="1" t="s">
        <v>109</v>
      </c>
      <c r="D393" s="1" t="s">
        <v>167</v>
      </c>
      <c r="E393" s="4">
        <v>232255.37700000001</v>
      </c>
      <c r="F393" s="5">
        <v>296011.755</v>
      </c>
      <c r="G393" s="6">
        <f t="shared" si="6"/>
        <v>0.7846153846153846</v>
      </c>
      <c r="H393" s="1">
        <v>2019</v>
      </c>
    </row>
    <row r="394" spans="1:8" x14ac:dyDescent="0.25">
      <c r="A394" s="2" t="s">
        <v>110</v>
      </c>
      <c r="B394" s="3" t="s">
        <v>111</v>
      </c>
      <c r="C394" s="1" t="s">
        <v>112</v>
      </c>
      <c r="D394" s="1" t="s">
        <v>167</v>
      </c>
      <c r="E394" s="4">
        <v>364439.62799999997</v>
      </c>
      <c r="F394" s="5">
        <v>386132.46299999999</v>
      </c>
      <c r="G394" s="6">
        <f t="shared" si="6"/>
        <v>0.9438202247191011</v>
      </c>
      <c r="H394" s="1">
        <v>2019</v>
      </c>
    </row>
    <row r="395" spans="1:8" x14ac:dyDescent="0.25">
      <c r="A395" s="2" t="s">
        <v>113</v>
      </c>
      <c r="B395" s="3" t="s">
        <v>114</v>
      </c>
      <c r="C395" s="1" t="s">
        <v>115</v>
      </c>
      <c r="D395" s="1" t="s">
        <v>167</v>
      </c>
      <c r="E395" s="4">
        <v>83815.748999999996</v>
      </c>
      <c r="F395" s="5">
        <v>35226.909</v>
      </c>
      <c r="G395" s="6">
        <f t="shared" si="6"/>
        <v>2.3793103448275863</v>
      </c>
      <c r="H395" s="1">
        <v>2019</v>
      </c>
    </row>
    <row r="396" spans="1:8" x14ac:dyDescent="0.25">
      <c r="A396" s="2" t="s">
        <v>113</v>
      </c>
      <c r="B396" s="3" t="s">
        <v>114</v>
      </c>
      <c r="C396" s="1" t="s">
        <v>116</v>
      </c>
      <c r="D396" s="1" t="s">
        <v>167</v>
      </c>
      <c r="E396" s="4">
        <v>69479.963999999993</v>
      </c>
      <c r="F396" s="5">
        <v>98778.743999999992</v>
      </c>
      <c r="G396" s="6">
        <f t="shared" si="6"/>
        <v>0.70338983050847459</v>
      </c>
      <c r="H396" s="1">
        <v>2019</v>
      </c>
    </row>
    <row r="397" spans="1:8" x14ac:dyDescent="0.25">
      <c r="A397" s="2" t="s">
        <v>113</v>
      </c>
      <c r="B397" s="3" t="s">
        <v>114</v>
      </c>
      <c r="C397" s="1" t="s">
        <v>117</v>
      </c>
      <c r="D397" s="1" t="s">
        <v>167</v>
      </c>
      <c r="E397" s="4">
        <v>215194.41900000002</v>
      </c>
      <c r="F397" s="5">
        <v>218406.27600000001</v>
      </c>
      <c r="G397" s="6">
        <f t="shared" si="6"/>
        <v>0.98529411764705888</v>
      </c>
      <c r="H397" s="1">
        <v>2019</v>
      </c>
    </row>
    <row r="398" spans="1:8" x14ac:dyDescent="0.25">
      <c r="A398" s="2" t="s">
        <v>118</v>
      </c>
      <c r="B398" s="3" t="s">
        <v>119</v>
      </c>
      <c r="C398" s="1" t="s">
        <v>120</v>
      </c>
      <c r="D398" s="1" t="s">
        <v>167</v>
      </c>
      <c r="E398" s="4">
        <v>88065.468000000008</v>
      </c>
      <c r="F398" s="5">
        <v>70941.626999999993</v>
      </c>
      <c r="G398" s="6">
        <f t="shared" si="6"/>
        <v>1.2413793103448278</v>
      </c>
      <c r="H398" s="1">
        <v>2019</v>
      </c>
    </row>
    <row r="399" spans="1:8" x14ac:dyDescent="0.25">
      <c r="A399" s="2" t="s">
        <v>121</v>
      </c>
      <c r="B399" s="3" t="s">
        <v>122</v>
      </c>
      <c r="C399" s="1" t="s">
        <v>123</v>
      </c>
      <c r="D399" s="1" t="s">
        <v>167</v>
      </c>
      <c r="E399" s="4">
        <v>33564.824999999997</v>
      </c>
      <c r="F399" s="5">
        <v>26851.860000000004</v>
      </c>
      <c r="G399" s="6">
        <f t="shared" si="6"/>
        <v>1.2499999999999998</v>
      </c>
      <c r="H399" s="1">
        <v>2019</v>
      </c>
    </row>
    <row r="400" spans="1:8" x14ac:dyDescent="0.25">
      <c r="A400" s="2" t="s">
        <v>124</v>
      </c>
      <c r="B400" s="3" t="s">
        <v>125</v>
      </c>
      <c r="C400" s="1" t="s">
        <v>126</v>
      </c>
      <c r="D400" s="1" t="s">
        <v>167</v>
      </c>
      <c r="E400" s="4">
        <v>58085.937000000005</v>
      </c>
      <c r="F400" s="5">
        <v>19149.21</v>
      </c>
      <c r="G400" s="6">
        <f t="shared" si="6"/>
        <v>3.0333333333333337</v>
      </c>
      <c r="H400" s="1">
        <v>2019</v>
      </c>
    </row>
    <row r="401" spans="1:8" x14ac:dyDescent="0.25">
      <c r="A401" s="2" t="s">
        <v>127</v>
      </c>
      <c r="B401" s="3" t="s">
        <v>128</v>
      </c>
      <c r="C401" s="1" t="s">
        <v>129</v>
      </c>
      <c r="D401" s="1" t="s">
        <v>167</v>
      </c>
      <c r="E401" s="4">
        <v>75744.036000000007</v>
      </c>
      <c r="F401" s="5">
        <v>300532.788</v>
      </c>
      <c r="G401" s="6">
        <f t="shared" si="6"/>
        <v>0.25203252032520329</v>
      </c>
      <c r="H401" s="1">
        <v>2019</v>
      </c>
    </row>
    <row r="402" spans="1:8" x14ac:dyDescent="0.25">
      <c r="A402" s="2" t="s">
        <v>130</v>
      </c>
      <c r="B402" s="3" t="s">
        <v>131</v>
      </c>
      <c r="C402" s="1" t="s">
        <v>132</v>
      </c>
      <c r="D402" s="1" t="s">
        <v>167</v>
      </c>
      <c r="E402" s="4">
        <v>313281.21600000001</v>
      </c>
      <c r="F402" s="5">
        <v>254540.98800000004</v>
      </c>
      <c r="G402" s="6">
        <f t="shared" si="6"/>
        <v>1.2307692307692306</v>
      </c>
      <c r="H402" s="1">
        <v>2019</v>
      </c>
    </row>
    <row r="403" spans="1:8" x14ac:dyDescent="0.25">
      <c r="A403" s="2" t="s">
        <v>133</v>
      </c>
      <c r="B403" s="3" t="s">
        <v>134</v>
      </c>
      <c r="C403" s="1" t="s">
        <v>135</v>
      </c>
      <c r="D403" s="1" t="s">
        <v>167</v>
      </c>
      <c r="E403" s="4">
        <v>202610.04300000003</v>
      </c>
      <c r="F403" s="5">
        <v>344054.79000000004</v>
      </c>
      <c r="G403" s="6">
        <f t="shared" si="6"/>
        <v>0.58888888888888891</v>
      </c>
      <c r="H403" s="1">
        <v>2019</v>
      </c>
    </row>
    <row r="404" spans="1:8" x14ac:dyDescent="0.25">
      <c r="A404" s="2" t="s">
        <v>136</v>
      </c>
      <c r="B404" s="3" t="s">
        <v>137</v>
      </c>
      <c r="C404" s="1" t="s">
        <v>138</v>
      </c>
      <c r="D404" s="1" t="s">
        <v>167</v>
      </c>
      <c r="E404" s="4">
        <v>486123.93</v>
      </c>
      <c r="F404" s="5">
        <v>619168.37399999995</v>
      </c>
      <c r="G404" s="6">
        <f t="shared" si="6"/>
        <v>0.78512396694214881</v>
      </c>
      <c r="H404" s="1">
        <v>2019</v>
      </c>
    </row>
    <row r="405" spans="1:8" x14ac:dyDescent="0.25">
      <c r="A405" s="2" t="s">
        <v>139</v>
      </c>
      <c r="B405" s="3" t="s">
        <v>140</v>
      </c>
      <c r="C405" s="1" t="s">
        <v>141</v>
      </c>
      <c r="D405" s="1" t="s">
        <v>167</v>
      </c>
      <c r="E405" s="4">
        <v>174403.48499999999</v>
      </c>
      <c r="F405" s="5">
        <v>450204.34500000003</v>
      </c>
      <c r="G405" s="6">
        <f t="shared" si="6"/>
        <v>0.38738738738738732</v>
      </c>
      <c r="H405" s="1">
        <v>2019</v>
      </c>
    </row>
    <row r="406" spans="1:8" x14ac:dyDescent="0.25">
      <c r="A406" s="2" t="s">
        <v>142</v>
      </c>
      <c r="B406" s="3" t="s">
        <v>143</v>
      </c>
      <c r="C406" s="1" t="s">
        <v>144</v>
      </c>
      <c r="D406" s="1" t="s">
        <v>167</v>
      </c>
      <c r="E406" s="4">
        <v>176517.99000000002</v>
      </c>
      <c r="F406" s="5">
        <v>157261.48199999999</v>
      </c>
      <c r="G406" s="6">
        <f t="shared" si="6"/>
        <v>1.1224489795918369</v>
      </c>
      <c r="H406" s="1">
        <v>2019</v>
      </c>
    </row>
    <row r="407" spans="1:8" x14ac:dyDescent="0.25">
      <c r="A407" s="2" t="s">
        <v>142</v>
      </c>
      <c r="B407" s="3" t="s">
        <v>143</v>
      </c>
      <c r="C407" s="1" t="s">
        <v>145</v>
      </c>
      <c r="D407" s="1" t="s">
        <v>167</v>
      </c>
      <c r="E407" s="4">
        <v>329351.47200000001</v>
      </c>
      <c r="F407" s="5">
        <v>390021.48000000004</v>
      </c>
      <c r="G407" s="6">
        <f t="shared" si="6"/>
        <v>0.84444444444444433</v>
      </c>
      <c r="H407" s="1">
        <v>2019</v>
      </c>
    </row>
    <row r="408" spans="1:8" x14ac:dyDescent="0.25">
      <c r="A408" s="2" t="s">
        <v>146</v>
      </c>
      <c r="B408" s="3" t="s">
        <v>147</v>
      </c>
      <c r="C408" s="1" t="s">
        <v>148</v>
      </c>
      <c r="D408" s="1" t="s">
        <v>167</v>
      </c>
      <c r="E408" s="4">
        <v>95328.837</v>
      </c>
      <c r="F408" s="5">
        <v>198736.38900000002</v>
      </c>
      <c r="G408" s="6">
        <f t="shared" si="6"/>
        <v>0.47967479674796742</v>
      </c>
      <c r="H408" s="1">
        <v>2019</v>
      </c>
    </row>
    <row r="409" spans="1:8" x14ac:dyDescent="0.25">
      <c r="A409" s="2" t="s">
        <v>149</v>
      </c>
      <c r="B409" s="3" t="s">
        <v>150</v>
      </c>
      <c r="C409" s="1" t="s">
        <v>151</v>
      </c>
      <c r="D409" s="1" t="s">
        <v>167</v>
      </c>
      <c r="E409" s="4">
        <v>212519.538</v>
      </c>
      <c r="F409" s="5">
        <v>225638.02799999999</v>
      </c>
      <c r="G409" s="6">
        <f t="shared" si="6"/>
        <v>0.94186046511627908</v>
      </c>
      <c r="H409" s="1">
        <v>2019</v>
      </c>
    </row>
    <row r="410" spans="1:8" x14ac:dyDescent="0.25">
      <c r="A410" s="2" t="s">
        <v>152</v>
      </c>
      <c r="B410" s="3" t="s">
        <v>153</v>
      </c>
      <c r="C410" s="1" t="s">
        <v>154</v>
      </c>
      <c r="D410" s="1" t="s">
        <v>167</v>
      </c>
      <c r="E410" s="4">
        <v>180939.204</v>
      </c>
      <c r="F410" s="5">
        <v>123800.508</v>
      </c>
      <c r="G410" s="6">
        <f t="shared" si="6"/>
        <v>1.4615384615384615</v>
      </c>
      <c r="H410" s="1">
        <v>2019</v>
      </c>
    </row>
    <row r="411" spans="1:8" x14ac:dyDescent="0.25">
      <c r="A411" s="2" t="s">
        <v>155</v>
      </c>
      <c r="B411" s="3" t="s">
        <v>156</v>
      </c>
      <c r="C411" s="1" t="s">
        <v>157</v>
      </c>
      <c r="D411" s="1" t="s">
        <v>167</v>
      </c>
      <c r="E411" s="4">
        <v>205798.383</v>
      </c>
      <c r="F411" s="5">
        <v>201419.69400000002</v>
      </c>
      <c r="G411" s="6">
        <f t="shared" si="6"/>
        <v>1.0217391304347825</v>
      </c>
      <c r="H411" s="1">
        <v>2019</v>
      </c>
    </row>
    <row r="412" spans="1:8" x14ac:dyDescent="0.25">
      <c r="A412" s="2" t="s">
        <v>158</v>
      </c>
      <c r="B412" s="3" t="s">
        <v>159</v>
      </c>
      <c r="C412" s="1" t="s">
        <v>160</v>
      </c>
      <c r="D412" s="1" t="s">
        <v>167</v>
      </c>
      <c r="E412" s="4">
        <v>109897.84800000001</v>
      </c>
      <c r="F412" s="5">
        <v>82075.608000000007</v>
      </c>
      <c r="G412" s="6">
        <f t="shared" si="6"/>
        <v>1.3389830508474576</v>
      </c>
      <c r="H412" s="1">
        <v>2019</v>
      </c>
    </row>
    <row r="413" spans="1:8" x14ac:dyDescent="0.25">
      <c r="A413" s="2" t="s">
        <v>161</v>
      </c>
      <c r="B413" s="3" t="s">
        <v>162</v>
      </c>
      <c r="C413" s="1" t="s">
        <v>163</v>
      </c>
      <c r="D413" s="1" t="s">
        <v>167</v>
      </c>
      <c r="E413" s="4">
        <v>13555.755000000001</v>
      </c>
      <c r="F413" s="5">
        <v>14392.53</v>
      </c>
      <c r="G413" s="6">
        <f t="shared" si="6"/>
        <v>0.94186046511627908</v>
      </c>
      <c r="H413" s="1">
        <v>2019</v>
      </c>
    </row>
    <row r="414" spans="1:8" x14ac:dyDescent="0.25">
      <c r="A414" s="2" t="s">
        <v>164</v>
      </c>
      <c r="B414" s="3" t="s">
        <v>165</v>
      </c>
      <c r="C414" s="1" t="s">
        <v>166</v>
      </c>
      <c r="D414" s="1" t="s">
        <v>167</v>
      </c>
      <c r="E414" s="4">
        <v>131566.5</v>
      </c>
      <c r="F414" s="5">
        <v>67098.915000000008</v>
      </c>
      <c r="G414" s="6">
        <f t="shared" si="6"/>
        <v>1.9607843137254899</v>
      </c>
      <c r="H414" s="1">
        <v>2019</v>
      </c>
    </row>
    <row r="415" spans="1:8" x14ac:dyDescent="0.25">
      <c r="A415" s="2" t="s">
        <v>7</v>
      </c>
      <c r="B415" s="3" t="s">
        <v>8</v>
      </c>
      <c r="C415" s="1" t="s">
        <v>9</v>
      </c>
      <c r="D415" s="1" t="s">
        <v>168</v>
      </c>
      <c r="E415" s="4">
        <v>523222.30800000002</v>
      </c>
      <c r="F415" s="5">
        <v>312795.94500000007</v>
      </c>
      <c r="G415" s="6">
        <f t="shared" si="6"/>
        <v>1.6727272727272724</v>
      </c>
      <c r="H415" s="1">
        <v>2019</v>
      </c>
    </row>
    <row r="416" spans="1:8" x14ac:dyDescent="0.25">
      <c r="A416" s="2" t="s">
        <v>11</v>
      </c>
      <c r="B416" s="3" t="s">
        <v>12</v>
      </c>
      <c r="C416" s="1" t="s">
        <v>13</v>
      </c>
      <c r="D416" s="1" t="s">
        <v>168</v>
      </c>
      <c r="E416" s="4">
        <v>596794.46400000015</v>
      </c>
      <c r="F416" s="5">
        <v>863220.56400000013</v>
      </c>
      <c r="G416" s="6">
        <f t="shared" si="6"/>
        <v>0.6913580246913581</v>
      </c>
      <c r="H416" s="1">
        <v>2019</v>
      </c>
    </row>
    <row r="417" spans="1:8" x14ac:dyDescent="0.25">
      <c r="A417" s="2" t="s">
        <v>14</v>
      </c>
      <c r="B417" s="3" t="s">
        <v>15</v>
      </c>
      <c r="C417" s="1" t="s">
        <v>16</v>
      </c>
      <c r="D417" s="1" t="s">
        <v>168</v>
      </c>
      <c r="E417" s="4">
        <v>153091.45799999998</v>
      </c>
      <c r="F417" s="5">
        <v>222169.31099999999</v>
      </c>
      <c r="G417" s="6">
        <f t="shared" si="6"/>
        <v>0.68907563025210083</v>
      </c>
      <c r="H417" s="1">
        <v>2019</v>
      </c>
    </row>
    <row r="418" spans="1:8" x14ac:dyDescent="0.25">
      <c r="A418" s="2" t="s">
        <v>17</v>
      </c>
      <c r="B418" s="3" t="s">
        <v>18</v>
      </c>
      <c r="C418" s="1" t="s">
        <v>19</v>
      </c>
      <c r="D418" s="1" t="s">
        <v>168</v>
      </c>
      <c r="E418" s="4">
        <v>134103.22200000001</v>
      </c>
      <c r="F418" s="5">
        <v>62987.877</v>
      </c>
      <c r="G418" s="6">
        <f t="shared" si="6"/>
        <v>2.1290322580645165</v>
      </c>
      <c r="H418" s="1">
        <v>2019</v>
      </c>
    </row>
    <row r="419" spans="1:8" x14ac:dyDescent="0.25">
      <c r="A419" s="2" t="s">
        <v>20</v>
      </c>
      <c r="B419" s="3" t="s">
        <v>21</v>
      </c>
      <c r="C419" s="1" t="s">
        <v>22</v>
      </c>
      <c r="D419" s="1" t="s">
        <v>168</v>
      </c>
      <c r="E419" s="4">
        <v>803733.3</v>
      </c>
      <c r="F419" s="5">
        <v>691210.63800000004</v>
      </c>
      <c r="G419" s="6">
        <f t="shared" si="6"/>
        <v>1.1627906976744187</v>
      </c>
      <c r="H419" s="1">
        <v>2019</v>
      </c>
    </row>
    <row r="420" spans="1:8" x14ac:dyDescent="0.25">
      <c r="A420" s="2" t="s">
        <v>20</v>
      </c>
      <c r="B420" s="3" t="s">
        <v>21</v>
      </c>
      <c r="C420" s="1" t="s">
        <v>23</v>
      </c>
      <c r="D420" s="1" t="s">
        <v>168</v>
      </c>
      <c r="E420" s="4">
        <v>470726.08200000005</v>
      </c>
      <c r="F420" s="5">
        <v>530311.66200000001</v>
      </c>
      <c r="G420" s="6">
        <f t="shared" si="6"/>
        <v>0.88764044943820231</v>
      </c>
      <c r="H420" s="1">
        <v>2019</v>
      </c>
    </row>
    <row r="421" spans="1:8" x14ac:dyDescent="0.25">
      <c r="A421" s="2" t="s">
        <v>20</v>
      </c>
      <c r="B421" s="3" t="s">
        <v>21</v>
      </c>
      <c r="C421" s="1" t="s">
        <v>24</v>
      </c>
      <c r="D421" s="1" t="s">
        <v>168</v>
      </c>
      <c r="E421" s="4">
        <v>263202.18300000002</v>
      </c>
      <c r="F421" s="5">
        <v>1001866.374</v>
      </c>
      <c r="G421" s="6">
        <f t="shared" si="6"/>
        <v>0.26271186440677968</v>
      </c>
      <c r="H421" s="1">
        <v>2019</v>
      </c>
    </row>
    <row r="422" spans="1:8" x14ac:dyDescent="0.25">
      <c r="A422" s="2" t="s">
        <v>20</v>
      </c>
      <c r="B422" s="3" t="s">
        <v>21</v>
      </c>
      <c r="C422" s="1" t="s">
        <v>25</v>
      </c>
      <c r="D422" s="1" t="s">
        <v>168</v>
      </c>
      <c r="E422" s="4">
        <v>295226.08199999999</v>
      </c>
      <c r="F422" s="5">
        <v>559045.13399999996</v>
      </c>
      <c r="G422" s="6">
        <f t="shared" si="6"/>
        <v>0.52808988764044951</v>
      </c>
      <c r="H422" s="1">
        <v>2019</v>
      </c>
    </row>
    <row r="423" spans="1:8" x14ac:dyDescent="0.25">
      <c r="A423" s="2" t="s">
        <v>26</v>
      </c>
      <c r="B423" s="3" t="s">
        <v>27</v>
      </c>
      <c r="C423" s="1" t="s">
        <v>28</v>
      </c>
      <c r="D423" s="1" t="s">
        <v>168</v>
      </c>
      <c r="E423" s="4">
        <v>155828.12400000001</v>
      </c>
      <c r="F423" s="5">
        <v>178913.772</v>
      </c>
      <c r="G423" s="6">
        <f t="shared" si="6"/>
        <v>0.87096774193548399</v>
      </c>
      <c r="H423" s="1">
        <v>2019</v>
      </c>
    </row>
    <row r="424" spans="1:8" x14ac:dyDescent="0.25">
      <c r="A424" s="2" t="s">
        <v>29</v>
      </c>
      <c r="B424" s="3" t="s">
        <v>30</v>
      </c>
      <c r="C424" s="1" t="s">
        <v>31</v>
      </c>
      <c r="D424" s="1" t="s">
        <v>168</v>
      </c>
      <c r="E424" s="4">
        <v>315851.022</v>
      </c>
      <c r="F424" s="5">
        <v>323461.89</v>
      </c>
      <c r="G424" s="6">
        <f t="shared" si="6"/>
        <v>0.97647058823529409</v>
      </c>
      <c r="H424" s="1">
        <v>2019</v>
      </c>
    </row>
    <row r="425" spans="1:8" x14ac:dyDescent="0.25">
      <c r="A425" s="2" t="s">
        <v>32</v>
      </c>
      <c r="B425" s="3" t="s">
        <v>33</v>
      </c>
      <c r="C425" s="1" t="s">
        <v>34</v>
      </c>
      <c r="D425" s="1" t="s">
        <v>168</v>
      </c>
      <c r="E425" s="4">
        <v>127027.49400000001</v>
      </c>
      <c r="F425" s="5">
        <v>196315.21799999999</v>
      </c>
      <c r="G425" s="6">
        <f t="shared" si="6"/>
        <v>0.6470588235294118</v>
      </c>
      <c r="H425" s="1">
        <v>2019</v>
      </c>
    </row>
    <row r="426" spans="1:8" x14ac:dyDescent="0.25">
      <c r="A426" s="2" t="s">
        <v>35</v>
      </c>
      <c r="B426" s="3" t="s">
        <v>36</v>
      </c>
      <c r="C426" s="1" t="s">
        <v>37</v>
      </c>
      <c r="D426" s="1" t="s">
        <v>168</v>
      </c>
      <c r="E426" s="4">
        <v>454820.4</v>
      </c>
      <c r="F426" s="5">
        <v>855062.35199999996</v>
      </c>
      <c r="G426" s="6">
        <f t="shared" si="6"/>
        <v>0.53191489361702138</v>
      </c>
      <c r="H426" s="1">
        <v>2019</v>
      </c>
    </row>
    <row r="427" spans="1:8" x14ac:dyDescent="0.25">
      <c r="A427" s="2" t="s">
        <v>35</v>
      </c>
      <c r="B427" s="3" t="s">
        <v>36</v>
      </c>
      <c r="C427" s="1" t="s">
        <v>38</v>
      </c>
      <c r="D427" s="1" t="s">
        <v>168</v>
      </c>
      <c r="E427" s="4">
        <v>216096.33600000001</v>
      </c>
      <c r="F427" s="5">
        <v>468208.728</v>
      </c>
      <c r="G427" s="6">
        <f t="shared" si="6"/>
        <v>0.46153846153846156</v>
      </c>
      <c r="H427" s="1">
        <v>2019</v>
      </c>
    </row>
    <row r="428" spans="1:8" x14ac:dyDescent="0.25">
      <c r="A428" s="2" t="s">
        <v>39</v>
      </c>
      <c r="B428" s="3" t="s">
        <v>40</v>
      </c>
      <c r="C428" s="1" t="s">
        <v>41</v>
      </c>
      <c r="D428" s="1" t="s">
        <v>168</v>
      </c>
      <c r="E428" s="4">
        <v>865253.34</v>
      </c>
      <c r="F428" s="5">
        <v>257515.875</v>
      </c>
      <c r="G428" s="6">
        <f t="shared" si="6"/>
        <v>3.36</v>
      </c>
      <c r="H428" s="1">
        <v>2019</v>
      </c>
    </row>
    <row r="429" spans="1:8" x14ac:dyDescent="0.25">
      <c r="A429" s="2" t="s">
        <v>42</v>
      </c>
      <c r="B429" s="3" t="s">
        <v>43</v>
      </c>
      <c r="C429" s="1" t="s">
        <v>44</v>
      </c>
      <c r="D429" s="1" t="s">
        <v>168</v>
      </c>
      <c r="E429" s="4">
        <v>453928.45500000002</v>
      </c>
      <c r="F429" s="5">
        <v>433753.85700000002</v>
      </c>
      <c r="G429" s="6">
        <f t="shared" si="6"/>
        <v>1.0465116279069768</v>
      </c>
      <c r="H429" s="1">
        <v>2019</v>
      </c>
    </row>
    <row r="430" spans="1:8" x14ac:dyDescent="0.25">
      <c r="A430" s="2" t="s">
        <v>45</v>
      </c>
      <c r="B430" s="3" t="s">
        <v>46</v>
      </c>
      <c r="C430" s="1" t="s">
        <v>47</v>
      </c>
      <c r="D430" s="1" t="s">
        <v>168</v>
      </c>
      <c r="E430" s="4">
        <v>368735.49000000005</v>
      </c>
      <c r="F430" s="5">
        <v>446579.64900000009</v>
      </c>
      <c r="G430" s="6">
        <f t="shared" si="6"/>
        <v>0.82568807339449535</v>
      </c>
      <c r="H430" s="1">
        <v>2019</v>
      </c>
    </row>
    <row r="431" spans="1:8" x14ac:dyDescent="0.25">
      <c r="A431" s="2" t="s">
        <v>48</v>
      </c>
      <c r="B431" s="3" t="s">
        <v>49</v>
      </c>
      <c r="C431" s="1" t="s">
        <v>50</v>
      </c>
      <c r="D431" s="1" t="s">
        <v>168</v>
      </c>
      <c r="E431" s="4">
        <v>710326.58399999992</v>
      </c>
      <c r="F431" s="5">
        <v>631401.40799999994</v>
      </c>
      <c r="G431" s="6">
        <f t="shared" si="6"/>
        <v>1.125</v>
      </c>
      <c r="H431" s="1">
        <v>2019</v>
      </c>
    </row>
    <row r="432" spans="1:8" x14ac:dyDescent="0.25">
      <c r="A432" s="2" t="s">
        <v>51</v>
      </c>
      <c r="B432" s="3" t="s">
        <v>52</v>
      </c>
      <c r="C432" s="1" t="s">
        <v>53</v>
      </c>
      <c r="D432" s="1" t="s">
        <v>168</v>
      </c>
      <c r="E432" s="4">
        <v>423469.95299999998</v>
      </c>
      <c r="F432" s="5">
        <v>1027139.8859999999</v>
      </c>
      <c r="G432" s="6">
        <f t="shared" si="6"/>
        <v>0.41228070175438597</v>
      </c>
      <c r="H432" s="1">
        <v>2019</v>
      </c>
    </row>
    <row r="433" spans="1:8" x14ac:dyDescent="0.25">
      <c r="A433" s="2" t="s">
        <v>51</v>
      </c>
      <c r="B433" s="3" t="s">
        <v>52</v>
      </c>
      <c r="C433" s="1" t="s">
        <v>54</v>
      </c>
      <c r="D433" s="1" t="s">
        <v>168</v>
      </c>
      <c r="E433" s="4">
        <v>264063.24000000005</v>
      </c>
      <c r="F433" s="5">
        <v>269931.31200000003</v>
      </c>
      <c r="G433" s="6">
        <f t="shared" si="6"/>
        <v>0.97826086956521741</v>
      </c>
      <c r="H433" s="1">
        <v>2019</v>
      </c>
    </row>
    <row r="434" spans="1:8" x14ac:dyDescent="0.25">
      <c r="A434" s="2" t="s">
        <v>55</v>
      </c>
      <c r="B434" s="3" t="s">
        <v>56</v>
      </c>
      <c r="C434" s="1" t="s">
        <v>57</v>
      </c>
      <c r="D434" s="1" t="s">
        <v>168</v>
      </c>
      <c r="E434" s="4">
        <v>745950.11400000006</v>
      </c>
      <c r="F434" s="5">
        <v>535553.92800000007</v>
      </c>
      <c r="G434" s="6">
        <f t="shared" si="6"/>
        <v>1.3928571428571428</v>
      </c>
      <c r="H434" s="1">
        <v>2019</v>
      </c>
    </row>
    <row r="435" spans="1:8" x14ac:dyDescent="0.25">
      <c r="A435" s="2" t="s">
        <v>58</v>
      </c>
      <c r="B435" s="3" t="s">
        <v>59</v>
      </c>
      <c r="C435" s="1" t="s">
        <v>60</v>
      </c>
      <c r="D435" s="1" t="s">
        <v>168</v>
      </c>
      <c r="E435" s="4">
        <v>147059.46</v>
      </c>
      <c r="F435" s="5">
        <v>147059.46</v>
      </c>
      <c r="G435" s="6">
        <f t="shared" si="6"/>
        <v>1</v>
      </c>
      <c r="H435" s="1">
        <v>2019</v>
      </c>
    </row>
    <row r="436" spans="1:8" x14ac:dyDescent="0.25">
      <c r="A436" s="2" t="s">
        <v>61</v>
      </c>
      <c r="B436" s="3" t="s">
        <v>62</v>
      </c>
      <c r="C436" s="1" t="s">
        <v>63</v>
      </c>
      <c r="D436" s="1" t="s">
        <v>168</v>
      </c>
      <c r="E436" s="4">
        <v>318523.90500000003</v>
      </c>
      <c r="F436" s="5">
        <v>739215.85499999998</v>
      </c>
      <c r="G436" s="6">
        <f t="shared" si="6"/>
        <v>0.4308943089430895</v>
      </c>
      <c r="H436" s="1">
        <v>2019</v>
      </c>
    </row>
    <row r="437" spans="1:8" x14ac:dyDescent="0.25">
      <c r="A437" s="2" t="s">
        <v>64</v>
      </c>
      <c r="B437" s="3" t="s">
        <v>65</v>
      </c>
      <c r="C437" s="1" t="s">
        <v>66</v>
      </c>
      <c r="D437" s="1" t="s">
        <v>168</v>
      </c>
      <c r="E437" s="4">
        <v>695737.78200000001</v>
      </c>
      <c r="F437" s="5">
        <v>903659.41799999983</v>
      </c>
      <c r="G437" s="6">
        <f t="shared" si="6"/>
        <v>0.76991150442477896</v>
      </c>
      <c r="H437" s="1">
        <v>2019</v>
      </c>
    </row>
    <row r="438" spans="1:8" x14ac:dyDescent="0.25">
      <c r="A438" s="2" t="s">
        <v>67</v>
      </c>
      <c r="B438" s="3" t="s">
        <v>68</v>
      </c>
      <c r="C438" s="1" t="s">
        <v>69</v>
      </c>
      <c r="D438" s="1" t="s">
        <v>168</v>
      </c>
      <c r="E438" s="4">
        <v>120405.74400000001</v>
      </c>
      <c r="F438" s="5">
        <v>82778.949000000008</v>
      </c>
      <c r="G438" s="6">
        <f t="shared" si="6"/>
        <v>1.4545454545454546</v>
      </c>
      <c r="H438" s="1">
        <v>2019</v>
      </c>
    </row>
    <row r="439" spans="1:8" x14ac:dyDescent="0.25">
      <c r="A439" s="2" t="s">
        <v>70</v>
      </c>
      <c r="B439" s="3" t="s">
        <v>71</v>
      </c>
      <c r="C439" s="1" t="s">
        <v>72</v>
      </c>
      <c r="D439" s="1" t="s">
        <v>168</v>
      </c>
      <c r="E439" s="4">
        <v>206848.62</v>
      </c>
      <c r="F439" s="5">
        <v>545328.18000000005</v>
      </c>
      <c r="G439" s="6">
        <f t="shared" si="6"/>
        <v>0.37931034482758619</v>
      </c>
      <c r="H439" s="1">
        <v>2019</v>
      </c>
    </row>
    <row r="440" spans="1:8" x14ac:dyDescent="0.25">
      <c r="A440" s="2" t="s">
        <v>70</v>
      </c>
      <c r="B440" s="3" t="s">
        <v>71</v>
      </c>
      <c r="C440" s="1" t="s">
        <v>73</v>
      </c>
      <c r="D440" s="1" t="s">
        <v>168</v>
      </c>
      <c r="E440" s="4">
        <v>394381.89</v>
      </c>
      <c r="F440" s="5">
        <v>1161827.73</v>
      </c>
      <c r="G440" s="6">
        <f t="shared" si="6"/>
        <v>0.33944954128440369</v>
      </c>
      <c r="H440" s="1">
        <v>2019</v>
      </c>
    </row>
    <row r="441" spans="1:8" x14ac:dyDescent="0.25">
      <c r="A441" s="2" t="s">
        <v>74</v>
      </c>
      <c r="B441" s="3" t="s">
        <v>75</v>
      </c>
      <c r="C441" s="1" t="s">
        <v>76</v>
      </c>
      <c r="D441" s="1" t="s">
        <v>168</v>
      </c>
      <c r="E441" s="4">
        <v>539463.978</v>
      </c>
      <c r="F441" s="5">
        <v>357476.13</v>
      </c>
      <c r="G441" s="6">
        <f t="shared" si="6"/>
        <v>1.509090909090909</v>
      </c>
      <c r="H441" s="1">
        <v>2019</v>
      </c>
    </row>
    <row r="442" spans="1:8" x14ac:dyDescent="0.25">
      <c r="A442" s="2" t="s">
        <v>77</v>
      </c>
      <c r="B442" s="3" t="s">
        <v>78</v>
      </c>
      <c r="C442" s="1" t="s">
        <v>79</v>
      </c>
      <c r="D442" s="1" t="s">
        <v>168</v>
      </c>
      <c r="E442" s="4">
        <v>50356.94400000001</v>
      </c>
      <c r="F442" s="5">
        <v>140389.05600000001</v>
      </c>
      <c r="G442" s="6">
        <f t="shared" si="6"/>
        <v>0.35869565217391308</v>
      </c>
      <c r="H442" s="1">
        <v>2019</v>
      </c>
    </row>
    <row r="443" spans="1:8" x14ac:dyDescent="0.25">
      <c r="A443" s="2" t="s">
        <v>80</v>
      </c>
      <c r="B443" s="3" t="s">
        <v>81</v>
      </c>
      <c r="C443" s="1" t="s">
        <v>82</v>
      </c>
      <c r="D443" s="1" t="s">
        <v>168</v>
      </c>
      <c r="E443" s="4">
        <v>100498.10400000001</v>
      </c>
      <c r="F443" s="5">
        <v>57427.487999999998</v>
      </c>
      <c r="G443" s="6">
        <f t="shared" si="6"/>
        <v>1.7500000000000002</v>
      </c>
      <c r="H443" s="1">
        <v>2019</v>
      </c>
    </row>
    <row r="444" spans="1:8" x14ac:dyDescent="0.25">
      <c r="A444" s="2" t="s">
        <v>83</v>
      </c>
      <c r="B444" s="3" t="s">
        <v>84</v>
      </c>
      <c r="C444" s="1" t="s">
        <v>85</v>
      </c>
      <c r="D444" s="1" t="s">
        <v>168</v>
      </c>
      <c r="E444" s="4">
        <v>157899.22200000004</v>
      </c>
      <c r="F444" s="5">
        <v>200410.55100000004</v>
      </c>
      <c r="G444" s="6">
        <f t="shared" si="6"/>
        <v>0.78787878787878796</v>
      </c>
      <c r="H444" s="1">
        <v>2019</v>
      </c>
    </row>
    <row r="445" spans="1:8" x14ac:dyDescent="0.25">
      <c r="A445" s="2" t="s">
        <v>86</v>
      </c>
      <c r="B445" s="3" t="s">
        <v>87</v>
      </c>
      <c r="C445" s="1" t="s">
        <v>88</v>
      </c>
      <c r="D445" s="1" t="s">
        <v>168</v>
      </c>
      <c r="E445" s="4">
        <v>622837.92599999998</v>
      </c>
      <c r="F445" s="5">
        <v>341556.28200000006</v>
      </c>
      <c r="G445" s="6">
        <f t="shared" si="6"/>
        <v>1.8235294117647054</v>
      </c>
      <c r="H445" s="1">
        <v>2019</v>
      </c>
    </row>
    <row r="446" spans="1:8" x14ac:dyDescent="0.25">
      <c r="A446" s="2" t="s">
        <v>89</v>
      </c>
      <c r="B446" s="3" t="s">
        <v>90</v>
      </c>
      <c r="C446" s="1" t="s">
        <v>91</v>
      </c>
      <c r="D446" s="1" t="s">
        <v>168</v>
      </c>
      <c r="E446" s="4">
        <v>663588.17999999993</v>
      </c>
      <c r="F446" s="5">
        <v>827080.92</v>
      </c>
      <c r="G446" s="6">
        <f t="shared" si="6"/>
        <v>0.80232558139534871</v>
      </c>
      <c r="H446" s="1">
        <v>2019</v>
      </c>
    </row>
    <row r="447" spans="1:8" x14ac:dyDescent="0.25">
      <c r="A447" s="2" t="s">
        <v>92</v>
      </c>
      <c r="B447" s="3" t="s">
        <v>93</v>
      </c>
      <c r="C447" s="1" t="s">
        <v>94</v>
      </c>
      <c r="D447" s="1" t="s">
        <v>168</v>
      </c>
      <c r="E447" s="4">
        <v>199524.6</v>
      </c>
      <c r="F447" s="5">
        <v>103752.792</v>
      </c>
      <c r="G447" s="6">
        <f t="shared" si="6"/>
        <v>1.9230769230769231</v>
      </c>
      <c r="H447" s="1">
        <v>2019</v>
      </c>
    </row>
    <row r="448" spans="1:8" x14ac:dyDescent="0.25">
      <c r="A448" s="2" t="s">
        <v>95</v>
      </c>
      <c r="B448" s="3" t="s">
        <v>96</v>
      </c>
      <c r="C448" s="1" t="s">
        <v>97</v>
      </c>
      <c r="D448" s="1" t="s">
        <v>168</v>
      </c>
      <c r="E448" s="4">
        <v>168097.644</v>
      </c>
      <c r="F448" s="5">
        <v>255379.11300000001</v>
      </c>
      <c r="G448" s="6">
        <f t="shared" si="6"/>
        <v>0.65822784810126578</v>
      </c>
      <c r="H448" s="1">
        <v>2019</v>
      </c>
    </row>
    <row r="449" spans="1:8" x14ac:dyDescent="0.25">
      <c r="A449" s="2" t="s">
        <v>98</v>
      </c>
      <c r="B449" s="3" t="s">
        <v>99</v>
      </c>
      <c r="C449" s="1" t="s">
        <v>100</v>
      </c>
      <c r="D449" s="1" t="s">
        <v>168</v>
      </c>
      <c r="E449" s="4">
        <v>499076.48700000008</v>
      </c>
      <c r="F449" s="5">
        <v>521013.91500000004</v>
      </c>
      <c r="G449" s="6">
        <f t="shared" si="6"/>
        <v>0.95789473684210535</v>
      </c>
      <c r="H449" s="1">
        <v>2019</v>
      </c>
    </row>
    <row r="450" spans="1:8" x14ac:dyDescent="0.25">
      <c r="A450" s="2" t="s">
        <v>101</v>
      </c>
      <c r="B450" s="3" t="s">
        <v>102</v>
      </c>
      <c r="C450" s="1" t="s">
        <v>103</v>
      </c>
      <c r="D450" s="1" t="s">
        <v>168</v>
      </c>
      <c r="E450" s="4">
        <v>133226.96400000001</v>
      </c>
      <c r="F450" s="5">
        <v>139673.43000000002</v>
      </c>
      <c r="G450" s="6">
        <f t="shared" si="6"/>
        <v>0.95384615384615379</v>
      </c>
      <c r="H450" s="1">
        <v>2019</v>
      </c>
    </row>
    <row r="451" spans="1:8" x14ac:dyDescent="0.25">
      <c r="A451" s="2" t="s">
        <v>104</v>
      </c>
      <c r="B451" s="3" t="s">
        <v>105</v>
      </c>
      <c r="C451" s="1" t="s">
        <v>106</v>
      </c>
      <c r="D451" s="1" t="s">
        <v>168</v>
      </c>
      <c r="E451" s="4">
        <v>527773.82400000014</v>
      </c>
      <c r="F451" s="5">
        <v>372883.68000000005</v>
      </c>
      <c r="G451" s="6">
        <f t="shared" ref="G451:G514" si="7">E451/F451</f>
        <v>1.4153846153846155</v>
      </c>
      <c r="H451" s="1">
        <v>2019</v>
      </c>
    </row>
    <row r="452" spans="1:8" x14ac:dyDescent="0.25">
      <c r="A452" s="2" t="s">
        <v>107</v>
      </c>
      <c r="B452" s="3" t="s">
        <v>108</v>
      </c>
      <c r="C452" s="1" t="s">
        <v>109</v>
      </c>
      <c r="D452" s="1" t="s">
        <v>168</v>
      </c>
      <c r="E452" s="4">
        <v>218251.40400000004</v>
      </c>
      <c r="F452" s="5">
        <v>670343.598</v>
      </c>
      <c r="G452" s="6">
        <f t="shared" si="7"/>
        <v>0.32558139534883729</v>
      </c>
      <c r="H452" s="1">
        <v>2019</v>
      </c>
    </row>
    <row r="453" spans="1:8" x14ac:dyDescent="0.25">
      <c r="A453" s="2" t="s">
        <v>110</v>
      </c>
      <c r="B453" s="3" t="s">
        <v>111</v>
      </c>
      <c r="C453" s="1" t="s">
        <v>112</v>
      </c>
      <c r="D453" s="1" t="s">
        <v>168</v>
      </c>
      <c r="E453" s="4">
        <v>804242.92500000005</v>
      </c>
      <c r="F453" s="5">
        <v>804242.92500000005</v>
      </c>
      <c r="G453" s="6">
        <f t="shared" si="7"/>
        <v>1</v>
      </c>
      <c r="H453" s="1">
        <v>2019</v>
      </c>
    </row>
    <row r="454" spans="1:8" x14ac:dyDescent="0.25">
      <c r="A454" s="2" t="s">
        <v>113</v>
      </c>
      <c r="B454" s="3" t="s">
        <v>114</v>
      </c>
      <c r="C454" s="1" t="s">
        <v>115</v>
      </c>
      <c r="D454" s="1" t="s">
        <v>168</v>
      </c>
      <c r="E454" s="4">
        <v>362211.29100000003</v>
      </c>
      <c r="F454" s="5">
        <v>919459.43099999998</v>
      </c>
      <c r="G454" s="6">
        <f t="shared" si="7"/>
        <v>0.39393939393939398</v>
      </c>
      <c r="H454" s="1">
        <v>2019</v>
      </c>
    </row>
    <row r="455" spans="1:8" x14ac:dyDescent="0.25">
      <c r="A455" s="2" t="s">
        <v>113</v>
      </c>
      <c r="B455" s="3" t="s">
        <v>114</v>
      </c>
      <c r="C455" s="1" t="s">
        <v>116</v>
      </c>
      <c r="D455" s="1" t="s">
        <v>168</v>
      </c>
      <c r="E455" s="4">
        <v>232377.50700000004</v>
      </c>
      <c r="F455" s="5">
        <v>208099.26</v>
      </c>
      <c r="G455" s="6">
        <f t="shared" si="7"/>
        <v>1.1166666666666669</v>
      </c>
      <c r="H455" s="1">
        <v>2019</v>
      </c>
    </row>
    <row r="456" spans="1:8" x14ac:dyDescent="0.25">
      <c r="A456" s="2" t="s">
        <v>113</v>
      </c>
      <c r="B456" s="3" t="s">
        <v>114</v>
      </c>
      <c r="C456" s="1" t="s">
        <v>117</v>
      </c>
      <c r="D456" s="1" t="s">
        <v>168</v>
      </c>
      <c r="E456" s="4">
        <v>566063.19000000006</v>
      </c>
      <c r="F456" s="5">
        <v>845419.04999999993</v>
      </c>
      <c r="G456" s="6">
        <f t="shared" si="7"/>
        <v>0.66956521739130448</v>
      </c>
      <c r="H456" s="1">
        <v>2019</v>
      </c>
    </row>
    <row r="457" spans="1:8" x14ac:dyDescent="0.25">
      <c r="A457" s="2" t="s">
        <v>118</v>
      </c>
      <c r="B457" s="3" t="s">
        <v>119</v>
      </c>
      <c r="C457" s="1" t="s">
        <v>120</v>
      </c>
      <c r="D457" s="1" t="s">
        <v>168</v>
      </c>
      <c r="E457" s="4">
        <v>272215.05300000001</v>
      </c>
      <c r="F457" s="5">
        <v>346455.522</v>
      </c>
      <c r="G457" s="6">
        <f t="shared" si="7"/>
        <v>0.78571428571428581</v>
      </c>
      <c r="H457" s="1">
        <v>2019</v>
      </c>
    </row>
    <row r="458" spans="1:8" x14ac:dyDescent="0.25">
      <c r="A458" s="2" t="s">
        <v>121</v>
      </c>
      <c r="B458" s="3" t="s">
        <v>122</v>
      </c>
      <c r="C458" s="1" t="s">
        <v>123</v>
      </c>
      <c r="D458" s="1" t="s">
        <v>168</v>
      </c>
      <c r="E458" s="4">
        <v>245648.59199999998</v>
      </c>
      <c r="F458" s="5">
        <v>362624.11199999996</v>
      </c>
      <c r="G458" s="6">
        <f t="shared" si="7"/>
        <v>0.67741935483870963</v>
      </c>
      <c r="H458" s="1">
        <v>2019</v>
      </c>
    </row>
    <row r="459" spans="1:8" x14ac:dyDescent="0.25">
      <c r="A459" s="2" t="s">
        <v>124</v>
      </c>
      <c r="B459" s="3" t="s">
        <v>125</v>
      </c>
      <c r="C459" s="1" t="s">
        <v>126</v>
      </c>
      <c r="D459" s="1" t="s">
        <v>168</v>
      </c>
      <c r="E459" s="4">
        <v>361783.8</v>
      </c>
      <c r="F459" s="5">
        <v>609002.73</v>
      </c>
      <c r="G459" s="6">
        <f t="shared" si="7"/>
        <v>0.59405940594059403</v>
      </c>
      <c r="H459" s="1">
        <v>2019</v>
      </c>
    </row>
    <row r="460" spans="1:8" x14ac:dyDescent="0.25">
      <c r="A460" s="2" t="s">
        <v>127</v>
      </c>
      <c r="B460" s="3" t="s">
        <v>128</v>
      </c>
      <c r="C460" s="1" t="s">
        <v>129</v>
      </c>
      <c r="D460" s="1" t="s">
        <v>168</v>
      </c>
      <c r="E460" s="4">
        <v>1024666.848</v>
      </c>
      <c r="F460" s="5">
        <v>1152750.2040000001</v>
      </c>
      <c r="G460" s="6">
        <f t="shared" si="7"/>
        <v>0.88888888888888873</v>
      </c>
      <c r="H460" s="1">
        <v>2019</v>
      </c>
    </row>
    <row r="461" spans="1:8" x14ac:dyDescent="0.25">
      <c r="A461" s="2" t="s">
        <v>130</v>
      </c>
      <c r="B461" s="3" t="s">
        <v>131</v>
      </c>
      <c r="C461" s="1" t="s">
        <v>132</v>
      </c>
      <c r="D461" s="1" t="s">
        <v>168</v>
      </c>
      <c r="E461" s="4">
        <v>341034.07500000001</v>
      </c>
      <c r="F461" s="5">
        <v>269654.85000000003</v>
      </c>
      <c r="G461" s="6">
        <f t="shared" si="7"/>
        <v>1.2647058823529411</v>
      </c>
      <c r="H461" s="1">
        <v>2019</v>
      </c>
    </row>
    <row r="462" spans="1:8" x14ac:dyDescent="0.25">
      <c r="A462" s="2" t="s">
        <v>133</v>
      </c>
      <c r="B462" s="3" t="s">
        <v>134</v>
      </c>
      <c r="C462" s="1" t="s">
        <v>135</v>
      </c>
      <c r="D462" s="1" t="s">
        <v>168</v>
      </c>
      <c r="E462" s="4">
        <v>103424.31</v>
      </c>
      <c r="F462" s="5">
        <v>237875.913</v>
      </c>
      <c r="G462" s="6">
        <f t="shared" si="7"/>
        <v>0.43478260869565216</v>
      </c>
      <c r="H462" s="1">
        <v>2019</v>
      </c>
    </row>
    <row r="463" spans="1:8" x14ac:dyDescent="0.25">
      <c r="A463" s="2" t="s">
        <v>136</v>
      </c>
      <c r="B463" s="3" t="s">
        <v>137</v>
      </c>
      <c r="C463" s="1" t="s">
        <v>138</v>
      </c>
      <c r="D463" s="1" t="s">
        <v>168</v>
      </c>
      <c r="E463" s="4">
        <v>218260.92600000001</v>
      </c>
      <c r="F463" s="5">
        <v>291014.56800000003</v>
      </c>
      <c r="G463" s="6">
        <f t="shared" si="7"/>
        <v>0.75</v>
      </c>
      <c r="H463" s="1">
        <v>2019</v>
      </c>
    </row>
    <row r="464" spans="1:8" x14ac:dyDescent="0.25">
      <c r="A464" s="2" t="s">
        <v>139</v>
      </c>
      <c r="B464" s="3" t="s">
        <v>140</v>
      </c>
      <c r="C464" s="1" t="s">
        <v>141</v>
      </c>
      <c r="D464" s="1" t="s">
        <v>168</v>
      </c>
      <c r="E464" s="4">
        <v>1085458.9679999999</v>
      </c>
      <c r="F464" s="5">
        <v>1217029.7520000001</v>
      </c>
      <c r="G464" s="6">
        <f t="shared" si="7"/>
        <v>0.89189189189189177</v>
      </c>
      <c r="H464" s="1">
        <v>2019</v>
      </c>
    </row>
    <row r="465" spans="1:8" x14ac:dyDescent="0.25">
      <c r="A465" s="2" t="s">
        <v>142</v>
      </c>
      <c r="B465" s="3" t="s">
        <v>143</v>
      </c>
      <c r="C465" s="1" t="s">
        <v>144</v>
      </c>
      <c r="D465" s="1" t="s">
        <v>168</v>
      </c>
      <c r="E465" s="4">
        <v>114785.19</v>
      </c>
      <c r="F465" s="5">
        <v>534192.61499999999</v>
      </c>
      <c r="G465" s="6">
        <f t="shared" si="7"/>
        <v>0.21487603305785125</v>
      </c>
      <c r="H465" s="1">
        <v>2019</v>
      </c>
    </row>
    <row r="466" spans="1:8" x14ac:dyDescent="0.25">
      <c r="A466" s="2" t="s">
        <v>142</v>
      </c>
      <c r="B466" s="3" t="s">
        <v>143</v>
      </c>
      <c r="C466" s="1" t="s">
        <v>145</v>
      </c>
      <c r="D466" s="1" t="s">
        <v>168</v>
      </c>
      <c r="E466" s="4">
        <v>126697.77</v>
      </c>
      <c r="F466" s="5">
        <v>64094.166000000005</v>
      </c>
      <c r="G466" s="6">
        <f t="shared" si="7"/>
        <v>1.9767441860465116</v>
      </c>
      <c r="H466" s="1">
        <v>2019</v>
      </c>
    </row>
    <row r="467" spans="1:8" x14ac:dyDescent="0.25">
      <c r="A467" s="2" t="s">
        <v>146</v>
      </c>
      <c r="B467" s="3" t="s">
        <v>147</v>
      </c>
      <c r="C467" s="1" t="s">
        <v>148</v>
      </c>
      <c r="D467" s="1" t="s">
        <v>168</v>
      </c>
      <c r="E467" s="4">
        <v>13837.320000000002</v>
      </c>
      <c r="F467" s="5">
        <v>17500.14</v>
      </c>
      <c r="G467" s="6">
        <f t="shared" si="7"/>
        <v>0.79069767441860472</v>
      </c>
      <c r="H467" s="1">
        <v>2019</v>
      </c>
    </row>
    <row r="468" spans="1:8" x14ac:dyDescent="0.25">
      <c r="A468" s="2" t="s">
        <v>149</v>
      </c>
      <c r="B468" s="3" t="s">
        <v>150</v>
      </c>
      <c r="C468" s="1" t="s">
        <v>151</v>
      </c>
      <c r="D468" s="1" t="s">
        <v>168</v>
      </c>
      <c r="E468" s="4">
        <v>159626.079</v>
      </c>
      <c r="F468" s="5">
        <v>369865.30499999999</v>
      </c>
      <c r="G468" s="6">
        <f t="shared" si="7"/>
        <v>0.43157894736842106</v>
      </c>
      <c r="H468" s="1">
        <v>2019</v>
      </c>
    </row>
    <row r="469" spans="1:8" x14ac:dyDescent="0.25">
      <c r="A469" s="2" t="s">
        <v>152</v>
      </c>
      <c r="B469" s="3" t="s">
        <v>153</v>
      </c>
      <c r="C469" s="1" t="s">
        <v>154</v>
      </c>
      <c r="D469" s="1" t="s">
        <v>168</v>
      </c>
      <c r="E469" s="4">
        <v>149010.19200000001</v>
      </c>
      <c r="F469" s="5">
        <v>194541.084</v>
      </c>
      <c r="G469" s="6">
        <f t="shared" si="7"/>
        <v>0.76595744680851063</v>
      </c>
      <c r="H469" s="1">
        <v>2019</v>
      </c>
    </row>
    <row r="470" spans="1:8" x14ac:dyDescent="0.25">
      <c r="A470" s="2" t="s">
        <v>155</v>
      </c>
      <c r="B470" s="3" t="s">
        <v>156</v>
      </c>
      <c r="C470" s="1" t="s">
        <v>157</v>
      </c>
      <c r="D470" s="1" t="s">
        <v>168</v>
      </c>
      <c r="E470" s="4">
        <v>149448.73499999999</v>
      </c>
      <c r="F470" s="5">
        <v>355445.64</v>
      </c>
      <c r="G470" s="6">
        <f t="shared" si="7"/>
        <v>0.42045454545454541</v>
      </c>
      <c r="H470" s="1">
        <v>2019</v>
      </c>
    </row>
    <row r="471" spans="1:8" x14ac:dyDescent="0.25">
      <c r="A471" s="2" t="s">
        <v>158</v>
      </c>
      <c r="B471" s="3" t="s">
        <v>159</v>
      </c>
      <c r="C471" s="1" t="s">
        <v>160</v>
      </c>
      <c r="D471" s="1" t="s">
        <v>168</v>
      </c>
      <c r="E471" s="4">
        <v>316220.46300000005</v>
      </c>
      <c r="F471" s="5">
        <v>875687.4360000001</v>
      </c>
      <c r="G471" s="6">
        <f t="shared" si="7"/>
        <v>0.3611111111111111</v>
      </c>
      <c r="H471" s="1">
        <v>2019</v>
      </c>
    </row>
    <row r="472" spans="1:8" x14ac:dyDescent="0.25">
      <c r="A472" s="2" t="s">
        <v>161</v>
      </c>
      <c r="B472" s="3" t="s">
        <v>162</v>
      </c>
      <c r="C472" s="1" t="s">
        <v>163</v>
      </c>
      <c r="D472" s="1" t="s">
        <v>168</v>
      </c>
      <c r="E472" s="4">
        <v>147893.56199999998</v>
      </c>
      <c r="F472" s="5">
        <v>247339.23299999998</v>
      </c>
      <c r="G472" s="6">
        <f t="shared" si="7"/>
        <v>0.59793814432989689</v>
      </c>
      <c r="H472" s="1">
        <v>2019</v>
      </c>
    </row>
    <row r="473" spans="1:8" x14ac:dyDescent="0.25">
      <c r="A473" s="2" t="s">
        <v>164</v>
      </c>
      <c r="B473" s="3" t="s">
        <v>165</v>
      </c>
      <c r="C473" s="1" t="s">
        <v>166</v>
      </c>
      <c r="D473" s="1" t="s">
        <v>168</v>
      </c>
      <c r="E473" s="4">
        <v>134809.65</v>
      </c>
      <c r="F473" s="5">
        <v>388251.79199999996</v>
      </c>
      <c r="G473" s="6">
        <f t="shared" si="7"/>
        <v>0.34722222222222227</v>
      </c>
      <c r="H473" s="1">
        <v>2019</v>
      </c>
    </row>
    <row r="474" spans="1:8" x14ac:dyDescent="0.25">
      <c r="A474" s="2" t="s">
        <v>7</v>
      </c>
      <c r="B474" s="3" t="s">
        <v>8</v>
      </c>
      <c r="C474" s="1" t="s">
        <v>9</v>
      </c>
      <c r="D474" s="1" t="s">
        <v>169</v>
      </c>
      <c r="E474" s="4">
        <v>442542.6</v>
      </c>
      <c r="F474" s="5">
        <v>334260.89999999997</v>
      </c>
      <c r="G474" s="6">
        <f t="shared" si="7"/>
        <v>1.323943661971831</v>
      </c>
      <c r="H474" s="1">
        <v>2019</v>
      </c>
    </row>
    <row r="475" spans="1:8" x14ac:dyDescent="0.25">
      <c r="A475" s="2" t="s">
        <v>11</v>
      </c>
      <c r="B475" s="3" t="s">
        <v>12</v>
      </c>
      <c r="C475" s="1" t="s">
        <v>13</v>
      </c>
      <c r="D475" s="1" t="s">
        <v>169</v>
      </c>
      <c r="E475" s="4">
        <v>105884.41500000001</v>
      </c>
      <c r="F475" s="5">
        <v>61668.945</v>
      </c>
      <c r="G475" s="6">
        <f t="shared" si="7"/>
        <v>1.7169811320754718</v>
      </c>
      <c r="H475" s="1">
        <v>2019</v>
      </c>
    </row>
    <row r="476" spans="1:8" x14ac:dyDescent="0.25">
      <c r="A476" s="2" t="s">
        <v>14</v>
      </c>
      <c r="B476" s="3" t="s">
        <v>15</v>
      </c>
      <c r="C476" s="1" t="s">
        <v>16</v>
      </c>
      <c r="D476" s="1" t="s">
        <v>169</v>
      </c>
      <c r="E476" s="4">
        <v>419460.78599999996</v>
      </c>
      <c r="F476" s="5">
        <v>484325.85600000003</v>
      </c>
      <c r="G476" s="6">
        <f t="shared" si="7"/>
        <v>0.86607142857142849</v>
      </c>
      <c r="H476" s="1">
        <v>2019</v>
      </c>
    </row>
    <row r="477" spans="1:8" x14ac:dyDescent="0.25">
      <c r="A477" s="2" t="s">
        <v>17</v>
      </c>
      <c r="B477" s="3" t="s">
        <v>18</v>
      </c>
      <c r="C477" s="1" t="s">
        <v>19</v>
      </c>
      <c r="D477" s="1" t="s">
        <v>169</v>
      </c>
      <c r="E477" s="4">
        <v>260171.02799999999</v>
      </c>
      <c r="F477" s="5">
        <v>301250.66400000005</v>
      </c>
      <c r="G477" s="6">
        <f t="shared" si="7"/>
        <v>0.86363636363636342</v>
      </c>
      <c r="H477" s="1">
        <v>2019</v>
      </c>
    </row>
    <row r="478" spans="1:8" x14ac:dyDescent="0.25">
      <c r="A478" s="2" t="s">
        <v>20</v>
      </c>
      <c r="B478" s="3" t="s">
        <v>21</v>
      </c>
      <c r="C478" s="1" t="s">
        <v>22</v>
      </c>
      <c r="D478" s="1" t="s">
        <v>169</v>
      </c>
      <c r="E478" s="4">
        <v>36510.911999999997</v>
      </c>
      <c r="F478" s="5">
        <v>17241.263999999999</v>
      </c>
      <c r="G478" s="6">
        <f t="shared" si="7"/>
        <v>2.1176470588235294</v>
      </c>
      <c r="H478" s="1">
        <v>2019</v>
      </c>
    </row>
    <row r="479" spans="1:8" x14ac:dyDescent="0.25">
      <c r="A479" s="2" t="s">
        <v>20</v>
      </c>
      <c r="B479" s="3" t="s">
        <v>21</v>
      </c>
      <c r="C479" s="1" t="s">
        <v>23</v>
      </c>
      <c r="D479" s="1" t="s">
        <v>169</v>
      </c>
      <c r="E479" s="4">
        <v>7983.1620000000003</v>
      </c>
      <c r="F479" s="5">
        <v>15966.324000000001</v>
      </c>
      <c r="G479" s="6">
        <f t="shared" si="7"/>
        <v>0.5</v>
      </c>
      <c r="H479" s="1">
        <v>2019</v>
      </c>
    </row>
    <row r="480" spans="1:8" x14ac:dyDescent="0.25">
      <c r="A480" s="2" t="s">
        <v>20</v>
      </c>
      <c r="B480" s="3" t="s">
        <v>21</v>
      </c>
      <c r="C480" s="1" t="s">
        <v>24</v>
      </c>
      <c r="D480" s="1" t="s">
        <v>169</v>
      </c>
      <c r="E480" s="4">
        <v>416768.29200000007</v>
      </c>
      <c r="F480" s="5">
        <v>179368.63200000004</v>
      </c>
      <c r="G480" s="6">
        <f t="shared" si="7"/>
        <v>2.3235294117647056</v>
      </c>
      <c r="H480" s="1">
        <v>2019</v>
      </c>
    </row>
    <row r="481" spans="1:8" x14ac:dyDescent="0.25">
      <c r="A481" s="2" t="s">
        <v>20</v>
      </c>
      <c r="B481" s="3" t="s">
        <v>21</v>
      </c>
      <c r="C481" s="1" t="s">
        <v>25</v>
      </c>
      <c r="D481" s="1" t="s">
        <v>169</v>
      </c>
      <c r="E481" s="4">
        <v>432465.41700000002</v>
      </c>
      <c r="F481" s="5">
        <v>808214.05799999996</v>
      </c>
      <c r="G481" s="6">
        <f t="shared" si="7"/>
        <v>0.53508771929824561</v>
      </c>
      <c r="H481" s="1">
        <v>2019</v>
      </c>
    </row>
    <row r="482" spans="1:8" x14ac:dyDescent="0.25">
      <c r="A482" s="2" t="s">
        <v>26</v>
      </c>
      <c r="B482" s="3" t="s">
        <v>27</v>
      </c>
      <c r="C482" s="1" t="s">
        <v>28</v>
      </c>
      <c r="D482" s="1" t="s">
        <v>169</v>
      </c>
      <c r="E482" s="4">
        <v>15272.928</v>
      </c>
      <c r="F482" s="5">
        <v>12033.216</v>
      </c>
      <c r="G482" s="6">
        <f t="shared" si="7"/>
        <v>1.2692307692307692</v>
      </c>
      <c r="H482" s="1">
        <v>2019</v>
      </c>
    </row>
    <row r="483" spans="1:8" x14ac:dyDescent="0.25">
      <c r="A483" s="2" t="s">
        <v>29</v>
      </c>
      <c r="B483" s="3" t="s">
        <v>30</v>
      </c>
      <c r="C483" s="1" t="s">
        <v>31</v>
      </c>
      <c r="D483" s="1" t="s">
        <v>169</v>
      </c>
      <c r="E483" s="4">
        <v>293175.37799999997</v>
      </c>
      <c r="F483" s="5">
        <v>96685.497000000003</v>
      </c>
      <c r="G483" s="6">
        <f t="shared" si="7"/>
        <v>3.0322580645161286</v>
      </c>
      <c r="H483" s="1">
        <v>2019</v>
      </c>
    </row>
    <row r="484" spans="1:8" x14ac:dyDescent="0.25">
      <c r="A484" s="2" t="s">
        <v>32</v>
      </c>
      <c r="B484" s="3" t="s">
        <v>33</v>
      </c>
      <c r="C484" s="1" t="s">
        <v>34</v>
      </c>
      <c r="D484" s="1" t="s">
        <v>169</v>
      </c>
      <c r="E484" s="4">
        <v>253912.64400000003</v>
      </c>
      <c r="F484" s="5">
        <v>371464.79400000005</v>
      </c>
      <c r="G484" s="6">
        <f t="shared" si="7"/>
        <v>0.68354430379746833</v>
      </c>
      <c r="H484" s="1">
        <v>2019</v>
      </c>
    </row>
    <row r="485" spans="1:8" x14ac:dyDescent="0.25">
      <c r="A485" s="2" t="s">
        <v>35</v>
      </c>
      <c r="B485" s="3" t="s">
        <v>36</v>
      </c>
      <c r="C485" s="1" t="s">
        <v>37</v>
      </c>
      <c r="D485" s="1" t="s">
        <v>169</v>
      </c>
      <c r="E485" s="4">
        <v>224691.084</v>
      </c>
      <c r="F485" s="5">
        <v>293346.69299999997</v>
      </c>
      <c r="G485" s="6">
        <f t="shared" si="7"/>
        <v>0.76595744680851074</v>
      </c>
      <c r="H485" s="1">
        <v>2019</v>
      </c>
    </row>
    <row r="486" spans="1:8" x14ac:dyDescent="0.25">
      <c r="A486" s="2" t="s">
        <v>35</v>
      </c>
      <c r="B486" s="3" t="s">
        <v>36</v>
      </c>
      <c r="C486" s="1" t="s">
        <v>38</v>
      </c>
      <c r="D486" s="1" t="s">
        <v>169</v>
      </c>
      <c r="E486" s="4">
        <v>22271.651999999998</v>
      </c>
      <c r="F486" s="5">
        <v>47969.712</v>
      </c>
      <c r="G486" s="6">
        <f t="shared" si="7"/>
        <v>0.46428571428571425</v>
      </c>
      <c r="H486" s="1">
        <v>2019</v>
      </c>
    </row>
    <row r="487" spans="1:8" x14ac:dyDescent="0.25">
      <c r="A487" s="2" t="s">
        <v>39</v>
      </c>
      <c r="B487" s="3" t="s">
        <v>40</v>
      </c>
      <c r="C487" s="1" t="s">
        <v>41</v>
      </c>
      <c r="D487" s="1" t="s">
        <v>169</v>
      </c>
      <c r="E487" s="4">
        <v>608534.1540000001</v>
      </c>
      <c r="F487" s="5">
        <v>660881.17800000007</v>
      </c>
      <c r="G487" s="6">
        <f t="shared" si="7"/>
        <v>0.92079207920792083</v>
      </c>
      <c r="H487" s="1">
        <v>2019</v>
      </c>
    </row>
    <row r="488" spans="1:8" x14ac:dyDescent="0.25">
      <c r="A488" s="2" t="s">
        <v>42</v>
      </c>
      <c r="B488" s="3" t="s">
        <v>43</v>
      </c>
      <c r="C488" s="1" t="s">
        <v>44</v>
      </c>
      <c r="D488" s="1" t="s">
        <v>169</v>
      </c>
      <c r="E488" s="4">
        <v>705823.11900000006</v>
      </c>
      <c r="F488" s="5">
        <v>414762.03899999999</v>
      </c>
      <c r="G488" s="6">
        <f t="shared" si="7"/>
        <v>1.7017543859649125</v>
      </c>
      <c r="H488" s="1">
        <v>2019</v>
      </c>
    </row>
    <row r="489" spans="1:8" x14ac:dyDescent="0.25">
      <c r="A489" s="2" t="s">
        <v>45</v>
      </c>
      <c r="B489" s="3" t="s">
        <v>46</v>
      </c>
      <c r="C489" s="1" t="s">
        <v>47</v>
      </c>
      <c r="D489" s="1" t="s">
        <v>169</v>
      </c>
      <c r="E489" s="4">
        <v>233882.55000000002</v>
      </c>
      <c r="F489" s="5">
        <v>472442.75100000005</v>
      </c>
      <c r="G489" s="6">
        <f t="shared" si="7"/>
        <v>0.49504950495049505</v>
      </c>
      <c r="H489" s="1">
        <v>2019</v>
      </c>
    </row>
    <row r="490" spans="1:8" x14ac:dyDescent="0.25">
      <c r="A490" s="2" t="s">
        <v>48</v>
      </c>
      <c r="B490" s="3" t="s">
        <v>49</v>
      </c>
      <c r="C490" s="1" t="s">
        <v>50</v>
      </c>
      <c r="D490" s="1" t="s">
        <v>169</v>
      </c>
      <c r="E490" s="4">
        <v>89341.406999999992</v>
      </c>
      <c r="F490" s="5">
        <v>98405.028000000006</v>
      </c>
      <c r="G490" s="6">
        <f t="shared" si="7"/>
        <v>0.90789473684210509</v>
      </c>
      <c r="H490" s="1">
        <v>2019</v>
      </c>
    </row>
    <row r="491" spans="1:8" x14ac:dyDescent="0.25">
      <c r="A491" s="2" t="s">
        <v>51</v>
      </c>
      <c r="B491" s="3" t="s">
        <v>52</v>
      </c>
      <c r="C491" s="1" t="s">
        <v>53</v>
      </c>
      <c r="D491" s="1" t="s">
        <v>169</v>
      </c>
      <c r="E491" s="4">
        <v>221544.00000000003</v>
      </c>
      <c r="F491" s="5">
        <v>768888</v>
      </c>
      <c r="G491" s="6">
        <f t="shared" si="7"/>
        <v>0.28813559322033905</v>
      </c>
      <c r="H491" s="1">
        <v>2019</v>
      </c>
    </row>
    <row r="492" spans="1:8" x14ac:dyDescent="0.25">
      <c r="A492" s="2" t="s">
        <v>51</v>
      </c>
      <c r="B492" s="3" t="s">
        <v>52</v>
      </c>
      <c r="C492" s="1" t="s">
        <v>54</v>
      </c>
      <c r="D492" s="1" t="s">
        <v>169</v>
      </c>
      <c r="E492" s="4">
        <v>54744.101999999999</v>
      </c>
      <c r="F492" s="5">
        <v>20028.330000000002</v>
      </c>
      <c r="G492" s="6">
        <f t="shared" si="7"/>
        <v>2.7333333333333329</v>
      </c>
      <c r="H492" s="1">
        <v>2019</v>
      </c>
    </row>
    <row r="493" spans="1:8" x14ac:dyDescent="0.25">
      <c r="A493" s="2" t="s">
        <v>55</v>
      </c>
      <c r="B493" s="3" t="s">
        <v>56</v>
      </c>
      <c r="C493" s="1" t="s">
        <v>57</v>
      </c>
      <c r="D493" s="1" t="s">
        <v>169</v>
      </c>
      <c r="E493" s="4">
        <v>189454.56299999999</v>
      </c>
      <c r="F493" s="5">
        <v>531396.94499999995</v>
      </c>
      <c r="G493" s="6">
        <f t="shared" si="7"/>
        <v>0.35652173913043483</v>
      </c>
      <c r="H493" s="1">
        <v>2019</v>
      </c>
    </row>
    <row r="494" spans="1:8" x14ac:dyDescent="0.25">
      <c r="A494" s="2" t="s">
        <v>58</v>
      </c>
      <c r="B494" s="3" t="s">
        <v>59</v>
      </c>
      <c r="C494" s="1" t="s">
        <v>60</v>
      </c>
      <c r="D494" s="1" t="s">
        <v>169</v>
      </c>
      <c r="E494" s="4">
        <v>19078.236000000001</v>
      </c>
      <c r="F494" s="5">
        <v>29906.423999999999</v>
      </c>
      <c r="G494" s="6">
        <f t="shared" si="7"/>
        <v>0.63793103448275867</v>
      </c>
      <c r="H494" s="1">
        <v>2019</v>
      </c>
    </row>
    <row r="495" spans="1:8" x14ac:dyDescent="0.25">
      <c r="A495" s="2" t="s">
        <v>61</v>
      </c>
      <c r="B495" s="3" t="s">
        <v>62</v>
      </c>
      <c r="C495" s="1" t="s">
        <v>63</v>
      </c>
      <c r="D495" s="1" t="s">
        <v>169</v>
      </c>
      <c r="E495" s="4">
        <v>475579.29600000003</v>
      </c>
      <c r="F495" s="5">
        <v>440901.63900000002</v>
      </c>
      <c r="G495" s="6">
        <f t="shared" si="7"/>
        <v>1.0786516853932584</v>
      </c>
      <c r="H495" s="1">
        <v>2019</v>
      </c>
    </row>
    <row r="496" spans="1:8" x14ac:dyDescent="0.25">
      <c r="A496" s="2" t="s">
        <v>64</v>
      </c>
      <c r="B496" s="3" t="s">
        <v>65</v>
      </c>
      <c r="C496" s="1" t="s">
        <v>66</v>
      </c>
      <c r="D496" s="1" t="s">
        <v>169</v>
      </c>
      <c r="E496" s="4">
        <v>29571.984000000004</v>
      </c>
      <c r="F496" s="5">
        <v>66536.964000000007</v>
      </c>
      <c r="G496" s="6">
        <f t="shared" si="7"/>
        <v>0.44444444444444448</v>
      </c>
      <c r="H496" s="1">
        <v>2019</v>
      </c>
    </row>
    <row r="497" spans="1:8" x14ac:dyDescent="0.25">
      <c r="A497" s="2" t="s">
        <v>67</v>
      </c>
      <c r="B497" s="3" t="s">
        <v>68</v>
      </c>
      <c r="C497" s="1" t="s">
        <v>69</v>
      </c>
      <c r="D497" s="1" t="s">
        <v>169</v>
      </c>
      <c r="E497" s="4">
        <v>401559.12</v>
      </c>
      <c r="F497" s="5">
        <v>161739.09</v>
      </c>
      <c r="G497" s="6">
        <f t="shared" si="7"/>
        <v>2.4827586206896552</v>
      </c>
      <c r="H497" s="1">
        <v>2019</v>
      </c>
    </row>
    <row r="498" spans="1:8" x14ac:dyDescent="0.25">
      <c r="A498" s="2" t="s">
        <v>70</v>
      </c>
      <c r="B498" s="3" t="s">
        <v>71</v>
      </c>
      <c r="C498" s="1" t="s">
        <v>72</v>
      </c>
      <c r="D498" s="1" t="s">
        <v>169</v>
      </c>
      <c r="E498" s="4">
        <v>62285.355000000003</v>
      </c>
      <c r="F498" s="5">
        <v>188743.5</v>
      </c>
      <c r="G498" s="6">
        <f t="shared" si="7"/>
        <v>0.33</v>
      </c>
      <c r="H498" s="1">
        <v>2019</v>
      </c>
    </row>
    <row r="499" spans="1:8" x14ac:dyDescent="0.25">
      <c r="A499" s="2" t="s">
        <v>70</v>
      </c>
      <c r="B499" s="3" t="s">
        <v>71</v>
      </c>
      <c r="C499" s="1" t="s">
        <v>73</v>
      </c>
      <c r="D499" s="1" t="s">
        <v>169</v>
      </c>
      <c r="E499" s="4">
        <v>169220.82600000003</v>
      </c>
      <c r="F499" s="5">
        <v>203691.73500000002</v>
      </c>
      <c r="G499" s="6">
        <f t="shared" si="7"/>
        <v>0.83076923076923082</v>
      </c>
      <c r="H499" s="1">
        <v>2019</v>
      </c>
    </row>
    <row r="500" spans="1:8" x14ac:dyDescent="0.25">
      <c r="A500" s="2" t="s">
        <v>74</v>
      </c>
      <c r="B500" s="3" t="s">
        <v>75</v>
      </c>
      <c r="C500" s="1" t="s">
        <v>76</v>
      </c>
      <c r="D500" s="1" t="s">
        <v>169</v>
      </c>
      <c r="E500" s="4">
        <v>63938.43</v>
      </c>
      <c r="F500" s="5">
        <v>123614.298</v>
      </c>
      <c r="G500" s="6">
        <f t="shared" si="7"/>
        <v>0.51724137931034486</v>
      </c>
      <c r="H500" s="1">
        <v>2019</v>
      </c>
    </row>
    <row r="501" spans="1:8" x14ac:dyDescent="0.25">
      <c r="A501" s="2" t="s">
        <v>77</v>
      </c>
      <c r="B501" s="3" t="s">
        <v>78</v>
      </c>
      <c r="C501" s="1" t="s">
        <v>79</v>
      </c>
      <c r="D501" s="1" t="s">
        <v>169</v>
      </c>
      <c r="E501" s="4">
        <v>24350.301000000003</v>
      </c>
      <c r="F501" s="5">
        <v>26154.026999999998</v>
      </c>
      <c r="G501" s="6">
        <f t="shared" si="7"/>
        <v>0.93103448275862088</v>
      </c>
      <c r="H501" s="1">
        <v>2019</v>
      </c>
    </row>
    <row r="502" spans="1:8" x14ac:dyDescent="0.25">
      <c r="A502" s="2" t="s">
        <v>80</v>
      </c>
      <c r="B502" s="3" t="s">
        <v>81</v>
      </c>
      <c r="C502" s="1" t="s">
        <v>82</v>
      </c>
      <c r="D502" s="1" t="s">
        <v>169</v>
      </c>
      <c r="E502" s="4">
        <v>54816.426000000007</v>
      </c>
      <c r="F502" s="5">
        <v>81209.520000000019</v>
      </c>
      <c r="G502" s="6">
        <f t="shared" si="7"/>
        <v>0.67499999999999993</v>
      </c>
      <c r="H502" s="1">
        <v>2019</v>
      </c>
    </row>
    <row r="503" spans="1:8" x14ac:dyDescent="0.25">
      <c r="A503" s="2" t="s">
        <v>83</v>
      </c>
      <c r="B503" s="3" t="s">
        <v>84</v>
      </c>
      <c r="C503" s="1" t="s">
        <v>85</v>
      </c>
      <c r="D503" s="1" t="s">
        <v>169</v>
      </c>
      <c r="E503" s="4">
        <v>223828.758</v>
      </c>
      <c r="F503" s="5">
        <v>314312.72400000005</v>
      </c>
      <c r="G503" s="6">
        <f t="shared" si="7"/>
        <v>0.71212121212121204</v>
      </c>
      <c r="H503" s="1">
        <v>2019</v>
      </c>
    </row>
    <row r="504" spans="1:8" x14ac:dyDescent="0.25">
      <c r="A504" s="2" t="s">
        <v>86</v>
      </c>
      <c r="B504" s="3" t="s">
        <v>87</v>
      </c>
      <c r="C504" s="1" t="s">
        <v>88</v>
      </c>
      <c r="D504" s="1" t="s">
        <v>169</v>
      </c>
      <c r="E504" s="4">
        <v>161255.07</v>
      </c>
      <c r="F504" s="5">
        <v>178782.79500000001</v>
      </c>
      <c r="G504" s="6">
        <f t="shared" si="7"/>
        <v>0.90196078431372551</v>
      </c>
      <c r="H504" s="1">
        <v>2019</v>
      </c>
    </row>
    <row r="505" spans="1:8" x14ac:dyDescent="0.25">
      <c r="A505" s="2" t="s">
        <v>89</v>
      </c>
      <c r="B505" s="3" t="s">
        <v>90</v>
      </c>
      <c r="C505" s="1" t="s">
        <v>91</v>
      </c>
      <c r="D505" s="1" t="s">
        <v>169</v>
      </c>
      <c r="E505" s="4">
        <v>285015.59100000001</v>
      </c>
      <c r="F505" s="5">
        <v>447083.28</v>
      </c>
      <c r="G505" s="6">
        <f t="shared" si="7"/>
        <v>0.63749999999999996</v>
      </c>
      <c r="H505" s="1">
        <v>2019</v>
      </c>
    </row>
    <row r="506" spans="1:8" x14ac:dyDescent="0.25">
      <c r="A506" s="2" t="s">
        <v>92</v>
      </c>
      <c r="B506" s="3" t="s">
        <v>93</v>
      </c>
      <c r="C506" s="1" t="s">
        <v>94</v>
      </c>
      <c r="D506" s="1" t="s">
        <v>169</v>
      </c>
      <c r="E506" s="4">
        <v>277849.27799999999</v>
      </c>
      <c r="F506" s="5">
        <v>608622.228</v>
      </c>
      <c r="G506" s="6">
        <f t="shared" si="7"/>
        <v>0.45652173913043476</v>
      </c>
      <c r="H506" s="1">
        <v>2019</v>
      </c>
    </row>
    <row r="507" spans="1:8" x14ac:dyDescent="0.25">
      <c r="A507" s="2" t="s">
        <v>95</v>
      </c>
      <c r="B507" s="3" t="s">
        <v>96</v>
      </c>
      <c r="C507" s="1" t="s">
        <v>97</v>
      </c>
      <c r="D507" s="1" t="s">
        <v>169</v>
      </c>
      <c r="E507" s="4">
        <v>117931.21200000001</v>
      </c>
      <c r="F507" s="5">
        <v>108958.185</v>
      </c>
      <c r="G507" s="6">
        <f t="shared" si="7"/>
        <v>1.0823529411764707</v>
      </c>
      <c r="H507" s="1">
        <v>2019</v>
      </c>
    </row>
    <row r="508" spans="1:8" x14ac:dyDescent="0.25">
      <c r="A508" s="2" t="s">
        <v>98</v>
      </c>
      <c r="B508" s="3" t="s">
        <v>99</v>
      </c>
      <c r="C508" s="1" t="s">
        <v>100</v>
      </c>
      <c r="D508" s="1" t="s">
        <v>169</v>
      </c>
      <c r="E508" s="4">
        <v>11642.715</v>
      </c>
      <c r="F508" s="5">
        <v>33597.548999999999</v>
      </c>
      <c r="G508" s="6">
        <f t="shared" si="7"/>
        <v>0.34653465346534656</v>
      </c>
      <c r="H508" s="1">
        <v>2019</v>
      </c>
    </row>
    <row r="509" spans="1:8" x14ac:dyDescent="0.25">
      <c r="A509" s="2" t="s">
        <v>101</v>
      </c>
      <c r="B509" s="3" t="s">
        <v>102</v>
      </c>
      <c r="C509" s="1" t="s">
        <v>103</v>
      </c>
      <c r="D509" s="1" t="s">
        <v>169</v>
      </c>
      <c r="E509" s="4">
        <v>337163.09399999998</v>
      </c>
      <c r="F509" s="5">
        <v>319417.66800000006</v>
      </c>
      <c r="G509" s="6">
        <f t="shared" si="7"/>
        <v>1.0555555555555554</v>
      </c>
      <c r="H509" s="1">
        <v>2019</v>
      </c>
    </row>
    <row r="510" spans="1:8" x14ac:dyDescent="0.25">
      <c r="A510" s="2" t="s">
        <v>104</v>
      </c>
      <c r="B510" s="3" t="s">
        <v>105</v>
      </c>
      <c r="C510" s="1" t="s">
        <v>106</v>
      </c>
      <c r="D510" s="1" t="s">
        <v>169</v>
      </c>
      <c r="E510" s="4">
        <v>87439.284</v>
      </c>
      <c r="F510" s="5">
        <v>129258.072</v>
      </c>
      <c r="G510" s="6">
        <f t="shared" si="7"/>
        <v>0.67647058823529416</v>
      </c>
      <c r="H510" s="1">
        <v>2019</v>
      </c>
    </row>
    <row r="511" spans="1:8" x14ac:dyDescent="0.25">
      <c r="A511" s="2" t="s">
        <v>107</v>
      </c>
      <c r="B511" s="3" t="s">
        <v>108</v>
      </c>
      <c r="C511" s="1" t="s">
        <v>109</v>
      </c>
      <c r="D511" s="1" t="s">
        <v>169</v>
      </c>
      <c r="E511" s="4">
        <v>114439.71600000001</v>
      </c>
      <c r="F511" s="5">
        <v>222521.67</v>
      </c>
      <c r="G511" s="6">
        <f t="shared" si="7"/>
        <v>0.51428571428571435</v>
      </c>
      <c r="H511" s="1">
        <v>2019</v>
      </c>
    </row>
    <row r="512" spans="1:8" x14ac:dyDescent="0.25">
      <c r="A512" s="2" t="s">
        <v>110</v>
      </c>
      <c r="B512" s="3" t="s">
        <v>111</v>
      </c>
      <c r="C512" s="1" t="s">
        <v>112</v>
      </c>
      <c r="D512" s="1" t="s">
        <v>169</v>
      </c>
      <c r="E512" s="4">
        <v>144049.75200000001</v>
      </c>
      <c r="F512" s="5">
        <v>176788.33199999999</v>
      </c>
      <c r="G512" s="6">
        <f t="shared" si="7"/>
        <v>0.81481481481481488</v>
      </c>
      <c r="H512" s="1">
        <v>2019</v>
      </c>
    </row>
    <row r="513" spans="1:8" x14ac:dyDescent="0.25">
      <c r="A513" s="2" t="s">
        <v>113</v>
      </c>
      <c r="B513" s="3" t="s">
        <v>114</v>
      </c>
      <c r="C513" s="1" t="s">
        <v>115</v>
      </c>
      <c r="D513" s="1" t="s">
        <v>169</v>
      </c>
      <c r="E513" s="4">
        <v>511356.375</v>
      </c>
      <c r="F513" s="5">
        <v>286359.57</v>
      </c>
      <c r="G513" s="6">
        <f t="shared" si="7"/>
        <v>1.7857142857142856</v>
      </c>
      <c r="H513" s="1">
        <v>2019</v>
      </c>
    </row>
    <row r="514" spans="1:8" x14ac:dyDescent="0.25">
      <c r="A514" s="2" t="s">
        <v>113</v>
      </c>
      <c r="B514" s="3" t="s">
        <v>114</v>
      </c>
      <c r="C514" s="1" t="s">
        <v>116</v>
      </c>
      <c r="D514" s="1" t="s">
        <v>169</v>
      </c>
      <c r="E514" s="4">
        <v>469137.00599999999</v>
      </c>
      <c r="F514" s="5">
        <v>406203.99300000002</v>
      </c>
      <c r="G514" s="6">
        <f t="shared" si="7"/>
        <v>1.1549295774647887</v>
      </c>
      <c r="H514" s="1">
        <v>2019</v>
      </c>
    </row>
    <row r="515" spans="1:8" x14ac:dyDescent="0.25">
      <c r="A515" s="2" t="s">
        <v>113</v>
      </c>
      <c r="B515" s="3" t="s">
        <v>114</v>
      </c>
      <c r="C515" s="1" t="s">
        <v>117</v>
      </c>
      <c r="D515" s="1" t="s">
        <v>169</v>
      </c>
      <c r="E515" s="4">
        <v>220966.704</v>
      </c>
      <c r="F515" s="5">
        <v>79793.532000000007</v>
      </c>
      <c r="G515" s="6">
        <f t="shared" ref="G515:G578" si="8">E515/F515</f>
        <v>2.7692307692307692</v>
      </c>
      <c r="H515" s="1">
        <v>2019</v>
      </c>
    </row>
    <row r="516" spans="1:8" x14ac:dyDescent="0.25">
      <c r="A516" s="2" t="s">
        <v>118</v>
      </c>
      <c r="B516" s="3" t="s">
        <v>119</v>
      </c>
      <c r="C516" s="1" t="s">
        <v>120</v>
      </c>
      <c r="D516" s="1" t="s">
        <v>169</v>
      </c>
      <c r="E516" s="4">
        <v>184633.299</v>
      </c>
      <c r="F516" s="5">
        <v>291252.52800000005</v>
      </c>
      <c r="G516" s="6">
        <f t="shared" si="8"/>
        <v>0.63392857142857129</v>
      </c>
      <c r="H516" s="1">
        <v>2019</v>
      </c>
    </row>
    <row r="517" spans="1:8" x14ac:dyDescent="0.25">
      <c r="A517" s="2" t="s">
        <v>121</v>
      </c>
      <c r="B517" s="3" t="s">
        <v>122</v>
      </c>
      <c r="C517" s="1" t="s">
        <v>123</v>
      </c>
      <c r="D517" s="1" t="s">
        <v>169</v>
      </c>
      <c r="E517" s="4">
        <v>148048.56</v>
      </c>
      <c r="F517" s="5">
        <v>336474</v>
      </c>
      <c r="G517" s="6">
        <f t="shared" si="8"/>
        <v>0.44</v>
      </c>
      <c r="H517" s="1">
        <v>2019</v>
      </c>
    </row>
    <row r="518" spans="1:8" x14ac:dyDescent="0.25">
      <c r="A518" s="2" t="s">
        <v>124</v>
      </c>
      <c r="B518" s="3" t="s">
        <v>125</v>
      </c>
      <c r="C518" s="1" t="s">
        <v>126</v>
      </c>
      <c r="D518" s="1" t="s">
        <v>169</v>
      </c>
      <c r="E518" s="4">
        <v>22232.879999999997</v>
      </c>
      <c r="F518" s="5">
        <v>35819.64</v>
      </c>
      <c r="G518" s="6">
        <f t="shared" si="8"/>
        <v>0.6206896551724137</v>
      </c>
      <c r="H518" s="1">
        <v>2019</v>
      </c>
    </row>
    <row r="519" spans="1:8" x14ac:dyDescent="0.25">
      <c r="A519" s="2" t="s">
        <v>127</v>
      </c>
      <c r="B519" s="3" t="s">
        <v>128</v>
      </c>
      <c r="C519" s="1" t="s">
        <v>129</v>
      </c>
      <c r="D519" s="1" t="s">
        <v>169</v>
      </c>
      <c r="E519" s="4">
        <v>631948.71600000001</v>
      </c>
      <c r="F519" s="5">
        <v>579286.32299999997</v>
      </c>
      <c r="G519" s="6">
        <f t="shared" si="8"/>
        <v>1.0909090909090911</v>
      </c>
      <c r="H519" s="1">
        <v>2019</v>
      </c>
    </row>
    <row r="520" spans="1:8" x14ac:dyDescent="0.25">
      <c r="A520" s="2" t="s">
        <v>130</v>
      </c>
      <c r="B520" s="3" t="s">
        <v>131</v>
      </c>
      <c r="C520" s="1" t="s">
        <v>132</v>
      </c>
      <c r="D520" s="1" t="s">
        <v>169</v>
      </c>
      <c r="E520" s="4">
        <v>96680.448000000004</v>
      </c>
      <c r="F520" s="5">
        <v>61935.912000000004</v>
      </c>
      <c r="G520" s="6">
        <f t="shared" si="8"/>
        <v>1.5609756097560976</v>
      </c>
      <c r="H520" s="1">
        <v>2019</v>
      </c>
    </row>
    <row r="521" spans="1:8" x14ac:dyDescent="0.25">
      <c r="A521" s="2" t="s">
        <v>133</v>
      </c>
      <c r="B521" s="3" t="s">
        <v>134</v>
      </c>
      <c r="C521" s="1" t="s">
        <v>135</v>
      </c>
      <c r="D521" s="1" t="s">
        <v>169</v>
      </c>
      <c r="E521" s="4">
        <v>306669.375</v>
      </c>
      <c r="F521" s="5">
        <v>355736.47499999998</v>
      </c>
      <c r="G521" s="6">
        <f t="shared" si="8"/>
        <v>0.86206896551724144</v>
      </c>
      <c r="H521" s="1">
        <v>2019</v>
      </c>
    </row>
    <row r="522" spans="1:8" x14ac:dyDescent="0.25">
      <c r="A522" s="2" t="s">
        <v>136</v>
      </c>
      <c r="B522" s="3" t="s">
        <v>137</v>
      </c>
      <c r="C522" s="1" t="s">
        <v>138</v>
      </c>
      <c r="D522" s="1" t="s">
        <v>169</v>
      </c>
      <c r="E522" s="4">
        <v>60615.720000000008</v>
      </c>
      <c r="F522" s="5">
        <v>74254.257000000012</v>
      </c>
      <c r="G522" s="6">
        <f t="shared" si="8"/>
        <v>0.81632653061224492</v>
      </c>
      <c r="H522" s="1">
        <v>2019</v>
      </c>
    </row>
    <row r="523" spans="1:8" x14ac:dyDescent="0.25">
      <c r="A523" s="2" t="s">
        <v>139</v>
      </c>
      <c r="B523" s="3" t="s">
        <v>140</v>
      </c>
      <c r="C523" s="1" t="s">
        <v>141</v>
      </c>
      <c r="D523" s="1" t="s">
        <v>169</v>
      </c>
      <c r="E523" s="4">
        <v>45640.979999999996</v>
      </c>
      <c r="F523" s="5">
        <v>139390.01999999999</v>
      </c>
      <c r="G523" s="6">
        <f t="shared" si="8"/>
        <v>0.32743362831858408</v>
      </c>
      <c r="H523" s="1">
        <v>2019</v>
      </c>
    </row>
    <row r="524" spans="1:8" x14ac:dyDescent="0.25">
      <c r="A524" s="2" t="s">
        <v>142</v>
      </c>
      <c r="B524" s="3" t="s">
        <v>143</v>
      </c>
      <c r="C524" s="1" t="s">
        <v>144</v>
      </c>
      <c r="D524" s="1" t="s">
        <v>169</v>
      </c>
      <c r="E524" s="4">
        <v>205730.64</v>
      </c>
      <c r="F524" s="5">
        <v>131153.28300000002</v>
      </c>
      <c r="G524" s="6">
        <f t="shared" si="8"/>
        <v>1.5686274509803919</v>
      </c>
      <c r="H524" s="1">
        <v>2019</v>
      </c>
    </row>
    <row r="525" spans="1:8" x14ac:dyDescent="0.25">
      <c r="A525" s="2" t="s">
        <v>142</v>
      </c>
      <c r="B525" s="3" t="s">
        <v>143</v>
      </c>
      <c r="C525" s="1" t="s">
        <v>145</v>
      </c>
      <c r="D525" s="1" t="s">
        <v>169</v>
      </c>
      <c r="E525" s="4">
        <v>14404.77</v>
      </c>
      <c r="F525" s="5">
        <v>8364.06</v>
      </c>
      <c r="G525" s="6">
        <f t="shared" si="8"/>
        <v>1.7222222222222223</v>
      </c>
      <c r="H525" s="1">
        <v>2019</v>
      </c>
    </row>
    <row r="526" spans="1:8" x14ac:dyDescent="0.25">
      <c r="A526" s="2" t="s">
        <v>146</v>
      </c>
      <c r="B526" s="3" t="s">
        <v>147</v>
      </c>
      <c r="C526" s="1" t="s">
        <v>148</v>
      </c>
      <c r="D526" s="1" t="s">
        <v>169</v>
      </c>
      <c r="E526" s="4">
        <v>231054.38999999998</v>
      </c>
      <c r="F526" s="5">
        <v>528124.31999999995</v>
      </c>
      <c r="G526" s="6">
        <f t="shared" si="8"/>
        <v>0.4375</v>
      </c>
      <c r="H526" s="1">
        <v>2019</v>
      </c>
    </row>
    <row r="527" spans="1:8" x14ac:dyDescent="0.25">
      <c r="A527" s="2" t="s">
        <v>149</v>
      </c>
      <c r="B527" s="3" t="s">
        <v>150</v>
      </c>
      <c r="C527" s="1" t="s">
        <v>151</v>
      </c>
      <c r="D527" s="1" t="s">
        <v>169</v>
      </c>
      <c r="E527" s="4">
        <v>445072.89600000001</v>
      </c>
      <c r="F527" s="5">
        <v>180810.864</v>
      </c>
      <c r="G527" s="6">
        <f t="shared" si="8"/>
        <v>2.4615384615384617</v>
      </c>
      <c r="H527" s="1">
        <v>2019</v>
      </c>
    </row>
    <row r="528" spans="1:8" x14ac:dyDescent="0.25">
      <c r="A528" s="2" t="s">
        <v>152</v>
      </c>
      <c r="B528" s="3" t="s">
        <v>153</v>
      </c>
      <c r="C528" s="1" t="s">
        <v>154</v>
      </c>
      <c r="D528" s="1" t="s">
        <v>169</v>
      </c>
      <c r="E528" s="4">
        <v>282335.61600000004</v>
      </c>
      <c r="F528" s="5">
        <v>322039.06200000003</v>
      </c>
      <c r="G528" s="6">
        <f t="shared" si="8"/>
        <v>0.87671232876712335</v>
      </c>
      <c r="H528" s="1">
        <v>2019</v>
      </c>
    </row>
    <row r="529" spans="1:8" x14ac:dyDescent="0.25">
      <c r="A529" s="2" t="s">
        <v>155</v>
      </c>
      <c r="B529" s="3" t="s">
        <v>156</v>
      </c>
      <c r="C529" s="1" t="s">
        <v>157</v>
      </c>
      <c r="D529" s="1" t="s">
        <v>169</v>
      </c>
      <c r="E529" s="4">
        <v>143119.18799999999</v>
      </c>
      <c r="F529" s="5">
        <v>170819.67600000001</v>
      </c>
      <c r="G529" s="6">
        <f t="shared" si="8"/>
        <v>0.83783783783783783</v>
      </c>
      <c r="H529" s="1">
        <v>2019</v>
      </c>
    </row>
    <row r="530" spans="1:8" x14ac:dyDescent="0.25">
      <c r="A530" s="2" t="s">
        <v>158</v>
      </c>
      <c r="B530" s="3" t="s">
        <v>159</v>
      </c>
      <c r="C530" s="1" t="s">
        <v>160</v>
      </c>
      <c r="D530" s="1" t="s">
        <v>169</v>
      </c>
      <c r="E530" s="4">
        <v>194756.508</v>
      </c>
      <c r="F530" s="5">
        <v>345535.74000000005</v>
      </c>
      <c r="G530" s="6">
        <f t="shared" si="8"/>
        <v>0.5636363636363636</v>
      </c>
      <c r="H530" s="1">
        <v>2019</v>
      </c>
    </row>
    <row r="531" spans="1:8" x14ac:dyDescent="0.25">
      <c r="A531" s="2" t="s">
        <v>161</v>
      </c>
      <c r="B531" s="3" t="s">
        <v>162</v>
      </c>
      <c r="C531" s="1" t="s">
        <v>163</v>
      </c>
      <c r="D531" s="1" t="s">
        <v>169</v>
      </c>
      <c r="E531" s="4">
        <v>339812.85600000003</v>
      </c>
      <c r="F531" s="5">
        <v>343506.47399999999</v>
      </c>
      <c r="G531" s="6">
        <f t="shared" si="8"/>
        <v>0.98924731182795711</v>
      </c>
      <c r="H531" s="1">
        <v>2019</v>
      </c>
    </row>
    <row r="532" spans="1:8" x14ac:dyDescent="0.25">
      <c r="A532" s="2" t="s">
        <v>164</v>
      </c>
      <c r="B532" s="3" t="s">
        <v>165</v>
      </c>
      <c r="C532" s="1" t="s">
        <v>166</v>
      </c>
      <c r="D532" s="1" t="s">
        <v>169</v>
      </c>
      <c r="E532" s="4">
        <v>270833.82299999997</v>
      </c>
      <c r="F532" s="5">
        <v>521850.53700000007</v>
      </c>
      <c r="G532" s="6">
        <f t="shared" si="8"/>
        <v>0.51898734177215178</v>
      </c>
      <c r="H532" s="1">
        <v>2019</v>
      </c>
    </row>
    <row r="533" spans="1:8" x14ac:dyDescent="0.25">
      <c r="A533" s="2" t="s">
        <v>7</v>
      </c>
      <c r="B533" s="3" t="s">
        <v>8</v>
      </c>
      <c r="C533" s="1" t="s">
        <v>9</v>
      </c>
      <c r="D533" s="1" t="s">
        <v>170</v>
      </c>
      <c r="E533" s="4">
        <v>170453.32200000001</v>
      </c>
      <c r="F533" s="5">
        <v>340906.64400000003</v>
      </c>
      <c r="G533" s="6">
        <f t="shared" si="8"/>
        <v>0.5</v>
      </c>
      <c r="H533" s="1">
        <v>2019</v>
      </c>
    </row>
    <row r="534" spans="1:8" x14ac:dyDescent="0.25">
      <c r="A534" s="2" t="s">
        <v>11</v>
      </c>
      <c r="B534" s="3" t="s">
        <v>12</v>
      </c>
      <c r="C534" s="1" t="s">
        <v>13</v>
      </c>
      <c r="D534" s="1" t="s">
        <v>170</v>
      </c>
      <c r="E534" s="4">
        <v>205464.70799999998</v>
      </c>
      <c r="F534" s="5">
        <v>118953.25199999999</v>
      </c>
      <c r="G534" s="6">
        <f t="shared" si="8"/>
        <v>1.7272727272727273</v>
      </c>
      <c r="H534" s="1">
        <v>2019</v>
      </c>
    </row>
    <row r="535" spans="1:8" x14ac:dyDescent="0.25">
      <c r="A535" s="2" t="s">
        <v>14</v>
      </c>
      <c r="B535" s="3" t="s">
        <v>15</v>
      </c>
      <c r="C535" s="1" t="s">
        <v>16</v>
      </c>
      <c r="D535" s="1" t="s">
        <v>170</v>
      </c>
      <c r="E535" s="4">
        <v>68161.005000000005</v>
      </c>
      <c r="F535" s="5">
        <v>44614.476000000002</v>
      </c>
      <c r="G535" s="6">
        <f t="shared" si="8"/>
        <v>1.5277777777777779</v>
      </c>
      <c r="H535" s="1">
        <v>2019</v>
      </c>
    </row>
    <row r="536" spans="1:8" x14ac:dyDescent="0.25">
      <c r="A536" s="2" t="s">
        <v>17</v>
      </c>
      <c r="B536" s="3" t="s">
        <v>18</v>
      </c>
      <c r="C536" s="1" t="s">
        <v>19</v>
      </c>
      <c r="D536" s="1" t="s">
        <v>170</v>
      </c>
      <c r="E536" s="4">
        <v>396166.17599999998</v>
      </c>
      <c r="F536" s="5">
        <v>897437.66400000011</v>
      </c>
      <c r="G536" s="6">
        <f t="shared" si="8"/>
        <v>0.44144144144144137</v>
      </c>
      <c r="H536" s="1">
        <v>2019</v>
      </c>
    </row>
    <row r="537" spans="1:8" x14ac:dyDescent="0.25">
      <c r="A537" s="2" t="s">
        <v>20</v>
      </c>
      <c r="B537" s="3" t="s">
        <v>21</v>
      </c>
      <c r="C537" s="1" t="s">
        <v>22</v>
      </c>
      <c r="D537" s="1" t="s">
        <v>170</v>
      </c>
      <c r="E537" s="4">
        <v>492697.48499999999</v>
      </c>
      <c r="F537" s="5">
        <v>696032.95499999996</v>
      </c>
      <c r="G537" s="6">
        <f t="shared" si="8"/>
        <v>0.70786516853932591</v>
      </c>
      <c r="H537" s="1">
        <v>2019</v>
      </c>
    </row>
    <row r="538" spans="1:8" x14ac:dyDescent="0.25">
      <c r="A538" s="2" t="s">
        <v>20</v>
      </c>
      <c r="B538" s="3" t="s">
        <v>21</v>
      </c>
      <c r="C538" s="1" t="s">
        <v>23</v>
      </c>
      <c r="D538" s="1" t="s">
        <v>170</v>
      </c>
      <c r="E538" s="4">
        <v>185819.30099999998</v>
      </c>
      <c r="F538" s="5">
        <v>443568.65399999998</v>
      </c>
      <c r="G538" s="6">
        <f t="shared" si="8"/>
        <v>0.41891891891891891</v>
      </c>
      <c r="H538" s="1">
        <v>2019</v>
      </c>
    </row>
    <row r="539" spans="1:8" x14ac:dyDescent="0.25">
      <c r="A539" s="2" t="s">
        <v>20</v>
      </c>
      <c r="B539" s="3" t="s">
        <v>21</v>
      </c>
      <c r="C539" s="1" t="s">
        <v>24</v>
      </c>
      <c r="D539" s="1" t="s">
        <v>170</v>
      </c>
      <c r="E539" s="4">
        <v>832500.46799999999</v>
      </c>
      <c r="F539" s="5">
        <v>784099.27800000005</v>
      </c>
      <c r="G539" s="6">
        <f t="shared" si="8"/>
        <v>1.0617283950617282</v>
      </c>
      <c r="H539" s="1">
        <v>2019</v>
      </c>
    </row>
    <row r="540" spans="1:8" x14ac:dyDescent="0.25">
      <c r="A540" s="2" t="s">
        <v>20</v>
      </c>
      <c r="B540" s="3" t="s">
        <v>21</v>
      </c>
      <c r="C540" s="1" t="s">
        <v>25</v>
      </c>
      <c r="D540" s="1" t="s">
        <v>170</v>
      </c>
      <c r="E540" s="4">
        <v>170087.55299999999</v>
      </c>
      <c r="F540" s="5">
        <v>160227.405</v>
      </c>
      <c r="G540" s="6">
        <f t="shared" si="8"/>
        <v>1.0615384615384615</v>
      </c>
      <c r="H540" s="1">
        <v>2019</v>
      </c>
    </row>
    <row r="541" spans="1:8" x14ac:dyDescent="0.25">
      <c r="A541" s="2" t="s">
        <v>26</v>
      </c>
      <c r="B541" s="3" t="s">
        <v>27</v>
      </c>
      <c r="C541" s="1" t="s">
        <v>28</v>
      </c>
      <c r="D541" s="1" t="s">
        <v>170</v>
      </c>
      <c r="E541" s="4">
        <v>65564.694000000003</v>
      </c>
      <c r="F541" s="5">
        <v>136172.826</v>
      </c>
      <c r="G541" s="6">
        <f t="shared" si="8"/>
        <v>0.48148148148148151</v>
      </c>
      <c r="H541" s="1">
        <v>2019</v>
      </c>
    </row>
    <row r="542" spans="1:8" x14ac:dyDescent="0.25">
      <c r="A542" s="2" t="s">
        <v>29</v>
      </c>
      <c r="B542" s="3" t="s">
        <v>30</v>
      </c>
      <c r="C542" s="1" t="s">
        <v>31</v>
      </c>
      <c r="D542" s="1" t="s">
        <v>170</v>
      </c>
      <c r="E542" s="4">
        <v>458938.36800000007</v>
      </c>
      <c r="F542" s="5">
        <v>860509.44000000006</v>
      </c>
      <c r="G542" s="6">
        <f t="shared" si="8"/>
        <v>0.53333333333333344</v>
      </c>
      <c r="H542" s="1">
        <v>2019</v>
      </c>
    </row>
    <row r="543" spans="1:8" x14ac:dyDescent="0.25">
      <c r="A543" s="2" t="s">
        <v>32</v>
      </c>
      <c r="B543" s="3" t="s">
        <v>33</v>
      </c>
      <c r="C543" s="1" t="s">
        <v>34</v>
      </c>
      <c r="D543" s="1" t="s">
        <v>170</v>
      </c>
      <c r="E543" s="4">
        <v>231849.45900000003</v>
      </c>
      <c r="F543" s="5">
        <v>472285.93500000006</v>
      </c>
      <c r="G543" s="6">
        <f t="shared" si="8"/>
        <v>0.49090909090909091</v>
      </c>
      <c r="H543" s="1">
        <v>2019</v>
      </c>
    </row>
    <row r="544" spans="1:8" x14ac:dyDescent="0.25">
      <c r="A544" s="2" t="s">
        <v>35</v>
      </c>
      <c r="B544" s="3" t="s">
        <v>36</v>
      </c>
      <c r="C544" s="1" t="s">
        <v>37</v>
      </c>
      <c r="D544" s="1" t="s">
        <v>170</v>
      </c>
      <c r="E544" s="4">
        <v>135129.024</v>
      </c>
      <c r="F544" s="5">
        <v>295594.74</v>
      </c>
      <c r="G544" s="6">
        <f t="shared" si="8"/>
        <v>0.45714285714285718</v>
      </c>
      <c r="H544" s="1">
        <v>2019</v>
      </c>
    </row>
    <row r="545" spans="1:8" x14ac:dyDescent="0.25">
      <c r="A545" s="2" t="s">
        <v>35</v>
      </c>
      <c r="B545" s="3" t="s">
        <v>36</v>
      </c>
      <c r="C545" s="1" t="s">
        <v>38</v>
      </c>
      <c r="D545" s="1" t="s">
        <v>170</v>
      </c>
      <c r="E545" s="4">
        <v>306239.03999999998</v>
      </c>
      <c r="F545" s="5">
        <v>602908.11</v>
      </c>
      <c r="G545" s="6">
        <f t="shared" si="8"/>
        <v>0.50793650793650791</v>
      </c>
      <c r="H545" s="1">
        <v>2019</v>
      </c>
    </row>
    <row r="546" spans="1:8" x14ac:dyDescent="0.25">
      <c r="A546" s="2" t="s">
        <v>39</v>
      </c>
      <c r="B546" s="3" t="s">
        <v>40</v>
      </c>
      <c r="C546" s="1" t="s">
        <v>41</v>
      </c>
      <c r="D546" s="1" t="s">
        <v>170</v>
      </c>
      <c r="E546" s="4">
        <v>305159.06699999998</v>
      </c>
      <c r="F546" s="5">
        <v>197001.42300000001</v>
      </c>
      <c r="G546" s="6">
        <f t="shared" si="8"/>
        <v>1.5490196078431371</v>
      </c>
      <c r="H546" s="1">
        <v>2019</v>
      </c>
    </row>
    <row r="547" spans="1:8" x14ac:dyDescent="0.25">
      <c r="A547" s="2" t="s">
        <v>42</v>
      </c>
      <c r="B547" s="3" t="s">
        <v>43</v>
      </c>
      <c r="C547" s="1" t="s">
        <v>44</v>
      </c>
      <c r="D547" s="1" t="s">
        <v>170</v>
      </c>
      <c r="E547" s="4">
        <v>323953.34400000004</v>
      </c>
      <c r="F547" s="5">
        <v>562655.80800000008</v>
      </c>
      <c r="G547" s="6">
        <f t="shared" si="8"/>
        <v>0.5757575757575758</v>
      </c>
      <c r="H547" s="1">
        <v>2019</v>
      </c>
    </row>
    <row r="548" spans="1:8" x14ac:dyDescent="0.25">
      <c r="A548" s="2" t="s">
        <v>45</v>
      </c>
      <c r="B548" s="3" t="s">
        <v>46</v>
      </c>
      <c r="C548" s="1" t="s">
        <v>47</v>
      </c>
      <c r="D548" s="1" t="s">
        <v>170</v>
      </c>
      <c r="E548" s="4">
        <v>27170.046000000006</v>
      </c>
      <c r="F548" s="5">
        <v>61532.163000000008</v>
      </c>
      <c r="G548" s="6">
        <f t="shared" si="8"/>
        <v>0.44155844155844159</v>
      </c>
      <c r="H548" s="1">
        <v>2019</v>
      </c>
    </row>
    <row r="549" spans="1:8" x14ac:dyDescent="0.25">
      <c r="A549" s="2" t="s">
        <v>48</v>
      </c>
      <c r="B549" s="3" t="s">
        <v>49</v>
      </c>
      <c r="C549" s="1" t="s">
        <v>50</v>
      </c>
      <c r="D549" s="1" t="s">
        <v>170</v>
      </c>
      <c r="E549" s="4">
        <v>723026.89800000004</v>
      </c>
      <c r="F549" s="5">
        <v>482017.93200000009</v>
      </c>
      <c r="G549" s="6">
        <f t="shared" si="8"/>
        <v>1.4999999999999998</v>
      </c>
      <c r="H549" s="1">
        <v>2019</v>
      </c>
    </row>
    <row r="550" spans="1:8" x14ac:dyDescent="0.25">
      <c r="A550" s="2" t="s">
        <v>51</v>
      </c>
      <c r="B550" s="3" t="s">
        <v>52</v>
      </c>
      <c r="C550" s="1" t="s">
        <v>53</v>
      </c>
      <c r="D550" s="1" t="s">
        <v>170</v>
      </c>
      <c r="E550" s="4">
        <v>624581.1</v>
      </c>
      <c r="F550" s="5">
        <v>665314.65</v>
      </c>
      <c r="G550" s="6">
        <f t="shared" si="8"/>
        <v>0.93877551020408156</v>
      </c>
      <c r="H550" s="1">
        <v>2019</v>
      </c>
    </row>
    <row r="551" spans="1:8" x14ac:dyDescent="0.25">
      <c r="A551" s="2" t="s">
        <v>51</v>
      </c>
      <c r="B551" s="3" t="s">
        <v>52</v>
      </c>
      <c r="C551" s="1" t="s">
        <v>54</v>
      </c>
      <c r="D551" s="1" t="s">
        <v>170</v>
      </c>
      <c r="E551" s="4">
        <v>369415.35000000003</v>
      </c>
      <c r="F551" s="5">
        <v>849655.30500000005</v>
      </c>
      <c r="G551" s="6">
        <f t="shared" si="8"/>
        <v>0.43478260869565216</v>
      </c>
      <c r="H551" s="1">
        <v>2019</v>
      </c>
    </row>
    <row r="552" spans="1:8" x14ac:dyDescent="0.25">
      <c r="A552" s="2" t="s">
        <v>55</v>
      </c>
      <c r="B552" s="3" t="s">
        <v>56</v>
      </c>
      <c r="C552" s="1" t="s">
        <v>57</v>
      </c>
      <c r="D552" s="1" t="s">
        <v>170</v>
      </c>
      <c r="E552" s="4">
        <v>232002.03600000002</v>
      </c>
      <c r="F552" s="5">
        <v>254097.46800000002</v>
      </c>
      <c r="G552" s="6">
        <f t="shared" si="8"/>
        <v>0.91304347826086962</v>
      </c>
      <c r="H552" s="1">
        <v>2019</v>
      </c>
    </row>
    <row r="553" spans="1:8" x14ac:dyDescent="0.25">
      <c r="A553" s="2" t="s">
        <v>58</v>
      </c>
      <c r="B553" s="3" t="s">
        <v>59</v>
      </c>
      <c r="C553" s="1" t="s">
        <v>60</v>
      </c>
      <c r="D553" s="1" t="s">
        <v>170</v>
      </c>
      <c r="E553" s="4">
        <v>680847.36300000013</v>
      </c>
      <c r="F553" s="5">
        <v>983446.19099999999</v>
      </c>
      <c r="G553" s="6">
        <f t="shared" si="8"/>
        <v>0.6923076923076924</v>
      </c>
      <c r="H553" s="1">
        <v>2019</v>
      </c>
    </row>
    <row r="554" spans="1:8" x14ac:dyDescent="0.25">
      <c r="A554" s="2" t="s">
        <v>61</v>
      </c>
      <c r="B554" s="3" t="s">
        <v>62</v>
      </c>
      <c r="C554" s="1" t="s">
        <v>63</v>
      </c>
      <c r="D554" s="1" t="s">
        <v>170</v>
      </c>
      <c r="E554" s="4">
        <v>246281.46299999999</v>
      </c>
      <c r="F554" s="5">
        <v>291375.25199999998</v>
      </c>
      <c r="G554" s="6">
        <f t="shared" si="8"/>
        <v>0.84523809523809523</v>
      </c>
      <c r="H554" s="1">
        <v>2019</v>
      </c>
    </row>
    <row r="555" spans="1:8" x14ac:dyDescent="0.25">
      <c r="A555" s="2" t="s">
        <v>64</v>
      </c>
      <c r="B555" s="3" t="s">
        <v>65</v>
      </c>
      <c r="C555" s="1" t="s">
        <v>66</v>
      </c>
      <c r="D555" s="1" t="s">
        <v>170</v>
      </c>
      <c r="E555" s="4">
        <v>62940.483</v>
      </c>
      <c r="F555" s="5">
        <v>41960.322000000007</v>
      </c>
      <c r="G555" s="6">
        <f t="shared" si="8"/>
        <v>1.4999999999999998</v>
      </c>
      <c r="H555" s="1">
        <v>2019</v>
      </c>
    </row>
    <row r="556" spans="1:8" x14ac:dyDescent="0.25">
      <c r="A556" s="2" t="s">
        <v>67</v>
      </c>
      <c r="B556" s="3" t="s">
        <v>68</v>
      </c>
      <c r="C556" s="1" t="s">
        <v>69</v>
      </c>
      <c r="D556" s="1" t="s">
        <v>170</v>
      </c>
      <c r="E556" s="4">
        <v>513119.05200000003</v>
      </c>
      <c r="F556" s="5">
        <v>373684.527</v>
      </c>
      <c r="G556" s="6">
        <f t="shared" si="8"/>
        <v>1.3731343283582089</v>
      </c>
      <c r="H556" s="1">
        <v>2019</v>
      </c>
    </row>
    <row r="557" spans="1:8" x14ac:dyDescent="0.25">
      <c r="A557" s="2" t="s">
        <v>70</v>
      </c>
      <c r="B557" s="3" t="s">
        <v>71</v>
      </c>
      <c r="C557" s="1" t="s">
        <v>72</v>
      </c>
      <c r="D557" s="1" t="s">
        <v>170</v>
      </c>
      <c r="E557" s="4">
        <v>162831.87</v>
      </c>
      <c r="F557" s="5">
        <v>428790.59100000001</v>
      </c>
      <c r="G557" s="6">
        <f t="shared" si="8"/>
        <v>0.37974683544303794</v>
      </c>
      <c r="H557" s="1">
        <v>2019</v>
      </c>
    </row>
    <row r="558" spans="1:8" x14ac:dyDescent="0.25">
      <c r="A558" s="2" t="s">
        <v>70</v>
      </c>
      <c r="B558" s="3" t="s">
        <v>71</v>
      </c>
      <c r="C558" s="1" t="s">
        <v>73</v>
      </c>
      <c r="D558" s="1" t="s">
        <v>170</v>
      </c>
      <c r="E558" s="4">
        <v>487387.8</v>
      </c>
      <c r="F558" s="5">
        <v>198355.5</v>
      </c>
      <c r="G558" s="6">
        <f t="shared" si="8"/>
        <v>2.4571428571428573</v>
      </c>
      <c r="H558" s="1">
        <v>2019</v>
      </c>
    </row>
    <row r="559" spans="1:8" x14ac:dyDescent="0.25">
      <c r="A559" s="2" t="s">
        <v>74</v>
      </c>
      <c r="B559" s="3" t="s">
        <v>75</v>
      </c>
      <c r="C559" s="1" t="s">
        <v>76</v>
      </c>
      <c r="D559" s="1" t="s">
        <v>170</v>
      </c>
      <c r="E559" s="4">
        <v>618435.18000000005</v>
      </c>
      <c r="F559" s="5">
        <v>272839.05</v>
      </c>
      <c r="G559" s="6">
        <f t="shared" si="8"/>
        <v>2.2666666666666671</v>
      </c>
      <c r="H559" s="1">
        <v>2019</v>
      </c>
    </row>
    <row r="560" spans="1:8" x14ac:dyDescent="0.25">
      <c r="A560" s="2" t="s">
        <v>77</v>
      </c>
      <c r="B560" s="3" t="s">
        <v>78</v>
      </c>
      <c r="C560" s="1" t="s">
        <v>79</v>
      </c>
      <c r="D560" s="1" t="s">
        <v>170</v>
      </c>
      <c r="E560" s="4">
        <v>390237.804</v>
      </c>
      <c r="F560" s="5">
        <v>733377.94200000016</v>
      </c>
      <c r="G560" s="6">
        <f t="shared" si="8"/>
        <v>0.53211009174311918</v>
      </c>
      <c r="H560" s="1">
        <v>2019</v>
      </c>
    </row>
    <row r="561" spans="1:8" x14ac:dyDescent="0.25">
      <c r="A561" s="2" t="s">
        <v>80</v>
      </c>
      <c r="B561" s="3" t="s">
        <v>81</v>
      </c>
      <c r="C561" s="1" t="s">
        <v>82</v>
      </c>
      <c r="D561" s="1" t="s">
        <v>170</v>
      </c>
      <c r="E561" s="4">
        <v>30733.056</v>
      </c>
      <c r="F561" s="5">
        <v>82595.088000000003</v>
      </c>
      <c r="G561" s="6">
        <f t="shared" si="8"/>
        <v>0.37209302325581395</v>
      </c>
      <c r="H561" s="1">
        <v>2019</v>
      </c>
    </row>
    <row r="562" spans="1:8" x14ac:dyDescent="0.25">
      <c r="A562" s="2" t="s">
        <v>83</v>
      </c>
      <c r="B562" s="3" t="s">
        <v>84</v>
      </c>
      <c r="C562" s="1" t="s">
        <v>85</v>
      </c>
      <c r="D562" s="1" t="s">
        <v>170</v>
      </c>
      <c r="E562" s="4">
        <v>90520.767000000007</v>
      </c>
      <c r="F562" s="5">
        <v>41550.516000000011</v>
      </c>
      <c r="G562" s="6">
        <f t="shared" si="8"/>
        <v>2.1785714285714284</v>
      </c>
      <c r="H562" s="1">
        <v>2019</v>
      </c>
    </row>
    <row r="563" spans="1:8" x14ac:dyDescent="0.25">
      <c r="A563" s="2" t="s">
        <v>86</v>
      </c>
      <c r="B563" s="3" t="s">
        <v>87</v>
      </c>
      <c r="C563" s="1" t="s">
        <v>88</v>
      </c>
      <c r="D563" s="1" t="s">
        <v>170</v>
      </c>
      <c r="E563" s="4">
        <v>680361.12</v>
      </c>
      <c r="F563" s="5">
        <v>774855.72</v>
      </c>
      <c r="G563" s="6">
        <f t="shared" si="8"/>
        <v>0.87804878048780488</v>
      </c>
      <c r="H563" s="1">
        <v>2019</v>
      </c>
    </row>
    <row r="564" spans="1:8" x14ac:dyDescent="0.25">
      <c r="A564" s="2" t="s">
        <v>89</v>
      </c>
      <c r="B564" s="3" t="s">
        <v>90</v>
      </c>
      <c r="C564" s="1" t="s">
        <v>91</v>
      </c>
      <c r="D564" s="1" t="s">
        <v>170</v>
      </c>
      <c r="E564" s="4">
        <v>285182.53200000001</v>
      </c>
      <c r="F564" s="5">
        <v>300597.804</v>
      </c>
      <c r="G564" s="6">
        <f t="shared" si="8"/>
        <v>0.94871794871794868</v>
      </c>
      <c r="H564" s="1">
        <v>2019</v>
      </c>
    </row>
    <row r="565" spans="1:8" x14ac:dyDescent="0.25">
      <c r="A565" s="2" t="s">
        <v>92</v>
      </c>
      <c r="B565" s="3" t="s">
        <v>93</v>
      </c>
      <c r="C565" s="1" t="s">
        <v>94</v>
      </c>
      <c r="D565" s="1" t="s">
        <v>170</v>
      </c>
      <c r="E565" s="4">
        <v>110298.61800000002</v>
      </c>
      <c r="F565" s="5">
        <v>216271.80000000002</v>
      </c>
      <c r="G565" s="6">
        <f t="shared" si="8"/>
        <v>0.51</v>
      </c>
      <c r="H565" s="1">
        <v>2019</v>
      </c>
    </row>
    <row r="566" spans="1:8" x14ac:dyDescent="0.25">
      <c r="A566" s="2" t="s">
        <v>95</v>
      </c>
      <c r="B566" s="3" t="s">
        <v>96</v>
      </c>
      <c r="C566" s="1" t="s">
        <v>97</v>
      </c>
      <c r="D566" s="1" t="s">
        <v>170</v>
      </c>
      <c r="E566" s="4">
        <v>308197.07999999996</v>
      </c>
      <c r="F566" s="5">
        <v>304571.23199999996</v>
      </c>
      <c r="G566" s="6">
        <f t="shared" si="8"/>
        <v>1.0119047619047619</v>
      </c>
      <c r="H566" s="1">
        <v>2019</v>
      </c>
    </row>
    <row r="567" spans="1:8" x14ac:dyDescent="0.25">
      <c r="A567" s="2" t="s">
        <v>98</v>
      </c>
      <c r="B567" s="3" t="s">
        <v>99</v>
      </c>
      <c r="C567" s="1" t="s">
        <v>100</v>
      </c>
      <c r="D567" s="1" t="s">
        <v>170</v>
      </c>
      <c r="E567" s="4">
        <v>797371.39800000004</v>
      </c>
      <c r="F567" s="5">
        <v>677336.99400000006</v>
      </c>
      <c r="G567" s="6">
        <f t="shared" si="8"/>
        <v>1.1772151898734178</v>
      </c>
      <c r="H567" s="1">
        <v>2019</v>
      </c>
    </row>
    <row r="568" spans="1:8" x14ac:dyDescent="0.25">
      <c r="A568" s="2" t="s">
        <v>101</v>
      </c>
      <c r="B568" s="3" t="s">
        <v>102</v>
      </c>
      <c r="C568" s="1" t="s">
        <v>103</v>
      </c>
      <c r="D568" s="1" t="s">
        <v>170</v>
      </c>
      <c r="E568" s="4">
        <v>640822.16700000002</v>
      </c>
      <c r="F568" s="5">
        <v>940954.06799999997</v>
      </c>
      <c r="G568" s="6">
        <f t="shared" si="8"/>
        <v>0.68103448275862077</v>
      </c>
      <c r="H568" s="1">
        <v>2019</v>
      </c>
    </row>
    <row r="569" spans="1:8" x14ac:dyDescent="0.25">
      <c r="A569" s="2" t="s">
        <v>104</v>
      </c>
      <c r="B569" s="3" t="s">
        <v>105</v>
      </c>
      <c r="C569" s="1" t="s">
        <v>106</v>
      </c>
      <c r="D569" s="1" t="s">
        <v>170</v>
      </c>
      <c r="E569" s="4">
        <v>659859.15600000008</v>
      </c>
      <c r="F569" s="5">
        <v>348891.04800000001</v>
      </c>
      <c r="G569" s="6">
        <f t="shared" si="8"/>
        <v>1.8913043478260871</v>
      </c>
      <c r="H569" s="1">
        <v>2019</v>
      </c>
    </row>
    <row r="570" spans="1:8" x14ac:dyDescent="0.25">
      <c r="A570" s="2" t="s">
        <v>107</v>
      </c>
      <c r="B570" s="3" t="s">
        <v>108</v>
      </c>
      <c r="C570" s="1" t="s">
        <v>109</v>
      </c>
      <c r="D570" s="1" t="s">
        <v>170</v>
      </c>
      <c r="E570" s="4">
        <v>225010.17</v>
      </c>
      <c r="F570" s="5">
        <v>321443.10000000003</v>
      </c>
      <c r="G570" s="6">
        <f t="shared" si="8"/>
        <v>0.7</v>
      </c>
      <c r="H570" s="1">
        <v>2019</v>
      </c>
    </row>
    <row r="571" spans="1:8" x14ac:dyDescent="0.25">
      <c r="A571" s="2" t="s">
        <v>110</v>
      </c>
      <c r="B571" s="3" t="s">
        <v>111</v>
      </c>
      <c r="C571" s="1" t="s">
        <v>112</v>
      </c>
      <c r="D571" s="1" t="s">
        <v>170</v>
      </c>
      <c r="E571" s="4">
        <v>436378.59</v>
      </c>
      <c r="F571" s="5">
        <v>863059.87800000003</v>
      </c>
      <c r="G571" s="6">
        <f t="shared" si="8"/>
        <v>0.5056179775280899</v>
      </c>
      <c r="H571" s="1">
        <v>2019</v>
      </c>
    </row>
    <row r="572" spans="1:8" x14ac:dyDescent="0.25">
      <c r="A572" s="2" t="s">
        <v>113</v>
      </c>
      <c r="B572" s="3" t="s">
        <v>114</v>
      </c>
      <c r="C572" s="1" t="s">
        <v>115</v>
      </c>
      <c r="D572" s="1" t="s">
        <v>170</v>
      </c>
      <c r="E572" s="4">
        <v>617371.22699999996</v>
      </c>
      <c r="F572" s="5">
        <v>830257.85699999996</v>
      </c>
      <c r="G572" s="6">
        <f t="shared" si="8"/>
        <v>0.74358974358974361</v>
      </c>
      <c r="H572" s="1">
        <v>2019</v>
      </c>
    </row>
    <row r="573" spans="1:8" x14ac:dyDescent="0.25">
      <c r="A573" s="2" t="s">
        <v>113</v>
      </c>
      <c r="B573" s="3" t="s">
        <v>114</v>
      </c>
      <c r="C573" s="1" t="s">
        <v>116</v>
      </c>
      <c r="D573" s="1" t="s">
        <v>170</v>
      </c>
      <c r="E573" s="4">
        <v>196246.55699999997</v>
      </c>
      <c r="F573" s="5">
        <v>281571.147</v>
      </c>
      <c r="G573" s="6">
        <f t="shared" si="8"/>
        <v>0.69696969696969691</v>
      </c>
      <c r="H573" s="1">
        <v>2019</v>
      </c>
    </row>
    <row r="574" spans="1:8" x14ac:dyDescent="0.25">
      <c r="A574" s="2" t="s">
        <v>113</v>
      </c>
      <c r="B574" s="3" t="s">
        <v>114</v>
      </c>
      <c r="C574" s="1" t="s">
        <v>117</v>
      </c>
      <c r="D574" s="1" t="s">
        <v>170</v>
      </c>
      <c r="E574" s="4">
        <v>454853.31300000002</v>
      </c>
      <c r="F574" s="5">
        <v>738312.62400000019</v>
      </c>
      <c r="G574" s="6">
        <f t="shared" si="8"/>
        <v>0.61607142857142849</v>
      </c>
      <c r="H574" s="1">
        <v>2019</v>
      </c>
    </row>
    <row r="575" spans="1:8" x14ac:dyDescent="0.25">
      <c r="A575" s="2" t="s">
        <v>118</v>
      </c>
      <c r="B575" s="3" t="s">
        <v>119</v>
      </c>
      <c r="C575" s="1" t="s">
        <v>120</v>
      </c>
      <c r="D575" s="1" t="s">
        <v>170</v>
      </c>
      <c r="E575" s="4">
        <v>242950.80600000001</v>
      </c>
      <c r="F575" s="5">
        <v>242950.80600000001</v>
      </c>
      <c r="G575" s="6">
        <f t="shared" si="8"/>
        <v>1</v>
      </c>
      <c r="H575" s="1">
        <v>2019</v>
      </c>
    </row>
    <row r="576" spans="1:8" x14ac:dyDescent="0.25">
      <c r="A576" s="2" t="s">
        <v>121</v>
      </c>
      <c r="B576" s="3" t="s">
        <v>122</v>
      </c>
      <c r="C576" s="1" t="s">
        <v>123</v>
      </c>
      <c r="D576" s="1" t="s">
        <v>170</v>
      </c>
      <c r="E576" s="4">
        <v>105239.62800000001</v>
      </c>
      <c r="F576" s="5">
        <v>155571.62400000001</v>
      </c>
      <c r="G576" s="6">
        <f t="shared" si="8"/>
        <v>0.67647058823529416</v>
      </c>
      <c r="H576" s="1">
        <v>2019</v>
      </c>
    </row>
    <row r="577" spans="1:8" x14ac:dyDescent="0.25">
      <c r="A577" s="2" t="s">
        <v>124</v>
      </c>
      <c r="B577" s="3" t="s">
        <v>125</v>
      </c>
      <c r="C577" s="1" t="s">
        <v>126</v>
      </c>
      <c r="D577" s="1" t="s">
        <v>170</v>
      </c>
      <c r="E577" s="4">
        <v>225035.28</v>
      </c>
      <c r="F577" s="5">
        <v>348804.68400000001</v>
      </c>
      <c r="G577" s="6">
        <f t="shared" si="8"/>
        <v>0.64516129032258063</v>
      </c>
      <c r="H577" s="1">
        <v>2019</v>
      </c>
    </row>
    <row r="578" spans="1:8" x14ac:dyDescent="0.25">
      <c r="A578" s="2" t="s">
        <v>127</v>
      </c>
      <c r="B578" s="3" t="s">
        <v>128</v>
      </c>
      <c r="C578" s="1" t="s">
        <v>129</v>
      </c>
      <c r="D578" s="1" t="s">
        <v>170</v>
      </c>
      <c r="E578" s="4">
        <v>727544.80800000008</v>
      </c>
      <c r="F578" s="5">
        <v>880712.13600000006</v>
      </c>
      <c r="G578" s="6">
        <f t="shared" si="8"/>
        <v>0.82608695652173914</v>
      </c>
      <c r="H578" s="1">
        <v>2019</v>
      </c>
    </row>
    <row r="579" spans="1:8" x14ac:dyDescent="0.25">
      <c r="A579" s="2" t="s">
        <v>130</v>
      </c>
      <c r="B579" s="3" t="s">
        <v>131</v>
      </c>
      <c r="C579" s="1" t="s">
        <v>132</v>
      </c>
      <c r="D579" s="1" t="s">
        <v>170</v>
      </c>
      <c r="E579" s="4">
        <v>227823.62400000001</v>
      </c>
      <c r="F579" s="5">
        <v>204785.28000000003</v>
      </c>
      <c r="G579" s="6">
        <f t="shared" ref="G579:G642" si="9">E579/F579</f>
        <v>1.1124999999999998</v>
      </c>
      <c r="H579" s="1">
        <v>2019</v>
      </c>
    </row>
    <row r="580" spans="1:8" x14ac:dyDescent="0.25">
      <c r="A580" s="2" t="s">
        <v>133</v>
      </c>
      <c r="B580" s="3" t="s">
        <v>134</v>
      </c>
      <c r="C580" s="1" t="s">
        <v>135</v>
      </c>
      <c r="D580" s="1" t="s">
        <v>170</v>
      </c>
      <c r="E580" s="4">
        <v>173121.16500000001</v>
      </c>
      <c r="F580" s="5">
        <v>539148.77100000007</v>
      </c>
      <c r="G580" s="6">
        <f t="shared" si="9"/>
        <v>0.32110091743119262</v>
      </c>
      <c r="H580" s="1">
        <v>2019</v>
      </c>
    </row>
    <row r="581" spans="1:8" x14ac:dyDescent="0.25">
      <c r="A581" s="2" t="s">
        <v>136</v>
      </c>
      <c r="B581" s="3" t="s">
        <v>137</v>
      </c>
      <c r="C581" s="1" t="s">
        <v>138</v>
      </c>
      <c r="D581" s="1" t="s">
        <v>170</v>
      </c>
      <c r="E581" s="4">
        <v>246179.48400000003</v>
      </c>
      <c r="F581" s="5">
        <v>299154.81600000005</v>
      </c>
      <c r="G581" s="6">
        <f t="shared" si="9"/>
        <v>0.82291666666666663</v>
      </c>
      <c r="H581" s="1">
        <v>2019</v>
      </c>
    </row>
    <row r="582" spans="1:8" x14ac:dyDescent="0.25">
      <c r="A582" s="2" t="s">
        <v>139</v>
      </c>
      <c r="B582" s="3" t="s">
        <v>140</v>
      </c>
      <c r="C582" s="1" t="s">
        <v>141</v>
      </c>
      <c r="D582" s="1" t="s">
        <v>170</v>
      </c>
      <c r="E582" s="4">
        <v>527493.91500000004</v>
      </c>
      <c r="F582" s="5">
        <v>389533.96799999999</v>
      </c>
      <c r="G582" s="6">
        <f t="shared" si="9"/>
        <v>1.3541666666666667</v>
      </c>
      <c r="H582" s="1">
        <v>2019</v>
      </c>
    </row>
    <row r="583" spans="1:8" x14ac:dyDescent="0.25">
      <c r="A583" s="2" t="s">
        <v>142</v>
      </c>
      <c r="B583" s="3" t="s">
        <v>143</v>
      </c>
      <c r="C583" s="1" t="s">
        <v>144</v>
      </c>
      <c r="D583" s="1" t="s">
        <v>170</v>
      </c>
      <c r="E583" s="4">
        <v>548290.701</v>
      </c>
      <c r="F583" s="5">
        <v>1035660.213</v>
      </c>
      <c r="G583" s="6">
        <f t="shared" si="9"/>
        <v>0.52941176470588236</v>
      </c>
      <c r="H583" s="1">
        <v>2019</v>
      </c>
    </row>
    <row r="584" spans="1:8" x14ac:dyDescent="0.25">
      <c r="A584" s="2" t="s">
        <v>142</v>
      </c>
      <c r="B584" s="3" t="s">
        <v>143</v>
      </c>
      <c r="C584" s="1" t="s">
        <v>145</v>
      </c>
      <c r="D584" s="1" t="s">
        <v>170</v>
      </c>
      <c r="E584" s="4">
        <v>280967.03100000002</v>
      </c>
      <c r="F584" s="5">
        <v>751423.45500000007</v>
      </c>
      <c r="G584" s="6">
        <f t="shared" si="9"/>
        <v>0.37391304347826088</v>
      </c>
      <c r="H584" s="1">
        <v>2019</v>
      </c>
    </row>
    <row r="585" spans="1:8" x14ac:dyDescent="0.25">
      <c r="A585" s="2" t="s">
        <v>146</v>
      </c>
      <c r="B585" s="3" t="s">
        <v>147</v>
      </c>
      <c r="C585" s="1" t="s">
        <v>148</v>
      </c>
      <c r="D585" s="1" t="s">
        <v>170</v>
      </c>
      <c r="E585" s="4">
        <v>251347.63500000004</v>
      </c>
      <c r="F585" s="5">
        <v>374736.47399999999</v>
      </c>
      <c r="G585" s="6">
        <f t="shared" si="9"/>
        <v>0.67073170731707332</v>
      </c>
      <c r="H585" s="1">
        <v>2019</v>
      </c>
    </row>
    <row r="586" spans="1:8" x14ac:dyDescent="0.25">
      <c r="A586" s="2" t="s">
        <v>149</v>
      </c>
      <c r="B586" s="3" t="s">
        <v>150</v>
      </c>
      <c r="C586" s="1" t="s">
        <v>151</v>
      </c>
      <c r="D586" s="1" t="s">
        <v>170</v>
      </c>
      <c r="E586" s="4">
        <v>189682.614</v>
      </c>
      <c r="F586" s="5">
        <v>256989.348</v>
      </c>
      <c r="G586" s="6">
        <f t="shared" si="9"/>
        <v>0.73809523809523814</v>
      </c>
      <c r="H586" s="1">
        <v>2019</v>
      </c>
    </row>
    <row r="587" spans="1:8" x14ac:dyDescent="0.25">
      <c r="A587" s="2" t="s">
        <v>152</v>
      </c>
      <c r="B587" s="3" t="s">
        <v>153</v>
      </c>
      <c r="C587" s="1" t="s">
        <v>154</v>
      </c>
      <c r="D587" s="1" t="s">
        <v>170</v>
      </c>
      <c r="E587" s="4">
        <v>405970.92900000006</v>
      </c>
      <c r="F587" s="5">
        <v>361358.73900000006</v>
      </c>
      <c r="G587" s="6">
        <f t="shared" si="9"/>
        <v>1.1234567901234567</v>
      </c>
      <c r="H587" s="1">
        <v>2019</v>
      </c>
    </row>
    <row r="588" spans="1:8" x14ac:dyDescent="0.25">
      <c r="A588" s="2" t="s">
        <v>155</v>
      </c>
      <c r="B588" s="3" t="s">
        <v>156</v>
      </c>
      <c r="C588" s="1" t="s">
        <v>157</v>
      </c>
      <c r="D588" s="1" t="s">
        <v>170</v>
      </c>
      <c r="E588" s="4">
        <v>89603.900999999998</v>
      </c>
      <c r="F588" s="5">
        <v>255698.93700000001</v>
      </c>
      <c r="G588" s="6">
        <f t="shared" si="9"/>
        <v>0.3504273504273504</v>
      </c>
      <c r="H588" s="1">
        <v>2019</v>
      </c>
    </row>
    <row r="589" spans="1:8" x14ac:dyDescent="0.25">
      <c r="A589" s="2" t="s">
        <v>158</v>
      </c>
      <c r="B589" s="3" t="s">
        <v>159</v>
      </c>
      <c r="C589" s="1" t="s">
        <v>160</v>
      </c>
      <c r="D589" s="1" t="s">
        <v>170</v>
      </c>
      <c r="E589" s="4">
        <v>449668.20600000006</v>
      </c>
      <c r="F589" s="5">
        <v>524612.90700000012</v>
      </c>
      <c r="G589" s="6">
        <f t="shared" si="9"/>
        <v>0.8571428571428571</v>
      </c>
      <c r="H589" s="1">
        <v>2019</v>
      </c>
    </row>
    <row r="590" spans="1:8" x14ac:dyDescent="0.25">
      <c r="A590" s="2" t="s">
        <v>161</v>
      </c>
      <c r="B590" s="3" t="s">
        <v>162</v>
      </c>
      <c r="C590" s="1" t="s">
        <v>163</v>
      </c>
      <c r="D590" s="1" t="s">
        <v>170</v>
      </c>
      <c r="E590" s="4">
        <v>28021.059000000001</v>
      </c>
      <c r="F590" s="5">
        <v>67080.717000000004</v>
      </c>
      <c r="G590" s="6">
        <f t="shared" si="9"/>
        <v>0.41772151898734178</v>
      </c>
      <c r="H590" s="1">
        <v>2019</v>
      </c>
    </row>
    <row r="591" spans="1:8" x14ac:dyDescent="0.25">
      <c r="A591" s="2" t="s">
        <v>164</v>
      </c>
      <c r="B591" s="3" t="s">
        <v>165</v>
      </c>
      <c r="C591" s="1" t="s">
        <v>166</v>
      </c>
      <c r="D591" s="1" t="s">
        <v>170</v>
      </c>
      <c r="E591" s="4">
        <v>293649.05700000003</v>
      </c>
      <c r="F591" s="5">
        <v>918594.48600000003</v>
      </c>
      <c r="G591" s="6">
        <f t="shared" si="9"/>
        <v>0.31967213114754101</v>
      </c>
      <c r="H591" s="1">
        <v>2019</v>
      </c>
    </row>
    <row r="592" spans="1:8" x14ac:dyDescent="0.25">
      <c r="A592" s="2" t="s">
        <v>7</v>
      </c>
      <c r="B592" s="3" t="s">
        <v>8</v>
      </c>
      <c r="C592" s="1" t="s">
        <v>9</v>
      </c>
      <c r="D592" s="1" t="s">
        <v>10</v>
      </c>
      <c r="E592" s="4">
        <v>232975.899</v>
      </c>
      <c r="F592" s="5">
        <v>386399.05200000003</v>
      </c>
      <c r="G592" s="6">
        <f t="shared" si="9"/>
        <v>0.6029411764705882</v>
      </c>
      <c r="H592" s="1">
        <v>2018</v>
      </c>
    </row>
    <row r="593" spans="1:8" x14ac:dyDescent="0.25">
      <c r="A593" s="2" t="s">
        <v>11</v>
      </c>
      <c r="B593" s="3" t="s">
        <v>12</v>
      </c>
      <c r="C593" s="1" t="s">
        <v>13</v>
      </c>
      <c r="D593" s="1" t="s">
        <v>10</v>
      </c>
      <c r="E593" s="4">
        <v>128224.78199999999</v>
      </c>
      <c r="F593" s="5">
        <v>314456.01299999998</v>
      </c>
      <c r="G593" s="6">
        <f t="shared" si="9"/>
        <v>0.40776699029126212</v>
      </c>
      <c r="H593" s="1">
        <v>2018</v>
      </c>
    </row>
    <row r="594" spans="1:8" x14ac:dyDescent="0.25">
      <c r="A594" s="2" t="s">
        <v>14</v>
      </c>
      <c r="B594" s="3" t="s">
        <v>15</v>
      </c>
      <c r="C594" s="1" t="s">
        <v>16</v>
      </c>
      <c r="D594" s="1" t="s">
        <v>10</v>
      </c>
      <c r="E594" s="4">
        <v>343494.10800000001</v>
      </c>
      <c r="F594" s="5">
        <v>257620.58100000003</v>
      </c>
      <c r="G594" s="6">
        <f t="shared" si="9"/>
        <v>1.3333333333333333</v>
      </c>
      <c r="H594" s="1">
        <v>2018</v>
      </c>
    </row>
    <row r="595" spans="1:8" x14ac:dyDescent="0.25">
      <c r="A595" s="2" t="s">
        <v>17</v>
      </c>
      <c r="B595" s="3" t="s">
        <v>18</v>
      </c>
      <c r="C595" s="1" t="s">
        <v>19</v>
      </c>
      <c r="D595" s="1" t="s">
        <v>10</v>
      </c>
      <c r="E595" s="4">
        <v>256430.98799999998</v>
      </c>
      <c r="F595" s="5">
        <v>308882.78100000002</v>
      </c>
      <c r="G595" s="6">
        <f t="shared" si="9"/>
        <v>0.83018867924528295</v>
      </c>
      <c r="H595" s="1">
        <v>2018</v>
      </c>
    </row>
    <row r="596" spans="1:8" x14ac:dyDescent="0.25">
      <c r="A596" s="2" t="s">
        <v>20</v>
      </c>
      <c r="B596" s="3" t="s">
        <v>21</v>
      </c>
      <c r="C596" s="1" t="s">
        <v>22</v>
      </c>
      <c r="D596" s="1" t="s">
        <v>10</v>
      </c>
      <c r="E596" s="4">
        <v>148680.63</v>
      </c>
      <c r="F596" s="5">
        <v>215586.9135</v>
      </c>
      <c r="G596" s="6">
        <f t="shared" si="9"/>
        <v>0.68965517241379315</v>
      </c>
      <c r="H596" s="1">
        <v>2018</v>
      </c>
    </row>
    <row r="597" spans="1:8" x14ac:dyDescent="0.25">
      <c r="A597" s="2" t="s">
        <v>20</v>
      </c>
      <c r="B597" s="3" t="s">
        <v>21</v>
      </c>
      <c r="C597" s="1" t="s">
        <v>23</v>
      </c>
      <c r="D597" s="1" t="s">
        <v>10</v>
      </c>
      <c r="E597" s="4">
        <v>136452.9375</v>
      </c>
      <c r="F597" s="5">
        <v>316570.815</v>
      </c>
      <c r="G597" s="6">
        <f t="shared" si="9"/>
        <v>0.43103448275862066</v>
      </c>
      <c r="H597" s="1">
        <v>2018</v>
      </c>
    </row>
    <row r="598" spans="1:8" x14ac:dyDescent="0.25">
      <c r="A598" s="2" t="s">
        <v>20</v>
      </c>
      <c r="B598" s="3" t="s">
        <v>21</v>
      </c>
      <c r="C598" s="1" t="s">
        <v>24</v>
      </c>
      <c r="D598" s="1" t="s">
        <v>10</v>
      </c>
      <c r="E598" s="4">
        <v>294516.37124999997</v>
      </c>
      <c r="F598" s="5">
        <v>282371.36625000002</v>
      </c>
      <c r="G598" s="6">
        <f t="shared" si="9"/>
        <v>1.0430107526881718</v>
      </c>
      <c r="H598" s="1">
        <v>2018</v>
      </c>
    </row>
    <row r="599" spans="1:8" x14ac:dyDescent="0.25">
      <c r="A599" s="2" t="s">
        <v>20</v>
      </c>
      <c r="B599" s="3" t="s">
        <v>21</v>
      </c>
      <c r="C599" s="1" t="s">
        <v>25</v>
      </c>
      <c r="D599" s="1" t="s">
        <v>10</v>
      </c>
      <c r="E599" s="4">
        <v>150723.639</v>
      </c>
      <c r="F599" s="5">
        <v>393936.78374999994</v>
      </c>
      <c r="G599" s="6">
        <f t="shared" si="9"/>
        <v>0.38260869565217398</v>
      </c>
      <c r="H599" s="1">
        <v>2018</v>
      </c>
    </row>
    <row r="600" spans="1:8" x14ac:dyDescent="0.25">
      <c r="A600" s="2" t="s">
        <v>26</v>
      </c>
      <c r="B600" s="3" t="s">
        <v>27</v>
      </c>
      <c r="C600" s="1" t="s">
        <v>28</v>
      </c>
      <c r="D600" s="1" t="s">
        <v>10</v>
      </c>
      <c r="E600" s="4">
        <v>146271.177</v>
      </c>
      <c r="F600" s="5">
        <v>117401.86575000001</v>
      </c>
      <c r="G600" s="6">
        <f t="shared" si="9"/>
        <v>1.2459016393442621</v>
      </c>
      <c r="H600" s="1">
        <v>2018</v>
      </c>
    </row>
    <row r="601" spans="1:8" x14ac:dyDescent="0.25">
      <c r="A601" s="2" t="s">
        <v>29</v>
      </c>
      <c r="B601" s="3" t="s">
        <v>30</v>
      </c>
      <c r="C601" s="1" t="s">
        <v>31</v>
      </c>
      <c r="D601" s="1" t="s">
        <v>10</v>
      </c>
      <c r="E601" s="4">
        <v>302215.212</v>
      </c>
      <c r="F601" s="5">
        <v>214069.10850000003</v>
      </c>
      <c r="G601" s="6">
        <f t="shared" si="9"/>
        <v>1.4117647058823528</v>
      </c>
      <c r="H601" s="1">
        <v>2018</v>
      </c>
    </row>
    <row r="602" spans="1:8" x14ac:dyDescent="0.25">
      <c r="A602" s="2" t="s">
        <v>32</v>
      </c>
      <c r="B602" s="3" t="s">
        <v>33</v>
      </c>
      <c r="C602" s="1" t="s">
        <v>34</v>
      </c>
      <c r="D602" s="1" t="s">
        <v>10</v>
      </c>
      <c r="E602" s="4">
        <v>198851.76</v>
      </c>
      <c r="F602" s="5">
        <v>248564.7</v>
      </c>
      <c r="G602" s="6">
        <f t="shared" si="9"/>
        <v>0.8</v>
      </c>
      <c r="H602" s="1">
        <v>2018</v>
      </c>
    </row>
    <row r="603" spans="1:8" x14ac:dyDescent="0.25">
      <c r="A603" s="2" t="s">
        <v>35</v>
      </c>
      <c r="B603" s="3" t="s">
        <v>36</v>
      </c>
      <c r="C603" s="1" t="s">
        <v>37</v>
      </c>
      <c r="D603" s="1" t="s">
        <v>10</v>
      </c>
      <c r="E603" s="4">
        <v>57048.117750000005</v>
      </c>
      <c r="F603" s="5">
        <v>80452.473750000005</v>
      </c>
      <c r="G603" s="6">
        <f t="shared" si="9"/>
        <v>0.70909090909090911</v>
      </c>
      <c r="H603" s="1">
        <v>2018</v>
      </c>
    </row>
    <row r="604" spans="1:8" x14ac:dyDescent="0.25">
      <c r="A604" s="2" t="s">
        <v>35</v>
      </c>
      <c r="B604" s="3" t="s">
        <v>36</v>
      </c>
      <c r="C604" s="1" t="s">
        <v>38</v>
      </c>
      <c r="D604" s="1" t="s">
        <v>10</v>
      </c>
      <c r="E604" s="4">
        <v>62725.320000000007</v>
      </c>
      <c r="F604" s="5">
        <v>237460.14</v>
      </c>
      <c r="G604" s="6">
        <f t="shared" si="9"/>
        <v>0.26415094339622641</v>
      </c>
      <c r="H604" s="1">
        <v>2018</v>
      </c>
    </row>
    <row r="605" spans="1:8" x14ac:dyDescent="0.25">
      <c r="A605" s="2" t="s">
        <v>39</v>
      </c>
      <c r="B605" s="3" t="s">
        <v>40</v>
      </c>
      <c r="C605" s="1" t="s">
        <v>41</v>
      </c>
      <c r="D605" s="1" t="s">
        <v>10</v>
      </c>
      <c r="E605" s="4">
        <v>124084.06200000001</v>
      </c>
      <c r="F605" s="5">
        <v>134424.40050000002</v>
      </c>
      <c r="G605" s="6">
        <f t="shared" si="9"/>
        <v>0.92307692307692302</v>
      </c>
      <c r="H605" s="1">
        <v>2018</v>
      </c>
    </row>
    <row r="606" spans="1:8" x14ac:dyDescent="0.25">
      <c r="A606" s="2" t="s">
        <v>42</v>
      </c>
      <c r="B606" s="3" t="s">
        <v>43</v>
      </c>
      <c r="C606" s="1" t="s">
        <v>44</v>
      </c>
      <c r="D606" s="1" t="s">
        <v>10</v>
      </c>
      <c r="E606" s="4">
        <v>493240.10399999999</v>
      </c>
      <c r="F606" s="5">
        <v>148999.61475000001</v>
      </c>
      <c r="G606" s="6">
        <f t="shared" si="9"/>
        <v>3.3103448275862069</v>
      </c>
      <c r="H606" s="1">
        <v>2018</v>
      </c>
    </row>
    <row r="607" spans="1:8" x14ac:dyDescent="0.25">
      <c r="A607" s="2" t="s">
        <v>45</v>
      </c>
      <c r="B607" s="3" t="s">
        <v>46</v>
      </c>
      <c r="C607" s="1" t="s">
        <v>47</v>
      </c>
      <c r="D607" s="1" t="s">
        <v>10</v>
      </c>
      <c r="E607" s="4">
        <v>236885.63399999999</v>
      </c>
      <c r="F607" s="5">
        <v>259916.18175000002</v>
      </c>
      <c r="G607" s="6">
        <f t="shared" si="9"/>
        <v>0.911392405063291</v>
      </c>
      <c r="H607" s="1">
        <v>2018</v>
      </c>
    </row>
    <row r="608" spans="1:8" x14ac:dyDescent="0.25">
      <c r="A608" s="2" t="s">
        <v>48</v>
      </c>
      <c r="B608" s="3" t="s">
        <v>49</v>
      </c>
      <c r="C608" s="1" t="s">
        <v>50</v>
      </c>
      <c r="D608" s="1" t="s">
        <v>10</v>
      </c>
      <c r="E608" s="4">
        <v>496245.79125000001</v>
      </c>
      <c r="F608" s="5">
        <v>175440.43124999999</v>
      </c>
      <c r="G608" s="6">
        <f t="shared" si="9"/>
        <v>2.8285714285714287</v>
      </c>
      <c r="H608" s="1">
        <v>2018</v>
      </c>
    </row>
    <row r="609" spans="1:8" x14ac:dyDescent="0.25">
      <c r="A609" s="2" t="s">
        <v>51</v>
      </c>
      <c r="B609" s="3" t="s">
        <v>52</v>
      </c>
      <c r="C609" s="1" t="s">
        <v>53</v>
      </c>
      <c r="D609" s="1" t="s">
        <v>10</v>
      </c>
      <c r="E609" s="4">
        <v>97352.887500000012</v>
      </c>
      <c r="F609" s="5">
        <v>115053.41250000001</v>
      </c>
      <c r="G609" s="6">
        <f t="shared" si="9"/>
        <v>0.84615384615384626</v>
      </c>
      <c r="H609" s="1">
        <v>2018</v>
      </c>
    </row>
    <row r="610" spans="1:8" x14ac:dyDescent="0.25">
      <c r="A610" s="2" t="s">
        <v>51</v>
      </c>
      <c r="B610" s="3" t="s">
        <v>52</v>
      </c>
      <c r="C610" s="1" t="s">
        <v>54</v>
      </c>
      <c r="D610" s="1" t="s">
        <v>10</v>
      </c>
      <c r="E610" s="4">
        <v>92975.42475000002</v>
      </c>
      <c r="F610" s="5">
        <v>96974.367750000005</v>
      </c>
      <c r="G610" s="6">
        <f t="shared" si="9"/>
        <v>0.95876288659793829</v>
      </c>
      <c r="H610" s="1">
        <v>2018</v>
      </c>
    </row>
    <row r="611" spans="1:8" x14ac:dyDescent="0.25">
      <c r="A611" s="2" t="s">
        <v>55</v>
      </c>
      <c r="B611" s="3" t="s">
        <v>56</v>
      </c>
      <c r="C611" s="1" t="s">
        <v>57</v>
      </c>
      <c r="D611" s="1" t="s">
        <v>10</v>
      </c>
      <c r="E611" s="4">
        <v>230190.09299999999</v>
      </c>
      <c r="F611" s="5">
        <v>101439.702</v>
      </c>
      <c r="G611" s="6">
        <f t="shared" si="9"/>
        <v>2.2692307692307692</v>
      </c>
      <c r="H611" s="1">
        <v>2018</v>
      </c>
    </row>
    <row r="612" spans="1:8" x14ac:dyDescent="0.25">
      <c r="A612" s="2" t="s">
        <v>58</v>
      </c>
      <c r="B612" s="3" t="s">
        <v>59</v>
      </c>
      <c r="C612" s="1" t="s">
        <v>60</v>
      </c>
      <c r="D612" s="1" t="s">
        <v>10</v>
      </c>
      <c r="E612" s="4">
        <v>27952.857</v>
      </c>
      <c r="F612" s="5">
        <v>22068.045000000002</v>
      </c>
      <c r="G612" s="6">
        <f t="shared" si="9"/>
        <v>1.2666666666666666</v>
      </c>
      <c r="H612" s="1">
        <v>2018</v>
      </c>
    </row>
    <row r="613" spans="1:8" x14ac:dyDescent="0.25">
      <c r="A613" s="2" t="s">
        <v>61</v>
      </c>
      <c r="B613" s="3" t="s">
        <v>62</v>
      </c>
      <c r="C613" s="1" t="s">
        <v>63</v>
      </c>
      <c r="D613" s="1" t="s">
        <v>10</v>
      </c>
      <c r="E613" s="4">
        <v>182780.7795</v>
      </c>
      <c r="F613" s="5">
        <v>447497.77049999998</v>
      </c>
      <c r="G613" s="6">
        <f t="shared" si="9"/>
        <v>0.40845070422535212</v>
      </c>
      <c r="H613" s="1">
        <v>2018</v>
      </c>
    </row>
    <row r="614" spans="1:8" x14ac:dyDescent="0.25">
      <c r="A614" s="2" t="s">
        <v>64</v>
      </c>
      <c r="B614" s="3" t="s">
        <v>65</v>
      </c>
      <c r="C614" s="1" t="s">
        <v>66</v>
      </c>
      <c r="D614" s="1" t="s">
        <v>10</v>
      </c>
      <c r="E614" s="4">
        <v>207497.29499999998</v>
      </c>
      <c r="F614" s="5">
        <v>154220.96250000002</v>
      </c>
      <c r="G614" s="6">
        <f t="shared" si="9"/>
        <v>1.3454545454545452</v>
      </c>
      <c r="H614" s="1">
        <v>2018</v>
      </c>
    </row>
    <row r="615" spans="1:8" x14ac:dyDescent="0.25">
      <c r="A615" s="2" t="s">
        <v>67</v>
      </c>
      <c r="B615" s="3" t="s">
        <v>68</v>
      </c>
      <c r="C615" s="1" t="s">
        <v>69</v>
      </c>
      <c r="D615" s="1" t="s">
        <v>10</v>
      </c>
      <c r="E615" s="4">
        <v>244553.62049999999</v>
      </c>
      <c r="F615" s="5">
        <v>151390.3365</v>
      </c>
      <c r="G615" s="6">
        <f t="shared" si="9"/>
        <v>1.6153846153846152</v>
      </c>
      <c r="H615" s="1">
        <v>2018</v>
      </c>
    </row>
    <row r="616" spans="1:8" x14ac:dyDescent="0.25">
      <c r="A616" s="2" t="s">
        <v>70</v>
      </c>
      <c r="B616" s="3" t="s">
        <v>71</v>
      </c>
      <c r="C616" s="1" t="s">
        <v>72</v>
      </c>
      <c r="D616" s="1" t="s">
        <v>10</v>
      </c>
      <c r="E616" s="4">
        <v>288271.49400000006</v>
      </c>
      <c r="F616" s="5">
        <v>267680.67300000001</v>
      </c>
      <c r="G616" s="6">
        <f t="shared" si="9"/>
        <v>1.0769230769230771</v>
      </c>
      <c r="H616" s="1">
        <v>2018</v>
      </c>
    </row>
    <row r="617" spans="1:8" x14ac:dyDescent="0.25">
      <c r="A617" s="2" t="s">
        <v>70</v>
      </c>
      <c r="B617" s="3" t="s">
        <v>71</v>
      </c>
      <c r="C617" s="1" t="s">
        <v>73</v>
      </c>
      <c r="D617" s="1" t="s">
        <v>10</v>
      </c>
      <c r="E617" s="4">
        <v>413150.54400000005</v>
      </c>
      <c r="F617" s="5">
        <v>703647.02025000018</v>
      </c>
      <c r="G617" s="6">
        <f t="shared" si="9"/>
        <v>0.58715596330275222</v>
      </c>
      <c r="H617" s="1">
        <v>2018</v>
      </c>
    </row>
    <row r="618" spans="1:8" x14ac:dyDescent="0.25">
      <c r="A618" s="2" t="s">
        <v>74</v>
      </c>
      <c r="B618" s="3" t="s">
        <v>75</v>
      </c>
      <c r="C618" s="1" t="s">
        <v>76</v>
      </c>
      <c r="D618" s="1" t="s">
        <v>10</v>
      </c>
      <c r="E618" s="4">
        <v>165967.19100000002</v>
      </c>
      <c r="F618" s="5">
        <v>229800.72600000002</v>
      </c>
      <c r="G618" s="6">
        <f t="shared" si="9"/>
        <v>0.72222222222222221</v>
      </c>
      <c r="H618" s="1">
        <v>2018</v>
      </c>
    </row>
    <row r="619" spans="1:8" x14ac:dyDescent="0.25">
      <c r="A619" s="2" t="s">
        <v>77</v>
      </c>
      <c r="B619" s="3" t="s">
        <v>78</v>
      </c>
      <c r="C619" s="1" t="s">
        <v>79</v>
      </c>
      <c r="D619" s="1" t="s">
        <v>10</v>
      </c>
      <c r="E619" s="4">
        <v>107365.31099999999</v>
      </c>
      <c r="F619" s="5">
        <v>79356.968999999997</v>
      </c>
      <c r="G619" s="6">
        <f t="shared" si="9"/>
        <v>1.3529411764705881</v>
      </c>
      <c r="H619" s="1">
        <v>2018</v>
      </c>
    </row>
    <row r="620" spans="1:8" x14ac:dyDescent="0.25">
      <c r="A620" s="2" t="s">
        <v>80</v>
      </c>
      <c r="B620" s="3" t="s">
        <v>81</v>
      </c>
      <c r="C620" s="1" t="s">
        <v>82</v>
      </c>
      <c r="D620" s="1" t="s">
        <v>10</v>
      </c>
      <c r="E620" s="4">
        <v>143141.90400000001</v>
      </c>
      <c r="F620" s="5">
        <v>101041.34400000001</v>
      </c>
      <c r="G620" s="6">
        <f t="shared" si="9"/>
        <v>1.4166666666666665</v>
      </c>
      <c r="H620" s="1">
        <v>2018</v>
      </c>
    </row>
    <row r="621" spans="1:8" x14ac:dyDescent="0.25">
      <c r="A621" s="2" t="s">
        <v>83</v>
      </c>
      <c r="B621" s="3" t="s">
        <v>84</v>
      </c>
      <c r="C621" s="1" t="s">
        <v>85</v>
      </c>
      <c r="D621" s="1" t="s">
        <v>10</v>
      </c>
      <c r="E621" s="4">
        <v>55851.660000000011</v>
      </c>
      <c r="F621" s="5">
        <v>19548.081000000006</v>
      </c>
      <c r="G621" s="6">
        <f t="shared" si="9"/>
        <v>2.8571428571428568</v>
      </c>
      <c r="H621" s="1">
        <v>2018</v>
      </c>
    </row>
    <row r="622" spans="1:8" x14ac:dyDescent="0.25">
      <c r="A622" s="2" t="s">
        <v>86</v>
      </c>
      <c r="B622" s="3" t="s">
        <v>87</v>
      </c>
      <c r="C622" s="1" t="s">
        <v>88</v>
      </c>
      <c r="D622" s="1" t="s">
        <v>10</v>
      </c>
      <c r="E622" s="4">
        <v>124792.34625</v>
      </c>
      <c r="F622" s="5">
        <v>227399.38649999999</v>
      </c>
      <c r="G622" s="6">
        <f t="shared" si="9"/>
        <v>0.54878048780487809</v>
      </c>
      <c r="H622" s="1">
        <v>2018</v>
      </c>
    </row>
    <row r="623" spans="1:8" x14ac:dyDescent="0.25">
      <c r="A623" s="2" t="s">
        <v>89</v>
      </c>
      <c r="B623" s="3" t="s">
        <v>90</v>
      </c>
      <c r="C623" s="1" t="s">
        <v>91</v>
      </c>
      <c r="D623" s="1" t="s">
        <v>10</v>
      </c>
      <c r="E623" s="4">
        <v>59832.73575</v>
      </c>
      <c r="F623" s="5">
        <v>65623.000500000009</v>
      </c>
      <c r="G623" s="6">
        <f t="shared" si="9"/>
        <v>0.91176470588235281</v>
      </c>
      <c r="H623" s="1">
        <v>2018</v>
      </c>
    </row>
    <row r="624" spans="1:8" x14ac:dyDescent="0.25">
      <c r="A624" s="2" t="s">
        <v>92</v>
      </c>
      <c r="B624" s="3" t="s">
        <v>93</v>
      </c>
      <c r="C624" s="1" t="s">
        <v>94</v>
      </c>
      <c r="D624" s="1" t="s">
        <v>10</v>
      </c>
      <c r="E624" s="4">
        <v>330737.74200000003</v>
      </c>
      <c r="F624" s="5">
        <v>303553.81800000003</v>
      </c>
      <c r="G624" s="6">
        <f t="shared" si="9"/>
        <v>1.0895522388059702</v>
      </c>
      <c r="H624" s="1">
        <v>2018</v>
      </c>
    </row>
    <row r="625" spans="1:8" x14ac:dyDescent="0.25">
      <c r="A625" s="2" t="s">
        <v>95</v>
      </c>
      <c r="B625" s="3" t="s">
        <v>96</v>
      </c>
      <c r="C625" s="1" t="s">
        <v>97</v>
      </c>
      <c r="D625" s="1" t="s">
        <v>10</v>
      </c>
      <c r="E625" s="4">
        <v>135199.66500000001</v>
      </c>
      <c r="F625" s="5">
        <v>160777.98000000001</v>
      </c>
      <c r="G625" s="6">
        <f t="shared" si="9"/>
        <v>0.84090909090909094</v>
      </c>
      <c r="H625" s="1">
        <v>2018</v>
      </c>
    </row>
    <row r="626" spans="1:8" x14ac:dyDescent="0.25">
      <c r="A626" s="2" t="s">
        <v>98</v>
      </c>
      <c r="B626" s="3" t="s">
        <v>99</v>
      </c>
      <c r="C626" s="1" t="s">
        <v>100</v>
      </c>
      <c r="D626" s="1" t="s">
        <v>10</v>
      </c>
      <c r="E626" s="4">
        <v>39959.831249999996</v>
      </c>
      <c r="F626" s="5">
        <v>45820.606499999994</v>
      </c>
      <c r="G626" s="6">
        <f t="shared" si="9"/>
        <v>0.87209302325581395</v>
      </c>
      <c r="H626" s="1">
        <v>2018</v>
      </c>
    </row>
    <row r="627" spans="1:8" x14ac:dyDescent="0.25">
      <c r="A627" s="2" t="s">
        <v>101</v>
      </c>
      <c r="B627" s="3" t="s">
        <v>102</v>
      </c>
      <c r="C627" s="1" t="s">
        <v>103</v>
      </c>
      <c r="D627" s="1" t="s">
        <v>10</v>
      </c>
      <c r="E627" s="4">
        <v>137001.61800000002</v>
      </c>
      <c r="F627" s="5">
        <v>291567.54599999997</v>
      </c>
      <c r="G627" s="6">
        <f t="shared" si="9"/>
        <v>0.46987951807228928</v>
      </c>
      <c r="H627" s="1">
        <v>2018</v>
      </c>
    </row>
    <row r="628" spans="1:8" x14ac:dyDescent="0.25">
      <c r="A628" s="2" t="s">
        <v>104</v>
      </c>
      <c r="B628" s="3" t="s">
        <v>105</v>
      </c>
      <c r="C628" s="1" t="s">
        <v>106</v>
      </c>
      <c r="D628" s="1" t="s">
        <v>10</v>
      </c>
      <c r="E628" s="4">
        <v>20182.12875</v>
      </c>
      <c r="F628" s="5">
        <v>19605.496500000005</v>
      </c>
      <c r="G628" s="6">
        <f t="shared" si="9"/>
        <v>1.029411764705882</v>
      </c>
      <c r="H628" s="1">
        <v>2018</v>
      </c>
    </row>
    <row r="629" spans="1:8" x14ac:dyDescent="0.25">
      <c r="A629" s="2" t="s">
        <v>107</v>
      </c>
      <c r="B629" s="3" t="s">
        <v>108</v>
      </c>
      <c r="C629" s="1" t="s">
        <v>109</v>
      </c>
      <c r="D629" s="1" t="s">
        <v>10</v>
      </c>
      <c r="E629" s="4">
        <v>52566.117749999998</v>
      </c>
      <c r="F629" s="5">
        <v>195763.47300000003</v>
      </c>
      <c r="G629" s="6">
        <f t="shared" si="9"/>
        <v>0.26851851851851849</v>
      </c>
      <c r="H629" s="1">
        <v>2018</v>
      </c>
    </row>
    <row r="630" spans="1:8" x14ac:dyDescent="0.25">
      <c r="A630" s="2" t="s">
        <v>110</v>
      </c>
      <c r="B630" s="3" t="s">
        <v>111</v>
      </c>
      <c r="C630" s="1" t="s">
        <v>112</v>
      </c>
      <c r="D630" s="1" t="s">
        <v>10</v>
      </c>
      <c r="E630" s="4">
        <v>151904.943</v>
      </c>
      <c r="F630" s="5">
        <v>344865.27600000001</v>
      </c>
      <c r="G630" s="6">
        <f t="shared" si="9"/>
        <v>0.44047619047619047</v>
      </c>
      <c r="H630" s="1">
        <v>2018</v>
      </c>
    </row>
    <row r="631" spans="1:8" x14ac:dyDescent="0.25">
      <c r="A631" s="2" t="s">
        <v>113</v>
      </c>
      <c r="B631" s="3" t="s">
        <v>114</v>
      </c>
      <c r="C631" s="1" t="s">
        <v>115</v>
      </c>
      <c r="D631" s="1" t="s">
        <v>10</v>
      </c>
      <c r="E631" s="4">
        <v>264431.2635</v>
      </c>
      <c r="F631" s="5">
        <v>323193.76650000003</v>
      </c>
      <c r="G631" s="6">
        <f t="shared" si="9"/>
        <v>0.81818181818181812</v>
      </c>
      <c r="H631" s="1">
        <v>2018</v>
      </c>
    </row>
    <row r="632" spans="1:8" x14ac:dyDescent="0.25">
      <c r="A632" s="2" t="s">
        <v>113</v>
      </c>
      <c r="B632" s="3" t="s">
        <v>114</v>
      </c>
      <c r="C632" s="1" t="s">
        <v>116</v>
      </c>
      <c r="D632" s="1" t="s">
        <v>10</v>
      </c>
      <c r="E632" s="4">
        <v>47639.096999999994</v>
      </c>
      <c r="F632" s="5">
        <v>98526.314249999996</v>
      </c>
      <c r="G632" s="6">
        <f t="shared" si="9"/>
        <v>0.48351648351648346</v>
      </c>
      <c r="H632" s="1">
        <v>2018</v>
      </c>
    </row>
    <row r="633" spans="1:8" x14ac:dyDescent="0.25">
      <c r="A633" s="2" t="s">
        <v>113</v>
      </c>
      <c r="B633" s="3" t="s">
        <v>114</v>
      </c>
      <c r="C633" s="1" t="s">
        <v>117</v>
      </c>
      <c r="D633" s="1" t="s">
        <v>10</v>
      </c>
      <c r="E633" s="4">
        <v>518103.13500000007</v>
      </c>
      <c r="F633" s="5">
        <v>743630.3820000001</v>
      </c>
      <c r="G633" s="6">
        <f t="shared" si="9"/>
        <v>0.69672131147540983</v>
      </c>
      <c r="H633" s="1">
        <v>2018</v>
      </c>
    </row>
    <row r="634" spans="1:8" x14ac:dyDescent="0.25">
      <c r="A634" s="2" t="s">
        <v>118</v>
      </c>
      <c r="B634" s="3" t="s">
        <v>119</v>
      </c>
      <c r="C634" s="1" t="s">
        <v>120</v>
      </c>
      <c r="D634" s="1" t="s">
        <v>10</v>
      </c>
      <c r="E634" s="4">
        <v>219106.80900000001</v>
      </c>
      <c r="F634" s="5">
        <v>126224.57475000001</v>
      </c>
      <c r="G634" s="6">
        <f t="shared" si="9"/>
        <v>1.7358490566037734</v>
      </c>
      <c r="H634" s="1">
        <v>2018</v>
      </c>
    </row>
    <row r="635" spans="1:8" x14ac:dyDescent="0.25">
      <c r="A635" s="2" t="s">
        <v>121</v>
      </c>
      <c r="B635" s="3" t="s">
        <v>122</v>
      </c>
      <c r="C635" s="1" t="s">
        <v>123</v>
      </c>
      <c r="D635" s="1" t="s">
        <v>10</v>
      </c>
      <c r="E635" s="4">
        <v>465758.88975000003</v>
      </c>
      <c r="F635" s="5">
        <v>437531.07825000002</v>
      </c>
      <c r="G635" s="6">
        <f t="shared" si="9"/>
        <v>1.064516129032258</v>
      </c>
      <c r="H635" s="1">
        <v>2018</v>
      </c>
    </row>
    <row r="636" spans="1:8" x14ac:dyDescent="0.25">
      <c r="A636" s="2" t="s">
        <v>124</v>
      </c>
      <c r="B636" s="3" t="s">
        <v>125</v>
      </c>
      <c r="C636" s="1" t="s">
        <v>126</v>
      </c>
      <c r="D636" s="1" t="s">
        <v>10</v>
      </c>
      <c r="E636" s="4">
        <v>113506.02900000001</v>
      </c>
      <c r="F636" s="5">
        <v>309958.77149999997</v>
      </c>
      <c r="G636" s="6">
        <f t="shared" si="9"/>
        <v>0.36619718309859162</v>
      </c>
      <c r="H636" s="1">
        <v>2018</v>
      </c>
    </row>
    <row r="637" spans="1:8" x14ac:dyDescent="0.25">
      <c r="A637" s="2" t="s">
        <v>127</v>
      </c>
      <c r="B637" s="3" t="s">
        <v>128</v>
      </c>
      <c r="C637" s="1" t="s">
        <v>129</v>
      </c>
      <c r="D637" s="1" t="s">
        <v>10</v>
      </c>
      <c r="E637" s="4">
        <v>89712.927000000025</v>
      </c>
      <c r="F637" s="5">
        <v>226920.93300000005</v>
      </c>
      <c r="G637" s="6">
        <f t="shared" si="9"/>
        <v>0.39534883720930236</v>
      </c>
      <c r="H637" s="1">
        <v>2018</v>
      </c>
    </row>
    <row r="638" spans="1:8" x14ac:dyDescent="0.25">
      <c r="A638" s="2" t="s">
        <v>130</v>
      </c>
      <c r="B638" s="3" t="s">
        <v>131</v>
      </c>
      <c r="C638" s="1" t="s">
        <v>132</v>
      </c>
      <c r="D638" s="1" t="s">
        <v>10</v>
      </c>
      <c r="E638" s="4">
        <v>30992.456249999999</v>
      </c>
      <c r="F638" s="5">
        <v>67297.904999999999</v>
      </c>
      <c r="G638" s="6">
        <f t="shared" si="9"/>
        <v>0.46052631578947367</v>
      </c>
      <c r="H638" s="1">
        <v>2018</v>
      </c>
    </row>
    <row r="639" spans="1:8" x14ac:dyDescent="0.25">
      <c r="A639" s="2" t="s">
        <v>133</v>
      </c>
      <c r="B639" s="3" t="s">
        <v>134</v>
      </c>
      <c r="C639" s="1" t="s">
        <v>135</v>
      </c>
      <c r="D639" s="1" t="s">
        <v>10</v>
      </c>
      <c r="E639" s="4">
        <v>268143.75</v>
      </c>
      <c r="F639" s="5">
        <v>254736.5625</v>
      </c>
      <c r="G639" s="6">
        <f t="shared" si="9"/>
        <v>1.0526315789473684</v>
      </c>
      <c r="H639" s="1">
        <v>2018</v>
      </c>
    </row>
    <row r="640" spans="1:8" x14ac:dyDescent="0.25">
      <c r="A640" s="2" t="s">
        <v>136</v>
      </c>
      <c r="B640" s="3" t="s">
        <v>137</v>
      </c>
      <c r="C640" s="1" t="s">
        <v>138</v>
      </c>
      <c r="D640" s="1" t="s">
        <v>10</v>
      </c>
      <c r="E640" s="4">
        <v>232785.09</v>
      </c>
      <c r="F640" s="5">
        <v>240676.11</v>
      </c>
      <c r="G640" s="6">
        <f t="shared" si="9"/>
        <v>0.96721311475409844</v>
      </c>
      <c r="H640" s="1">
        <v>2018</v>
      </c>
    </row>
    <row r="641" spans="1:8" x14ac:dyDescent="0.25">
      <c r="A641" s="2" t="s">
        <v>139</v>
      </c>
      <c r="B641" s="3" t="s">
        <v>140</v>
      </c>
      <c r="C641" s="1" t="s">
        <v>141</v>
      </c>
      <c r="D641" s="1" t="s">
        <v>10</v>
      </c>
      <c r="E641" s="4">
        <v>200753.96400000001</v>
      </c>
      <c r="F641" s="5">
        <v>351319.43700000003</v>
      </c>
      <c r="G641" s="6">
        <f t="shared" si="9"/>
        <v>0.5714285714285714</v>
      </c>
      <c r="H641" s="1">
        <v>2018</v>
      </c>
    </row>
    <row r="642" spans="1:8" x14ac:dyDescent="0.25">
      <c r="A642" s="2" t="s">
        <v>142</v>
      </c>
      <c r="B642" s="3" t="s">
        <v>143</v>
      </c>
      <c r="C642" s="1" t="s">
        <v>144</v>
      </c>
      <c r="D642" s="1" t="s">
        <v>10</v>
      </c>
      <c r="E642" s="4">
        <v>196736.68800000002</v>
      </c>
      <c r="F642" s="5">
        <v>657838.30050000001</v>
      </c>
      <c r="G642" s="6">
        <f t="shared" si="9"/>
        <v>0.2990654205607477</v>
      </c>
      <c r="H642" s="1">
        <v>2018</v>
      </c>
    </row>
    <row r="643" spans="1:8" x14ac:dyDescent="0.25">
      <c r="A643" s="2" t="s">
        <v>142</v>
      </c>
      <c r="B643" s="3" t="s">
        <v>143</v>
      </c>
      <c r="C643" s="1" t="s">
        <v>145</v>
      </c>
      <c r="D643" s="1" t="s">
        <v>10</v>
      </c>
      <c r="E643" s="4">
        <v>556613.2350000001</v>
      </c>
      <c r="F643" s="5">
        <v>622097.14500000002</v>
      </c>
      <c r="G643" s="6">
        <f t="shared" ref="G643:G706" si="10">E643/F643</f>
        <v>0.89473684210526327</v>
      </c>
      <c r="H643" s="1">
        <v>2018</v>
      </c>
    </row>
    <row r="644" spans="1:8" x14ac:dyDescent="0.25">
      <c r="A644" s="2" t="s">
        <v>146</v>
      </c>
      <c r="B644" s="3" t="s">
        <v>147</v>
      </c>
      <c r="C644" s="1" t="s">
        <v>148</v>
      </c>
      <c r="D644" s="1" t="s">
        <v>10</v>
      </c>
      <c r="E644" s="4">
        <v>544062.15</v>
      </c>
      <c r="F644" s="5">
        <v>309256.38</v>
      </c>
      <c r="G644" s="6">
        <f t="shared" si="10"/>
        <v>1.7592592592592593</v>
      </c>
      <c r="H644" s="1">
        <v>2018</v>
      </c>
    </row>
    <row r="645" spans="1:8" x14ac:dyDescent="0.25">
      <c r="A645" s="2" t="s">
        <v>149</v>
      </c>
      <c r="B645" s="3" t="s">
        <v>150</v>
      </c>
      <c r="C645" s="1" t="s">
        <v>151</v>
      </c>
      <c r="D645" s="1" t="s">
        <v>10</v>
      </c>
      <c r="E645" s="4">
        <v>38334.991499999996</v>
      </c>
      <c r="F645" s="5">
        <v>33824.9925</v>
      </c>
      <c r="G645" s="6">
        <f t="shared" si="10"/>
        <v>1.1333333333333333</v>
      </c>
      <c r="H645" s="1">
        <v>2018</v>
      </c>
    </row>
    <row r="646" spans="1:8" x14ac:dyDescent="0.25">
      <c r="A646" s="2" t="s">
        <v>152</v>
      </c>
      <c r="B646" s="3" t="s">
        <v>153</v>
      </c>
      <c r="C646" s="1" t="s">
        <v>154</v>
      </c>
      <c r="D646" s="1" t="s">
        <v>10</v>
      </c>
      <c r="E646" s="4">
        <v>314847.97875000001</v>
      </c>
      <c r="F646" s="5">
        <v>188908.78725000002</v>
      </c>
      <c r="G646" s="6">
        <f t="shared" si="10"/>
        <v>1.6666666666666665</v>
      </c>
      <c r="H646" s="1">
        <v>2018</v>
      </c>
    </row>
    <row r="647" spans="1:8" x14ac:dyDescent="0.25">
      <c r="A647" s="2" t="s">
        <v>155</v>
      </c>
      <c r="B647" s="3" t="s">
        <v>156</v>
      </c>
      <c r="C647" s="1" t="s">
        <v>157</v>
      </c>
      <c r="D647" s="1" t="s">
        <v>10</v>
      </c>
      <c r="E647" s="4">
        <v>98413.704000000012</v>
      </c>
      <c r="F647" s="5">
        <v>116512.77600000001</v>
      </c>
      <c r="G647" s="6">
        <f t="shared" si="10"/>
        <v>0.84466019417475735</v>
      </c>
      <c r="H647" s="1">
        <v>2018</v>
      </c>
    </row>
    <row r="648" spans="1:8" x14ac:dyDescent="0.25">
      <c r="A648" s="2" t="s">
        <v>158</v>
      </c>
      <c r="B648" s="3" t="s">
        <v>159</v>
      </c>
      <c r="C648" s="1" t="s">
        <v>160</v>
      </c>
      <c r="D648" s="1" t="s">
        <v>10</v>
      </c>
      <c r="E648" s="4">
        <v>44033.787000000004</v>
      </c>
      <c r="F648" s="5">
        <v>123539.23575000001</v>
      </c>
      <c r="G648" s="6">
        <f t="shared" si="10"/>
        <v>0.35643564356435642</v>
      </c>
      <c r="H648" s="1">
        <v>2018</v>
      </c>
    </row>
    <row r="649" spans="1:8" x14ac:dyDescent="0.25">
      <c r="A649" s="2" t="s">
        <v>161</v>
      </c>
      <c r="B649" s="3" t="s">
        <v>162</v>
      </c>
      <c r="C649" s="1" t="s">
        <v>163</v>
      </c>
      <c r="D649" s="1" t="s">
        <v>10</v>
      </c>
      <c r="E649" s="4">
        <v>230948.82</v>
      </c>
      <c r="F649" s="5">
        <v>736539.48</v>
      </c>
      <c r="G649" s="6">
        <f t="shared" si="10"/>
        <v>0.3135593220338983</v>
      </c>
      <c r="H649" s="1">
        <v>2018</v>
      </c>
    </row>
    <row r="650" spans="1:8" x14ac:dyDescent="0.25">
      <c r="A650" s="2" t="s">
        <v>164</v>
      </c>
      <c r="B650" s="3" t="s">
        <v>165</v>
      </c>
      <c r="C650" s="1" t="s">
        <v>166</v>
      </c>
      <c r="D650" s="1" t="s">
        <v>10</v>
      </c>
      <c r="E650" s="4">
        <v>58275.409499999994</v>
      </c>
      <c r="F650" s="5">
        <v>85100.597999999998</v>
      </c>
      <c r="G650" s="6">
        <f t="shared" si="10"/>
        <v>0.68478260869565211</v>
      </c>
      <c r="H650" s="1">
        <v>2018</v>
      </c>
    </row>
    <row r="651" spans="1:8" x14ac:dyDescent="0.25">
      <c r="A651" s="2" t="s">
        <v>7</v>
      </c>
      <c r="B651" s="3" t="s">
        <v>8</v>
      </c>
      <c r="C651" s="1" t="s">
        <v>9</v>
      </c>
      <c r="D651" s="1" t="s">
        <v>167</v>
      </c>
      <c r="E651" s="4">
        <v>179191.91250000001</v>
      </c>
      <c r="F651" s="5">
        <v>172024.236</v>
      </c>
      <c r="G651" s="6">
        <f t="shared" si="10"/>
        <v>1.0416666666666667</v>
      </c>
      <c r="H651" s="1">
        <v>2018</v>
      </c>
    </row>
    <row r="652" spans="1:8" x14ac:dyDescent="0.25">
      <c r="A652" s="2" t="s">
        <v>11</v>
      </c>
      <c r="B652" s="3" t="s">
        <v>12</v>
      </c>
      <c r="C652" s="1" t="s">
        <v>13</v>
      </c>
      <c r="D652" s="1" t="s">
        <v>167</v>
      </c>
      <c r="E652" s="4">
        <v>230928.16500000001</v>
      </c>
      <c r="F652" s="5">
        <v>196288.94025000001</v>
      </c>
      <c r="G652" s="6">
        <f t="shared" si="10"/>
        <v>1.1764705882352942</v>
      </c>
      <c r="H652" s="1">
        <v>2018</v>
      </c>
    </row>
    <row r="653" spans="1:8" x14ac:dyDescent="0.25">
      <c r="A653" s="2" t="s">
        <v>14</v>
      </c>
      <c r="B653" s="3" t="s">
        <v>15</v>
      </c>
      <c r="C653" s="1" t="s">
        <v>16</v>
      </c>
      <c r="D653" s="1" t="s">
        <v>167</v>
      </c>
      <c r="E653" s="4">
        <v>119295.78749999999</v>
      </c>
      <c r="F653" s="5">
        <v>157713.07500000001</v>
      </c>
      <c r="G653" s="6">
        <f t="shared" si="10"/>
        <v>0.75641025641025628</v>
      </c>
      <c r="H653" s="1">
        <v>2018</v>
      </c>
    </row>
    <row r="654" spans="1:8" x14ac:dyDescent="0.25">
      <c r="A654" s="2" t="s">
        <v>17</v>
      </c>
      <c r="B654" s="3" t="s">
        <v>18</v>
      </c>
      <c r="C654" s="1" t="s">
        <v>19</v>
      </c>
      <c r="D654" s="1" t="s">
        <v>167</v>
      </c>
      <c r="E654" s="4">
        <v>10202.76</v>
      </c>
      <c r="F654" s="5">
        <v>7226.9550000000008</v>
      </c>
      <c r="G654" s="6">
        <f t="shared" si="10"/>
        <v>1.4117647058823528</v>
      </c>
      <c r="H654" s="1">
        <v>2018</v>
      </c>
    </row>
    <row r="655" spans="1:8" x14ac:dyDescent="0.25">
      <c r="A655" s="2" t="s">
        <v>20</v>
      </c>
      <c r="B655" s="3" t="s">
        <v>21</v>
      </c>
      <c r="C655" s="1" t="s">
        <v>22</v>
      </c>
      <c r="D655" s="1" t="s">
        <v>167</v>
      </c>
      <c r="E655" s="4">
        <v>135330.95250000001</v>
      </c>
      <c r="F655" s="5">
        <v>276676.614</v>
      </c>
      <c r="G655" s="6">
        <f t="shared" si="10"/>
        <v>0.48913043478260876</v>
      </c>
      <c r="H655" s="1">
        <v>2018</v>
      </c>
    </row>
    <row r="656" spans="1:8" x14ac:dyDescent="0.25">
      <c r="A656" s="2" t="s">
        <v>20</v>
      </c>
      <c r="B656" s="3" t="s">
        <v>21</v>
      </c>
      <c r="C656" s="1" t="s">
        <v>23</v>
      </c>
      <c r="D656" s="1" t="s">
        <v>167</v>
      </c>
      <c r="E656" s="4">
        <v>210050.41500000001</v>
      </c>
      <c r="F656" s="5">
        <v>223316.75700000001</v>
      </c>
      <c r="G656" s="6">
        <f t="shared" si="10"/>
        <v>0.94059405940594054</v>
      </c>
      <c r="H656" s="1">
        <v>2018</v>
      </c>
    </row>
    <row r="657" spans="1:8" x14ac:dyDescent="0.25">
      <c r="A657" s="2" t="s">
        <v>20</v>
      </c>
      <c r="B657" s="3" t="s">
        <v>21</v>
      </c>
      <c r="C657" s="1" t="s">
        <v>24</v>
      </c>
      <c r="D657" s="1" t="s">
        <v>167</v>
      </c>
      <c r="E657" s="4">
        <v>205053.55200000003</v>
      </c>
      <c r="F657" s="5">
        <v>362047.67775000003</v>
      </c>
      <c r="G657" s="6">
        <f t="shared" si="10"/>
        <v>0.5663716814159292</v>
      </c>
      <c r="H657" s="1">
        <v>2018</v>
      </c>
    </row>
    <row r="658" spans="1:8" x14ac:dyDescent="0.25">
      <c r="A658" s="2" t="s">
        <v>20</v>
      </c>
      <c r="B658" s="3" t="s">
        <v>21</v>
      </c>
      <c r="C658" s="1" t="s">
        <v>25</v>
      </c>
      <c r="D658" s="1" t="s">
        <v>167</v>
      </c>
      <c r="E658" s="4">
        <v>140807.5515</v>
      </c>
      <c r="F658" s="5">
        <v>87529.018500000006</v>
      </c>
      <c r="G658" s="6">
        <f t="shared" si="10"/>
        <v>1.6086956521739129</v>
      </c>
      <c r="H658" s="1">
        <v>2018</v>
      </c>
    </row>
    <row r="659" spans="1:8" x14ac:dyDescent="0.25">
      <c r="A659" s="2" t="s">
        <v>26</v>
      </c>
      <c r="B659" s="3" t="s">
        <v>27</v>
      </c>
      <c r="C659" s="1" t="s">
        <v>28</v>
      </c>
      <c r="D659" s="1" t="s">
        <v>167</v>
      </c>
      <c r="E659" s="4">
        <v>106251.64875000001</v>
      </c>
      <c r="F659" s="5">
        <v>58498.098749999997</v>
      </c>
      <c r="G659" s="6">
        <f t="shared" si="10"/>
        <v>1.8163265306122451</v>
      </c>
      <c r="H659" s="1">
        <v>2018</v>
      </c>
    </row>
    <row r="660" spans="1:8" x14ac:dyDescent="0.25">
      <c r="A660" s="2" t="s">
        <v>29</v>
      </c>
      <c r="B660" s="3" t="s">
        <v>30</v>
      </c>
      <c r="C660" s="1" t="s">
        <v>31</v>
      </c>
      <c r="D660" s="1" t="s">
        <v>167</v>
      </c>
      <c r="E660" s="4">
        <v>144970.83000000002</v>
      </c>
      <c r="F660" s="5">
        <v>94231.039500000014</v>
      </c>
      <c r="G660" s="6">
        <f t="shared" si="10"/>
        <v>1.5384615384615383</v>
      </c>
      <c r="H660" s="1">
        <v>2018</v>
      </c>
    </row>
    <row r="661" spans="1:8" x14ac:dyDescent="0.25">
      <c r="A661" s="2" t="s">
        <v>32</v>
      </c>
      <c r="B661" s="3" t="s">
        <v>33</v>
      </c>
      <c r="C661" s="1" t="s">
        <v>34</v>
      </c>
      <c r="D661" s="1" t="s">
        <v>167</v>
      </c>
      <c r="E661" s="4">
        <v>16692.884999999998</v>
      </c>
      <c r="F661" s="5">
        <v>42111.596250000002</v>
      </c>
      <c r="G661" s="6">
        <f t="shared" si="10"/>
        <v>0.39639639639639634</v>
      </c>
      <c r="H661" s="1">
        <v>2018</v>
      </c>
    </row>
    <row r="662" spans="1:8" x14ac:dyDescent="0.25">
      <c r="A662" s="2" t="s">
        <v>35</v>
      </c>
      <c r="B662" s="3" t="s">
        <v>36</v>
      </c>
      <c r="C662" s="1" t="s">
        <v>37</v>
      </c>
      <c r="D662" s="1" t="s">
        <v>167</v>
      </c>
      <c r="E662" s="4">
        <v>10748.861999999999</v>
      </c>
      <c r="F662" s="5">
        <v>16421.872500000001</v>
      </c>
      <c r="G662" s="6">
        <f t="shared" si="10"/>
        <v>0.65454545454545443</v>
      </c>
      <c r="H662" s="1">
        <v>2018</v>
      </c>
    </row>
    <row r="663" spans="1:8" x14ac:dyDescent="0.25">
      <c r="A663" s="2" t="s">
        <v>35</v>
      </c>
      <c r="B663" s="3" t="s">
        <v>36</v>
      </c>
      <c r="C663" s="1" t="s">
        <v>38</v>
      </c>
      <c r="D663" s="1" t="s">
        <v>167</v>
      </c>
      <c r="E663" s="4">
        <v>55617.029999999992</v>
      </c>
      <c r="F663" s="5">
        <v>51644.384999999995</v>
      </c>
      <c r="G663" s="6">
        <f t="shared" si="10"/>
        <v>1.0769230769230769</v>
      </c>
      <c r="H663" s="1">
        <v>2018</v>
      </c>
    </row>
    <row r="664" spans="1:8" x14ac:dyDescent="0.25">
      <c r="A664" s="2" t="s">
        <v>39</v>
      </c>
      <c r="B664" s="3" t="s">
        <v>40</v>
      </c>
      <c r="C664" s="1" t="s">
        <v>41</v>
      </c>
      <c r="D664" s="1" t="s">
        <v>167</v>
      </c>
      <c r="E664" s="4">
        <v>199163.89350000001</v>
      </c>
      <c r="F664" s="5">
        <v>172005.18074999997</v>
      </c>
      <c r="G664" s="6">
        <f t="shared" si="10"/>
        <v>1.1578947368421055</v>
      </c>
      <c r="H664" s="1">
        <v>2018</v>
      </c>
    </row>
    <row r="665" spans="1:8" x14ac:dyDescent="0.25">
      <c r="A665" s="2" t="s">
        <v>42</v>
      </c>
      <c r="B665" s="3" t="s">
        <v>43</v>
      </c>
      <c r="C665" s="1" t="s">
        <v>44</v>
      </c>
      <c r="D665" s="1" t="s">
        <v>167</v>
      </c>
      <c r="E665" s="4">
        <v>122906.6865</v>
      </c>
      <c r="F665" s="5">
        <v>140239.68075</v>
      </c>
      <c r="G665" s="6">
        <f t="shared" si="10"/>
        <v>0.87640449438202239</v>
      </c>
      <c r="H665" s="1">
        <v>2018</v>
      </c>
    </row>
    <row r="666" spans="1:8" x14ac:dyDescent="0.25">
      <c r="A666" s="2" t="s">
        <v>45</v>
      </c>
      <c r="B666" s="3" t="s">
        <v>46</v>
      </c>
      <c r="C666" s="1" t="s">
        <v>47</v>
      </c>
      <c r="D666" s="1" t="s">
        <v>167</v>
      </c>
      <c r="E666" s="4">
        <v>173438.80650000001</v>
      </c>
      <c r="F666" s="5">
        <v>358838.91000000003</v>
      </c>
      <c r="G666" s="6">
        <f t="shared" si="10"/>
        <v>0.48333333333333328</v>
      </c>
      <c r="H666" s="1">
        <v>2018</v>
      </c>
    </row>
    <row r="667" spans="1:8" x14ac:dyDescent="0.25">
      <c r="A667" s="2" t="s">
        <v>48</v>
      </c>
      <c r="B667" s="3" t="s">
        <v>49</v>
      </c>
      <c r="C667" s="1" t="s">
        <v>50</v>
      </c>
      <c r="D667" s="1" t="s">
        <v>167</v>
      </c>
      <c r="E667" s="4">
        <v>115754.62950000001</v>
      </c>
      <c r="F667" s="5">
        <v>114325.56000000001</v>
      </c>
      <c r="G667" s="6">
        <f t="shared" si="10"/>
        <v>1.0125</v>
      </c>
      <c r="H667" s="1">
        <v>2018</v>
      </c>
    </row>
    <row r="668" spans="1:8" x14ac:dyDescent="0.25">
      <c r="A668" s="2" t="s">
        <v>51</v>
      </c>
      <c r="B668" s="3" t="s">
        <v>52</v>
      </c>
      <c r="C668" s="1" t="s">
        <v>53</v>
      </c>
      <c r="D668" s="1" t="s">
        <v>167</v>
      </c>
      <c r="E668" s="4">
        <v>108911.58750000001</v>
      </c>
      <c r="F668" s="5">
        <v>200397.32100000003</v>
      </c>
      <c r="G668" s="6">
        <f t="shared" si="10"/>
        <v>0.54347826086956519</v>
      </c>
      <c r="H668" s="1">
        <v>2018</v>
      </c>
    </row>
    <row r="669" spans="1:8" x14ac:dyDescent="0.25">
      <c r="A669" s="2" t="s">
        <v>51</v>
      </c>
      <c r="B669" s="3" t="s">
        <v>52</v>
      </c>
      <c r="C669" s="1" t="s">
        <v>54</v>
      </c>
      <c r="D669" s="1" t="s">
        <v>167</v>
      </c>
      <c r="E669" s="4">
        <v>93501.330750000008</v>
      </c>
      <c r="F669" s="5">
        <v>143740.85175</v>
      </c>
      <c r="G669" s="6">
        <f t="shared" si="10"/>
        <v>0.65048543689320393</v>
      </c>
      <c r="H669" s="1">
        <v>2018</v>
      </c>
    </row>
    <row r="670" spans="1:8" x14ac:dyDescent="0.25">
      <c r="A670" s="2" t="s">
        <v>55</v>
      </c>
      <c r="B670" s="3" t="s">
        <v>56</v>
      </c>
      <c r="C670" s="1" t="s">
        <v>57</v>
      </c>
      <c r="D670" s="1" t="s">
        <v>167</v>
      </c>
      <c r="E670" s="4">
        <v>11735.043750000001</v>
      </c>
      <c r="F670" s="5">
        <v>30041.712000000003</v>
      </c>
      <c r="G670" s="6">
        <f t="shared" si="10"/>
        <v>0.390625</v>
      </c>
      <c r="H670" s="1">
        <v>2018</v>
      </c>
    </row>
    <row r="671" spans="1:8" x14ac:dyDescent="0.25">
      <c r="A671" s="2" t="s">
        <v>58</v>
      </c>
      <c r="B671" s="3" t="s">
        <v>59</v>
      </c>
      <c r="C671" s="1" t="s">
        <v>60</v>
      </c>
      <c r="D671" s="1" t="s">
        <v>167</v>
      </c>
      <c r="E671" s="4">
        <v>86874.930000000008</v>
      </c>
      <c r="F671" s="5">
        <v>81083.268000000011</v>
      </c>
      <c r="G671" s="6">
        <f t="shared" si="10"/>
        <v>1.0714285714285714</v>
      </c>
      <c r="H671" s="1">
        <v>2018</v>
      </c>
    </row>
    <row r="672" spans="1:8" x14ac:dyDescent="0.25">
      <c r="A672" s="2" t="s">
        <v>61</v>
      </c>
      <c r="B672" s="3" t="s">
        <v>62</v>
      </c>
      <c r="C672" s="1" t="s">
        <v>63</v>
      </c>
      <c r="D672" s="1" t="s">
        <v>167</v>
      </c>
      <c r="E672" s="4">
        <v>50016.669750000008</v>
      </c>
      <c r="F672" s="5">
        <v>83990.256750000015</v>
      </c>
      <c r="G672" s="6">
        <f t="shared" si="10"/>
        <v>0.5955056179775281</v>
      </c>
      <c r="H672" s="1">
        <v>2018</v>
      </c>
    </row>
    <row r="673" spans="1:8" x14ac:dyDescent="0.25">
      <c r="A673" s="2" t="s">
        <v>64</v>
      </c>
      <c r="B673" s="3" t="s">
        <v>65</v>
      </c>
      <c r="C673" s="1" t="s">
        <v>66</v>
      </c>
      <c r="D673" s="1" t="s">
        <v>167</v>
      </c>
      <c r="E673" s="4">
        <v>120319.02000000002</v>
      </c>
      <c r="F673" s="5">
        <v>183486.50550000003</v>
      </c>
      <c r="G673" s="6">
        <f t="shared" si="10"/>
        <v>0.65573770491803274</v>
      </c>
      <c r="H673" s="1">
        <v>2018</v>
      </c>
    </row>
    <row r="674" spans="1:8" x14ac:dyDescent="0.25">
      <c r="A674" s="2" t="s">
        <v>67</v>
      </c>
      <c r="B674" s="3" t="s">
        <v>68</v>
      </c>
      <c r="C674" s="1" t="s">
        <v>69</v>
      </c>
      <c r="D674" s="1" t="s">
        <v>167</v>
      </c>
      <c r="E674" s="4">
        <v>131981.71050000002</v>
      </c>
      <c r="F674" s="5">
        <v>117941.103</v>
      </c>
      <c r="G674" s="6">
        <f t="shared" si="10"/>
        <v>1.1190476190476191</v>
      </c>
      <c r="H674" s="1">
        <v>2018</v>
      </c>
    </row>
    <row r="675" spans="1:8" x14ac:dyDescent="0.25">
      <c r="A675" s="2" t="s">
        <v>70</v>
      </c>
      <c r="B675" s="3" t="s">
        <v>71</v>
      </c>
      <c r="C675" s="1" t="s">
        <v>72</v>
      </c>
      <c r="D675" s="1" t="s">
        <v>167</v>
      </c>
      <c r="E675" s="4">
        <v>344589.79500000004</v>
      </c>
      <c r="F675" s="5">
        <v>363317.50124999997</v>
      </c>
      <c r="G675" s="6">
        <f t="shared" si="10"/>
        <v>0.94845360824742286</v>
      </c>
      <c r="H675" s="1">
        <v>2018</v>
      </c>
    </row>
    <row r="676" spans="1:8" x14ac:dyDescent="0.25">
      <c r="A676" s="2" t="s">
        <v>70</v>
      </c>
      <c r="B676" s="3" t="s">
        <v>71</v>
      </c>
      <c r="C676" s="1" t="s">
        <v>73</v>
      </c>
      <c r="D676" s="1" t="s">
        <v>167</v>
      </c>
      <c r="E676" s="4">
        <v>102517.7985</v>
      </c>
      <c r="F676" s="5">
        <v>116658.18450000002</v>
      </c>
      <c r="G676" s="6">
        <f t="shared" si="10"/>
        <v>0.87878787878787867</v>
      </c>
      <c r="H676" s="1">
        <v>2018</v>
      </c>
    </row>
    <row r="677" spans="1:8" x14ac:dyDescent="0.25">
      <c r="A677" s="2" t="s">
        <v>74</v>
      </c>
      <c r="B677" s="3" t="s">
        <v>75</v>
      </c>
      <c r="C677" s="1" t="s">
        <v>76</v>
      </c>
      <c r="D677" s="1" t="s">
        <v>167</v>
      </c>
      <c r="E677" s="4">
        <v>281419.272</v>
      </c>
      <c r="F677" s="5">
        <v>328322.484</v>
      </c>
      <c r="G677" s="6">
        <f t="shared" si="10"/>
        <v>0.8571428571428571</v>
      </c>
      <c r="H677" s="1">
        <v>2018</v>
      </c>
    </row>
    <row r="678" spans="1:8" x14ac:dyDescent="0.25">
      <c r="A678" s="2" t="s">
        <v>77</v>
      </c>
      <c r="B678" s="3" t="s">
        <v>78</v>
      </c>
      <c r="C678" s="1" t="s">
        <v>79</v>
      </c>
      <c r="D678" s="1" t="s">
        <v>167</v>
      </c>
      <c r="E678" s="4">
        <v>216600.04800000001</v>
      </c>
      <c r="F678" s="5">
        <v>227165.90400000001</v>
      </c>
      <c r="G678" s="6">
        <f t="shared" si="10"/>
        <v>0.95348837209302328</v>
      </c>
      <c r="H678" s="1">
        <v>2018</v>
      </c>
    </row>
    <row r="679" spans="1:8" x14ac:dyDescent="0.25">
      <c r="A679" s="2" t="s">
        <v>80</v>
      </c>
      <c r="B679" s="3" t="s">
        <v>81</v>
      </c>
      <c r="C679" s="1" t="s">
        <v>82</v>
      </c>
      <c r="D679" s="1" t="s">
        <v>167</v>
      </c>
      <c r="E679" s="4">
        <v>73697.377500000002</v>
      </c>
      <c r="F679" s="5">
        <v>116544.69</v>
      </c>
      <c r="G679" s="6">
        <f t="shared" si="10"/>
        <v>0.63235294117647056</v>
      </c>
      <c r="H679" s="1">
        <v>2018</v>
      </c>
    </row>
    <row r="680" spans="1:8" x14ac:dyDescent="0.25">
      <c r="A680" s="2" t="s">
        <v>83</v>
      </c>
      <c r="B680" s="3" t="s">
        <v>84</v>
      </c>
      <c r="C680" s="1" t="s">
        <v>85</v>
      </c>
      <c r="D680" s="1" t="s">
        <v>167</v>
      </c>
      <c r="E680" s="4">
        <v>98703.603000000017</v>
      </c>
      <c r="F680" s="5">
        <v>77246.29800000001</v>
      </c>
      <c r="G680" s="6">
        <f t="shared" si="10"/>
        <v>1.2777777777777779</v>
      </c>
      <c r="H680" s="1">
        <v>2018</v>
      </c>
    </row>
    <row r="681" spans="1:8" x14ac:dyDescent="0.25">
      <c r="A681" s="2" t="s">
        <v>86</v>
      </c>
      <c r="B681" s="3" t="s">
        <v>87</v>
      </c>
      <c r="C681" s="1" t="s">
        <v>88</v>
      </c>
      <c r="D681" s="1" t="s">
        <v>167</v>
      </c>
      <c r="E681" s="4">
        <v>208525.59</v>
      </c>
      <c r="F681" s="5">
        <v>260656.98750000002</v>
      </c>
      <c r="G681" s="6">
        <f t="shared" si="10"/>
        <v>0.79999999999999993</v>
      </c>
      <c r="H681" s="1">
        <v>2018</v>
      </c>
    </row>
    <row r="682" spans="1:8" x14ac:dyDescent="0.25">
      <c r="A682" s="2" t="s">
        <v>89</v>
      </c>
      <c r="B682" s="3" t="s">
        <v>90</v>
      </c>
      <c r="C682" s="1" t="s">
        <v>91</v>
      </c>
      <c r="D682" s="1" t="s">
        <v>167</v>
      </c>
      <c r="E682" s="4">
        <v>274381.43174999999</v>
      </c>
      <c r="F682" s="5">
        <v>206725.73625000002</v>
      </c>
      <c r="G682" s="6">
        <f t="shared" si="10"/>
        <v>1.3272727272727272</v>
      </c>
      <c r="H682" s="1">
        <v>2018</v>
      </c>
    </row>
    <row r="683" spans="1:8" x14ac:dyDescent="0.25">
      <c r="A683" s="2" t="s">
        <v>92</v>
      </c>
      <c r="B683" s="3" t="s">
        <v>93</v>
      </c>
      <c r="C683" s="1" t="s">
        <v>94</v>
      </c>
      <c r="D683" s="1" t="s">
        <v>167</v>
      </c>
      <c r="E683" s="4">
        <v>10622.502000000002</v>
      </c>
      <c r="F683" s="5">
        <v>20279.322</v>
      </c>
      <c r="G683" s="6">
        <f t="shared" si="10"/>
        <v>0.52380952380952395</v>
      </c>
      <c r="H683" s="1">
        <v>2018</v>
      </c>
    </row>
    <row r="684" spans="1:8" x14ac:dyDescent="0.25">
      <c r="A684" s="2" t="s">
        <v>95</v>
      </c>
      <c r="B684" s="3" t="s">
        <v>96</v>
      </c>
      <c r="C684" s="1" t="s">
        <v>97</v>
      </c>
      <c r="D684" s="1" t="s">
        <v>167</v>
      </c>
      <c r="E684" s="4">
        <v>36805.157999999996</v>
      </c>
      <c r="F684" s="5">
        <v>151467.38099999999</v>
      </c>
      <c r="G684" s="6">
        <f t="shared" si="10"/>
        <v>0.24299065420560745</v>
      </c>
      <c r="H684" s="1">
        <v>2018</v>
      </c>
    </row>
    <row r="685" spans="1:8" x14ac:dyDescent="0.25">
      <c r="A685" s="2" t="s">
        <v>98</v>
      </c>
      <c r="B685" s="3" t="s">
        <v>99</v>
      </c>
      <c r="C685" s="1" t="s">
        <v>100</v>
      </c>
      <c r="D685" s="1" t="s">
        <v>167</v>
      </c>
      <c r="E685" s="4">
        <v>100014.07500000001</v>
      </c>
      <c r="F685" s="5">
        <v>226031.8095</v>
      </c>
      <c r="G685" s="6">
        <f t="shared" si="10"/>
        <v>0.44247787610619471</v>
      </c>
      <c r="H685" s="1">
        <v>2018</v>
      </c>
    </row>
    <row r="686" spans="1:8" x14ac:dyDescent="0.25">
      <c r="A686" s="2" t="s">
        <v>101</v>
      </c>
      <c r="B686" s="3" t="s">
        <v>102</v>
      </c>
      <c r="C686" s="1" t="s">
        <v>103</v>
      </c>
      <c r="D686" s="1" t="s">
        <v>167</v>
      </c>
      <c r="E686" s="4">
        <v>134178.28200000001</v>
      </c>
      <c r="F686" s="5">
        <v>186891.17850000001</v>
      </c>
      <c r="G686" s="6">
        <f t="shared" si="10"/>
        <v>0.71794871794871795</v>
      </c>
      <c r="H686" s="1">
        <v>2018</v>
      </c>
    </row>
    <row r="687" spans="1:8" x14ac:dyDescent="0.25">
      <c r="A687" s="2" t="s">
        <v>104</v>
      </c>
      <c r="B687" s="3" t="s">
        <v>105</v>
      </c>
      <c r="C687" s="1" t="s">
        <v>106</v>
      </c>
      <c r="D687" s="1" t="s">
        <v>167</v>
      </c>
      <c r="E687" s="4">
        <v>23288.850000000002</v>
      </c>
      <c r="F687" s="5">
        <v>77032.350000000006</v>
      </c>
      <c r="G687" s="6">
        <f t="shared" si="10"/>
        <v>0.30232558139534882</v>
      </c>
      <c r="H687" s="1">
        <v>2018</v>
      </c>
    </row>
    <row r="688" spans="1:8" x14ac:dyDescent="0.25">
      <c r="A688" s="2" t="s">
        <v>107</v>
      </c>
      <c r="B688" s="3" t="s">
        <v>108</v>
      </c>
      <c r="C688" s="1" t="s">
        <v>109</v>
      </c>
      <c r="D688" s="1" t="s">
        <v>167</v>
      </c>
      <c r="E688" s="4">
        <v>85388.006250000006</v>
      </c>
      <c r="F688" s="5">
        <v>331305.46425000002</v>
      </c>
      <c r="G688" s="6">
        <f t="shared" si="10"/>
        <v>0.25773195876288663</v>
      </c>
      <c r="H688" s="1">
        <v>2018</v>
      </c>
    </row>
    <row r="689" spans="1:8" x14ac:dyDescent="0.25">
      <c r="A689" s="2" t="s">
        <v>110</v>
      </c>
      <c r="B689" s="3" t="s">
        <v>111</v>
      </c>
      <c r="C689" s="1" t="s">
        <v>112</v>
      </c>
      <c r="D689" s="1" t="s">
        <v>167</v>
      </c>
      <c r="E689" s="4">
        <v>185473.73924999998</v>
      </c>
      <c r="F689" s="5">
        <v>400232.80575</v>
      </c>
      <c r="G689" s="6">
        <f t="shared" si="10"/>
        <v>0.46341463414634143</v>
      </c>
      <c r="H689" s="1">
        <v>2018</v>
      </c>
    </row>
    <row r="690" spans="1:8" x14ac:dyDescent="0.25">
      <c r="A690" s="2" t="s">
        <v>113</v>
      </c>
      <c r="B690" s="3" t="s">
        <v>114</v>
      </c>
      <c r="C690" s="1" t="s">
        <v>115</v>
      </c>
      <c r="D690" s="1" t="s">
        <v>167</v>
      </c>
      <c r="E690" s="4">
        <v>22776.018750000003</v>
      </c>
      <c r="F690" s="5">
        <v>68328.056250000009</v>
      </c>
      <c r="G690" s="6">
        <f t="shared" si="10"/>
        <v>0.33333333333333331</v>
      </c>
      <c r="H690" s="1">
        <v>2018</v>
      </c>
    </row>
    <row r="691" spans="1:8" x14ac:dyDescent="0.25">
      <c r="A691" s="2" t="s">
        <v>113</v>
      </c>
      <c r="B691" s="3" t="s">
        <v>114</v>
      </c>
      <c r="C691" s="1" t="s">
        <v>116</v>
      </c>
      <c r="D691" s="1" t="s">
        <v>167</v>
      </c>
      <c r="E691" s="4">
        <v>55249.128000000004</v>
      </c>
      <c r="F691" s="5">
        <v>25113.240000000005</v>
      </c>
      <c r="G691" s="6">
        <f t="shared" si="10"/>
        <v>2.1999999999999997</v>
      </c>
      <c r="H691" s="1">
        <v>2018</v>
      </c>
    </row>
    <row r="692" spans="1:8" x14ac:dyDescent="0.25">
      <c r="A692" s="2" t="s">
        <v>113</v>
      </c>
      <c r="B692" s="3" t="s">
        <v>114</v>
      </c>
      <c r="C692" s="1" t="s">
        <v>117</v>
      </c>
      <c r="D692" s="1" t="s">
        <v>167</v>
      </c>
      <c r="E692" s="4">
        <v>228844.81125</v>
      </c>
      <c r="F692" s="5">
        <v>238480.38225000002</v>
      </c>
      <c r="G692" s="6">
        <f t="shared" si="10"/>
        <v>0.95959595959595945</v>
      </c>
      <c r="H692" s="1">
        <v>2018</v>
      </c>
    </row>
    <row r="693" spans="1:8" x14ac:dyDescent="0.25">
      <c r="A693" s="2" t="s">
        <v>118</v>
      </c>
      <c r="B693" s="3" t="s">
        <v>119</v>
      </c>
      <c r="C693" s="1" t="s">
        <v>120</v>
      </c>
      <c r="D693" s="1" t="s">
        <v>167</v>
      </c>
      <c r="E693" s="4">
        <v>165122.7525</v>
      </c>
      <c r="F693" s="5">
        <v>56875.614750000001</v>
      </c>
      <c r="G693" s="6">
        <f t="shared" si="10"/>
        <v>2.903225806451613</v>
      </c>
      <c r="H693" s="1">
        <v>2018</v>
      </c>
    </row>
    <row r="694" spans="1:8" x14ac:dyDescent="0.25">
      <c r="A694" s="2" t="s">
        <v>121</v>
      </c>
      <c r="B694" s="3" t="s">
        <v>122</v>
      </c>
      <c r="C694" s="1" t="s">
        <v>123</v>
      </c>
      <c r="D694" s="1" t="s">
        <v>167</v>
      </c>
      <c r="E694" s="4">
        <v>26612.111249999998</v>
      </c>
      <c r="F694" s="5">
        <v>51066.483749999999</v>
      </c>
      <c r="G694" s="6">
        <f t="shared" si="10"/>
        <v>0.52112676056338025</v>
      </c>
      <c r="H694" s="1">
        <v>2018</v>
      </c>
    </row>
    <row r="695" spans="1:8" x14ac:dyDescent="0.25">
      <c r="A695" s="2" t="s">
        <v>124</v>
      </c>
      <c r="B695" s="3" t="s">
        <v>125</v>
      </c>
      <c r="C695" s="1" t="s">
        <v>126</v>
      </c>
      <c r="D695" s="1" t="s">
        <v>167</v>
      </c>
      <c r="E695" s="4">
        <v>24893.973000000002</v>
      </c>
      <c r="F695" s="5">
        <v>15319.368</v>
      </c>
      <c r="G695" s="6">
        <f t="shared" si="10"/>
        <v>1.625</v>
      </c>
      <c r="H695" s="1">
        <v>2018</v>
      </c>
    </row>
    <row r="696" spans="1:8" x14ac:dyDescent="0.25">
      <c r="A696" s="2" t="s">
        <v>127</v>
      </c>
      <c r="B696" s="3" t="s">
        <v>128</v>
      </c>
      <c r="C696" s="1" t="s">
        <v>129</v>
      </c>
      <c r="D696" s="1" t="s">
        <v>167</v>
      </c>
      <c r="E696" s="4">
        <v>109951.02</v>
      </c>
      <c r="F696" s="5">
        <v>185084.217</v>
      </c>
      <c r="G696" s="6">
        <f t="shared" si="10"/>
        <v>0.59405940594059403</v>
      </c>
      <c r="H696" s="1">
        <v>2018</v>
      </c>
    </row>
    <row r="697" spans="1:8" x14ac:dyDescent="0.25">
      <c r="A697" s="2" t="s">
        <v>130</v>
      </c>
      <c r="B697" s="3" t="s">
        <v>131</v>
      </c>
      <c r="C697" s="1" t="s">
        <v>132</v>
      </c>
      <c r="D697" s="1" t="s">
        <v>167</v>
      </c>
      <c r="E697" s="4">
        <v>181115.70300000001</v>
      </c>
      <c r="F697" s="5">
        <v>117480.45600000001</v>
      </c>
      <c r="G697" s="6">
        <f t="shared" si="10"/>
        <v>1.5416666666666667</v>
      </c>
      <c r="H697" s="1">
        <v>2018</v>
      </c>
    </row>
    <row r="698" spans="1:8" x14ac:dyDescent="0.25">
      <c r="A698" s="2" t="s">
        <v>133</v>
      </c>
      <c r="B698" s="3" t="s">
        <v>134</v>
      </c>
      <c r="C698" s="1" t="s">
        <v>135</v>
      </c>
      <c r="D698" s="1" t="s">
        <v>167</v>
      </c>
      <c r="E698" s="4">
        <v>77412.327750000011</v>
      </c>
      <c r="F698" s="5">
        <v>318250.68075000006</v>
      </c>
      <c r="G698" s="6">
        <f t="shared" si="10"/>
        <v>0.24324324324324323</v>
      </c>
      <c r="H698" s="1">
        <v>2018</v>
      </c>
    </row>
    <row r="699" spans="1:8" x14ac:dyDescent="0.25">
      <c r="A699" s="2" t="s">
        <v>136</v>
      </c>
      <c r="B699" s="3" t="s">
        <v>137</v>
      </c>
      <c r="C699" s="1" t="s">
        <v>138</v>
      </c>
      <c r="D699" s="1" t="s">
        <v>167</v>
      </c>
      <c r="E699" s="4">
        <v>249458.33250000005</v>
      </c>
      <c r="F699" s="5">
        <v>153512.82000000004</v>
      </c>
      <c r="G699" s="6">
        <f t="shared" si="10"/>
        <v>1.625</v>
      </c>
      <c r="H699" s="1">
        <v>2018</v>
      </c>
    </row>
    <row r="700" spans="1:8" x14ac:dyDescent="0.25">
      <c r="A700" s="2" t="s">
        <v>139</v>
      </c>
      <c r="B700" s="3" t="s">
        <v>140</v>
      </c>
      <c r="C700" s="1" t="s">
        <v>141</v>
      </c>
      <c r="D700" s="1" t="s">
        <v>167</v>
      </c>
      <c r="E700" s="4">
        <v>292024.44</v>
      </c>
      <c r="F700" s="5">
        <v>194682.96</v>
      </c>
      <c r="G700" s="6">
        <f t="shared" si="10"/>
        <v>1.5</v>
      </c>
      <c r="H700" s="1">
        <v>2018</v>
      </c>
    </row>
    <row r="701" spans="1:8" x14ac:dyDescent="0.25">
      <c r="A701" s="2" t="s">
        <v>142</v>
      </c>
      <c r="B701" s="3" t="s">
        <v>143</v>
      </c>
      <c r="C701" s="1" t="s">
        <v>144</v>
      </c>
      <c r="D701" s="1" t="s">
        <v>167</v>
      </c>
      <c r="E701" s="4">
        <v>209414.52449999997</v>
      </c>
      <c r="F701" s="5">
        <v>182936.82599999997</v>
      </c>
      <c r="G701" s="6">
        <f t="shared" si="10"/>
        <v>1.1447368421052633</v>
      </c>
      <c r="H701" s="1">
        <v>2018</v>
      </c>
    </row>
    <row r="702" spans="1:8" x14ac:dyDescent="0.25">
      <c r="A702" s="2" t="s">
        <v>142</v>
      </c>
      <c r="B702" s="3" t="s">
        <v>143</v>
      </c>
      <c r="C702" s="1" t="s">
        <v>145</v>
      </c>
      <c r="D702" s="1" t="s">
        <v>167</v>
      </c>
      <c r="E702" s="4">
        <v>256764.14100000003</v>
      </c>
      <c r="F702" s="5">
        <v>354269.51100000006</v>
      </c>
      <c r="G702" s="6">
        <f t="shared" si="10"/>
        <v>0.72477064220183485</v>
      </c>
      <c r="H702" s="1">
        <v>2018</v>
      </c>
    </row>
    <row r="703" spans="1:8" x14ac:dyDescent="0.25">
      <c r="A703" s="2" t="s">
        <v>146</v>
      </c>
      <c r="B703" s="3" t="s">
        <v>147</v>
      </c>
      <c r="C703" s="1" t="s">
        <v>148</v>
      </c>
      <c r="D703" s="1" t="s">
        <v>167</v>
      </c>
      <c r="E703" s="4">
        <v>107850.84525000001</v>
      </c>
      <c r="F703" s="5">
        <v>117545.30325</v>
      </c>
      <c r="G703" s="6">
        <f t="shared" si="10"/>
        <v>0.91752577319587647</v>
      </c>
      <c r="H703" s="1">
        <v>2018</v>
      </c>
    </row>
    <row r="704" spans="1:8" x14ac:dyDescent="0.25">
      <c r="A704" s="2" t="s">
        <v>149</v>
      </c>
      <c r="B704" s="3" t="s">
        <v>150</v>
      </c>
      <c r="C704" s="1" t="s">
        <v>151</v>
      </c>
      <c r="D704" s="1" t="s">
        <v>167</v>
      </c>
      <c r="E704" s="4">
        <v>118066.40999999997</v>
      </c>
      <c r="F704" s="5">
        <v>171196.29449999999</v>
      </c>
      <c r="G704" s="6">
        <f t="shared" si="10"/>
        <v>0.68965517241379304</v>
      </c>
      <c r="H704" s="1">
        <v>2018</v>
      </c>
    </row>
    <row r="705" spans="1:8" x14ac:dyDescent="0.25">
      <c r="A705" s="2" t="s">
        <v>152</v>
      </c>
      <c r="B705" s="3" t="s">
        <v>153</v>
      </c>
      <c r="C705" s="1" t="s">
        <v>154</v>
      </c>
      <c r="D705" s="1" t="s">
        <v>167</v>
      </c>
      <c r="E705" s="4">
        <v>219031.66800000003</v>
      </c>
      <c r="F705" s="5">
        <v>252362.57400000005</v>
      </c>
      <c r="G705" s="6">
        <f t="shared" si="10"/>
        <v>0.86792452830188671</v>
      </c>
      <c r="H705" s="1">
        <v>2018</v>
      </c>
    </row>
    <row r="706" spans="1:8" x14ac:dyDescent="0.25">
      <c r="A706" s="2" t="s">
        <v>155</v>
      </c>
      <c r="B706" s="3" t="s">
        <v>156</v>
      </c>
      <c r="C706" s="1" t="s">
        <v>157</v>
      </c>
      <c r="D706" s="1" t="s">
        <v>167</v>
      </c>
      <c r="E706" s="4">
        <v>321833.64150000003</v>
      </c>
      <c r="F706" s="5">
        <v>151064.77050000004</v>
      </c>
      <c r="G706" s="6">
        <f t="shared" si="10"/>
        <v>2.1304347826086953</v>
      </c>
      <c r="H706" s="1">
        <v>2018</v>
      </c>
    </row>
    <row r="707" spans="1:8" x14ac:dyDescent="0.25">
      <c r="A707" s="2" t="s">
        <v>158</v>
      </c>
      <c r="B707" s="3" t="s">
        <v>159</v>
      </c>
      <c r="C707" s="1" t="s">
        <v>160</v>
      </c>
      <c r="D707" s="1" t="s">
        <v>167</v>
      </c>
      <c r="E707" s="4">
        <v>104333.40000000001</v>
      </c>
      <c r="F707" s="5">
        <v>42776.694000000003</v>
      </c>
      <c r="G707" s="6">
        <f t="shared" ref="G707:G770" si="11">E707/F707</f>
        <v>2.4390243902439024</v>
      </c>
      <c r="H707" s="1">
        <v>2018</v>
      </c>
    </row>
    <row r="708" spans="1:8" x14ac:dyDescent="0.25">
      <c r="A708" s="2" t="s">
        <v>161</v>
      </c>
      <c r="B708" s="3" t="s">
        <v>162</v>
      </c>
      <c r="C708" s="1" t="s">
        <v>163</v>
      </c>
      <c r="D708" s="1" t="s">
        <v>167</v>
      </c>
      <c r="E708" s="4">
        <v>8911.6537499999995</v>
      </c>
      <c r="F708" s="5">
        <v>6903.3937500000002</v>
      </c>
      <c r="G708" s="6">
        <f t="shared" si="11"/>
        <v>1.2909090909090908</v>
      </c>
      <c r="H708" s="1">
        <v>2018</v>
      </c>
    </row>
    <row r="709" spans="1:8" x14ac:dyDescent="0.25">
      <c r="A709" s="2" t="s">
        <v>164</v>
      </c>
      <c r="B709" s="3" t="s">
        <v>165</v>
      </c>
      <c r="C709" s="1" t="s">
        <v>166</v>
      </c>
      <c r="D709" s="1" t="s">
        <v>167</v>
      </c>
      <c r="E709" s="4">
        <v>94727.87999999999</v>
      </c>
      <c r="F709" s="5">
        <v>87820.638749999998</v>
      </c>
      <c r="G709" s="6">
        <f t="shared" si="11"/>
        <v>1.0786516853932584</v>
      </c>
      <c r="H709" s="1">
        <v>2018</v>
      </c>
    </row>
    <row r="710" spans="1:8" x14ac:dyDescent="0.25">
      <c r="A710" s="2" t="s">
        <v>7</v>
      </c>
      <c r="B710" s="3" t="s">
        <v>8</v>
      </c>
      <c r="C710" s="1" t="s">
        <v>9</v>
      </c>
      <c r="D710" s="1" t="s">
        <v>168</v>
      </c>
      <c r="E710" s="4">
        <v>281516.35050000006</v>
      </c>
      <c r="F710" s="5">
        <v>426539.92500000005</v>
      </c>
      <c r="G710" s="6">
        <f t="shared" si="11"/>
        <v>0.66</v>
      </c>
      <c r="H710" s="1">
        <v>2018</v>
      </c>
    </row>
    <row r="711" spans="1:8" x14ac:dyDescent="0.25">
      <c r="A711" s="2" t="s">
        <v>11</v>
      </c>
      <c r="B711" s="3" t="s">
        <v>12</v>
      </c>
      <c r="C711" s="1" t="s">
        <v>13</v>
      </c>
      <c r="D711" s="1" t="s">
        <v>168</v>
      </c>
      <c r="E711" s="4">
        <v>607451.50800000003</v>
      </c>
      <c r="F711" s="5">
        <v>359675.23500000004</v>
      </c>
      <c r="G711" s="6">
        <f t="shared" si="11"/>
        <v>1.6888888888888887</v>
      </c>
      <c r="H711" s="1">
        <v>2018</v>
      </c>
    </row>
    <row r="712" spans="1:8" x14ac:dyDescent="0.25">
      <c r="A712" s="2" t="s">
        <v>14</v>
      </c>
      <c r="B712" s="3" t="s">
        <v>15</v>
      </c>
      <c r="C712" s="1" t="s">
        <v>16</v>
      </c>
      <c r="D712" s="1" t="s">
        <v>168</v>
      </c>
      <c r="E712" s="4">
        <v>113418.36675</v>
      </c>
      <c r="F712" s="5">
        <v>100816.32599999999</v>
      </c>
      <c r="G712" s="6">
        <f t="shared" si="11"/>
        <v>1.1250000000000002</v>
      </c>
      <c r="H712" s="1">
        <v>2018</v>
      </c>
    </row>
    <row r="713" spans="1:8" x14ac:dyDescent="0.25">
      <c r="A713" s="2" t="s">
        <v>17</v>
      </c>
      <c r="B713" s="3" t="s">
        <v>18</v>
      </c>
      <c r="C713" s="1" t="s">
        <v>19</v>
      </c>
      <c r="D713" s="1" t="s">
        <v>168</v>
      </c>
      <c r="E713" s="4">
        <v>44193.107250000001</v>
      </c>
      <c r="F713" s="5">
        <v>114292.51875000002</v>
      </c>
      <c r="G713" s="6">
        <f t="shared" si="11"/>
        <v>0.3866666666666666</v>
      </c>
      <c r="H713" s="1">
        <v>2018</v>
      </c>
    </row>
    <row r="714" spans="1:8" x14ac:dyDescent="0.25">
      <c r="A714" s="2" t="s">
        <v>20</v>
      </c>
      <c r="B714" s="3" t="s">
        <v>21</v>
      </c>
      <c r="C714" s="1" t="s">
        <v>22</v>
      </c>
      <c r="D714" s="1" t="s">
        <v>168</v>
      </c>
      <c r="E714" s="4">
        <v>488267.97975000012</v>
      </c>
      <c r="F714" s="5">
        <v>494295.97950000007</v>
      </c>
      <c r="G714" s="6">
        <f t="shared" si="11"/>
        <v>0.98780487804878059</v>
      </c>
      <c r="H714" s="1">
        <v>2018</v>
      </c>
    </row>
    <row r="715" spans="1:8" x14ac:dyDescent="0.25">
      <c r="A715" s="2" t="s">
        <v>20</v>
      </c>
      <c r="B715" s="3" t="s">
        <v>21</v>
      </c>
      <c r="C715" s="1" t="s">
        <v>23</v>
      </c>
      <c r="D715" s="1" t="s">
        <v>168</v>
      </c>
      <c r="E715" s="4">
        <v>424547.25750000001</v>
      </c>
      <c r="F715" s="5">
        <v>491581.03500000009</v>
      </c>
      <c r="G715" s="6">
        <f t="shared" si="11"/>
        <v>0.86363636363636354</v>
      </c>
      <c r="H715" s="1">
        <v>2018</v>
      </c>
    </row>
    <row r="716" spans="1:8" x14ac:dyDescent="0.25">
      <c r="A716" s="2" t="s">
        <v>20</v>
      </c>
      <c r="B716" s="3" t="s">
        <v>21</v>
      </c>
      <c r="C716" s="1" t="s">
        <v>24</v>
      </c>
      <c r="D716" s="1" t="s">
        <v>168</v>
      </c>
      <c r="E716" s="4">
        <v>483952.40100000007</v>
      </c>
      <c r="F716" s="5">
        <v>477584.60625000007</v>
      </c>
      <c r="G716" s="6">
        <f t="shared" si="11"/>
        <v>1.0133333333333334</v>
      </c>
      <c r="H716" s="1">
        <v>2018</v>
      </c>
    </row>
    <row r="717" spans="1:8" x14ac:dyDescent="0.25">
      <c r="A717" s="2" t="s">
        <v>20</v>
      </c>
      <c r="B717" s="3" t="s">
        <v>21</v>
      </c>
      <c r="C717" s="1" t="s">
        <v>25</v>
      </c>
      <c r="D717" s="1" t="s">
        <v>168</v>
      </c>
      <c r="E717" s="4">
        <v>292085.37899999996</v>
      </c>
      <c r="F717" s="5">
        <v>174309.01649999997</v>
      </c>
      <c r="G717" s="6">
        <f t="shared" si="11"/>
        <v>1.6756756756756757</v>
      </c>
      <c r="H717" s="1">
        <v>2018</v>
      </c>
    </row>
    <row r="718" spans="1:8" x14ac:dyDescent="0.25">
      <c r="A718" s="2" t="s">
        <v>26</v>
      </c>
      <c r="B718" s="3" t="s">
        <v>27</v>
      </c>
      <c r="C718" s="1" t="s">
        <v>28</v>
      </c>
      <c r="D718" s="1" t="s">
        <v>168</v>
      </c>
      <c r="E718" s="4">
        <v>62042.678999999996</v>
      </c>
      <c r="F718" s="5">
        <v>105328.26899999999</v>
      </c>
      <c r="G718" s="6">
        <f t="shared" si="11"/>
        <v>0.58904109589041098</v>
      </c>
      <c r="H718" s="1">
        <v>2018</v>
      </c>
    </row>
    <row r="719" spans="1:8" x14ac:dyDescent="0.25">
      <c r="A719" s="2" t="s">
        <v>29</v>
      </c>
      <c r="B719" s="3" t="s">
        <v>30</v>
      </c>
      <c r="C719" s="1" t="s">
        <v>31</v>
      </c>
      <c r="D719" s="1" t="s">
        <v>168</v>
      </c>
      <c r="E719" s="4">
        <v>285407.55000000005</v>
      </c>
      <c r="F719" s="5">
        <v>211201.58700000003</v>
      </c>
      <c r="G719" s="6">
        <f t="shared" si="11"/>
        <v>1.3513513513513513</v>
      </c>
      <c r="H719" s="1">
        <v>2018</v>
      </c>
    </row>
    <row r="720" spans="1:8" x14ac:dyDescent="0.25">
      <c r="A720" s="2" t="s">
        <v>32</v>
      </c>
      <c r="B720" s="3" t="s">
        <v>33</v>
      </c>
      <c r="C720" s="1" t="s">
        <v>34</v>
      </c>
      <c r="D720" s="1" t="s">
        <v>168</v>
      </c>
      <c r="E720" s="4">
        <v>66400.735499999995</v>
      </c>
      <c r="F720" s="5">
        <v>62070.252749999992</v>
      </c>
      <c r="G720" s="6">
        <f t="shared" si="11"/>
        <v>1.0697674418604652</v>
      </c>
      <c r="H720" s="1">
        <v>2018</v>
      </c>
    </row>
    <row r="721" spans="1:8" x14ac:dyDescent="0.25">
      <c r="A721" s="2" t="s">
        <v>35</v>
      </c>
      <c r="B721" s="3" t="s">
        <v>36</v>
      </c>
      <c r="C721" s="1" t="s">
        <v>37</v>
      </c>
      <c r="D721" s="1" t="s">
        <v>168</v>
      </c>
      <c r="E721" s="4">
        <v>238780.71000000002</v>
      </c>
      <c r="F721" s="5">
        <v>204669.18000000002</v>
      </c>
      <c r="G721" s="6">
        <f t="shared" si="11"/>
        <v>1.1666666666666667</v>
      </c>
      <c r="H721" s="1">
        <v>2018</v>
      </c>
    </row>
    <row r="722" spans="1:8" x14ac:dyDescent="0.25">
      <c r="A722" s="2" t="s">
        <v>35</v>
      </c>
      <c r="B722" s="3" t="s">
        <v>36</v>
      </c>
      <c r="C722" s="1" t="s">
        <v>38</v>
      </c>
      <c r="D722" s="1" t="s">
        <v>168</v>
      </c>
      <c r="E722" s="4">
        <v>124930.69425</v>
      </c>
      <c r="F722" s="5">
        <v>145189.72575000001</v>
      </c>
      <c r="G722" s="6">
        <f t="shared" si="11"/>
        <v>0.86046511627906974</v>
      </c>
      <c r="H722" s="1">
        <v>2018</v>
      </c>
    </row>
    <row r="723" spans="1:8" x14ac:dyDescent="0.25">
      <c r="A723" s="2" t="s">
        <v>39</v>
      </c>
      <c r="B723" s="3" t="s">
        <v>40</v>
      </c>
      <c r="C723" s="1" t="s">
        <v>41</v>
      </c>
      <c r="D723" s="1" t="s">
        <v>168</v>
      </c>
      <c r="E723" s="4">
        <v>285842.62125000003</v>
      </c>
      <c r="F723" s="5">
        <v>903880.72124999994</v>
      </c>
      <c r="G723" s="6">
        <f t="shared" si="11"/>
        <v>0.31623931623931628</v>
      </c>
      <c r="H723" s="1">
        <v>2018</v>
      </c>
    </row>
    <row r="724" spans="1:8" x14ac:dyDescent="0.25">
      <c r="A724" s="2" t="s">
        <v>42</v>
      </c>
      <c r="B724" s="3" t="s">
        <v>43</v>
      </c>
      <c r="C724" s="1" t="s">
        <v>44</v>
      </c>
      <c r="D724" s="1" t="s">
        <v>168</v>
      </c>
      <c r="E724" s="4">
        <v>332880.86700000003</v>
      </c>
      <c r="F724" s="5">
        <v>567410.56875000009</v>
      </c>
      <c r="G724" s="6">
        <f t="shared" si="11"/>
        <v>0.58666666666666667</v>
      </c>
      <c r="H724" s="1">
        <v>2018</v>
      </c>
    </row>
    <row r="725" spans="1:8" x14ac:dyDescent="0.25">
      <c r="A725" s="2" t="s">
        <v>45</v>
      </c>
      <c r="B725" s="3" t="s">
        <v>46</v>
      </c>
      <c r="C725" s="1" t="s">
        <v>47</v>
      </c>
      <c r="D725" s="1" t="s">
        <v>168</v>
      </c>
      <c r="E725" s="4">
        <v>165930.97050000002</v>
      </c>
      <c r="F725" s="5">
        <v>79892.689500000008</v>
      </c>
      <c r="G725" s="6">
        <f t="shared" si="11"/>
        <v>2.0769230769230771</v>
      </c>
      <c r="H725" s="1">
        <v>2018</v>
      </c>
    </row>
    <row r="726" spans="1:8" x14ac:dyDescent="0.25">
      <c r="A726" s="2" t="s">
        <v>48</v>
      </c>
      <c r="B726" s="3" t="s">
        <v>49</v>
      </c>
      <c r="C726" s="1" t="s">
        <v>50</v>
      </c>
      <c r="D726" s="1" t="s">
        <v>168</v>
      </c>
      <c r="E726" s="4">
        <v>172200.38399999999</v>
      </c>
      <c r="F726" s="5">
        <v>624226.39199999988</v>
      </c>
      <c r="G726" s="6">
        <f t="shared" si="11"/>
        <v>0.27586206896551729</v>
      </c>
      <c r="H726" s="1">
        <v>2018</v>
      </c>
    </row>
    <row r="727" spans="1:8" x14ac:dyDescent="0.25">
      <c r="A727" s="2" t="s">
        <v>51</v>
      </c>
      <c r="B727" s="3" t="s">
        <v>52</v>
      </c>
      <c r="C727" s="1" t="s">
        <v>53</v>
      </c>
      <c r="D727" s="1" t="s">
        <v>168</v>
      </c>
      <c r="E727" s="4">
        <v>466267.44825000002</v>
      </c>
      <c r="F727" s="5">
        <v>364904.95950000006</v>
      </c>
      <c r="G727" s="6">
        <f t="shared" si="11"/>
        <v>1.2777777777777777</v>
      </c>
      <c r="H727" s="1">
        <v>2018</v>
      </c>
    </row>
    <row r="728" spans="1:8" x14ac:dyDescent="0.25">
      <c r="A728" s="2" t="s">
        <v>51</v>
      </c>
      <c r="B728" s="3" t="s">
        <v>52</v>
      </c>
      <c r="C728" s="1" t="s">
        <v>54</v>
      </c>
      <c r="D728" s="1" t="s">
        <v>168</v>
      </c>
      <c r="E728" s="4">
        <v>114427.40400000001</v>
      </c>
      <c r="F728" s="5">
        <v>193646.37600000002</v>
      </c>
      <c r="G728" s="6">
        <f t="shared" si="11"/>
        <v>0.59090909090909094</v>
      </c>
      <c r="H728" s="1">
        <v>2018</v>
      </c>
    </row>
    <row r="729" spans="1:8" x14ac:dyDescent="0.25">
      <c r="A729" s="2" t="s">
        <v>55</v>
      </c>
      <c r="B729" s="3" t="s">
        <v>56</v>
      </c>
      <c r="C729" s="1" t="s">
        <v>57</v>
      </c>
      <c r="D729" s="1" t="s">
        <v>168</v>
      </c>
      <c r="E729" s="4">
        <v>523599.59925000003</v>
      </c>
      <c r="F729" s="5">
        <v>875056.86450000014</v>
      </c>
      <c r="G729" s="6">
        <f t="shared" si="11"/>
        <v>0.59836065573770481</v>
      </c>
      <c r="H729" s="1">
        <v>2018</v>
      </c>
    </row>
    <row r="730" spans="1:8" x14ac:dyDescent="0.25">
      <c r="A730" s="2" t="s">
        <v>58</v>
      </c>
      <c r="B730" s="3" t="s">
        <v>59</v>
      </c>
      <c r="C730" s="1" t="s">
        <v>60</v>
      </c>
      <c r="D730" s="1" t="s">
        <v>168</v>
      </c>
      <c r="E730" s="4">
        <v>220589.19</v>
      </c>
      <c r="F730" s="5">
        <v>80485.24500000001</v>
      </c>
      <c r="G730" s="6">
        <f t="shared" si="11"/>
        <v>2.7407407407407405</v>
      </c>
      <c r="H730" s="1">
        <v>2018</v>
      </c>
    </row>
    <row r="731" spans="1:8" x14ac:dyDescent="0.25">
      <c r="A731" s="2" t="s">
        <v>61</v>
      </c>
      <c r="B731" s="3" t="s">
        <v>62</v>
      </c>
      <c r="C731" s="1" t="s">
        <v>63</v>
      </c>
      <c r="D731" s="1" t="s">
        <v>168</v>
      </c>
      <c r="E731" s="4">
        <v>256922.58374999999</v>
      </c>
      <c r="F731" s="5">
        <v>297489.3075</v>
      </c>
      <c r="G731" s="6">
        <f t="shared" si="11"/>
        <v>0.86363636363636365</v>
      </c>
      <c r="H731" s="1">
        <v>2018</v>
      </c>
    </row>
    <row r="732" spans="1:8" x14ac:dyDescent="0.25">
      <c r="A732" s="2" t="s">
        <v>64</v>
      </c>
      <c r="B732" s="3" t="s">
        <v>65</v>
      </c>
      <c r="C732" s="1" t="s">
        <v>66</v>
      </c>
      <c r="D732" s="1" t="s">
        <v>168</v>
      </c>
      <c r="E732" s="4">
        <v>587778.4709999999</v>
      </c>
      <c r="F732" s="5">
        <v>659751.34499999997</v>
      </c>
      <c r="G732" s="6">
        <f t="shared" si="11"/>
        <v>0.89090909090909076</v>
      </c>
      <c r="H732" s="1">
        <v>2018</v>
      </c>
    </row>
    <row r="733" spans="1:8" x14ac:dyDescent="0.25">
      <c r="A733" s="2" t="s">
        <v>67</v>
      </c>
      <c r="B733" s="3" t="s">
        <v>68</v>
      </c>
      <c r="C733" s="1" t="s">
        <v>69</v>
      </c>
      <c r="D733" s="1" t="s">
        <v>168</v>
      </c>
      <c r="E733" s="4">
        <v>114761.72474999999</v>
      </c>
      <c r="F733" s="5">
        <v>161795.21849999999</v>
      </c>
      <c r="G733" s="6">
        <f t="shared" si="11"/>
        <v>0.70930232558139539</v>
      </c>
      <c r="H733" s="1">
        <v>2018</v>
      </c>
    </row>
    <row r="734" spans="1:8" x14ac:dyDescent="0.25">
      <c r="A734" s="2" t="s">
        <v>70</v>
      </c>
      <c r="B734" s="3" t="s">
        <v>71</v>
      </c>
      <c r="C734" s="1" t="s">
        <v>72</v>
      </c>
      <c r="D734" s="1" t="s">
        <v>168</v>
      </c>
      <c r="E734" s="4">
        <v>385490.61</v>
      </c>
      <c r="F734" s="5">
        <v>404295.02999999997</v>
      </c>
      <c r="G734" s="6">
        <f t="shared" si="11"/>
        <v>0.95348837209302328</v>
      </c>
      <c r="H734" s="1">
        <v>2018</v>
      </c>
    </row>
    <row r="735" spans="1:8" x14ac:dyDescent="0.25">
      <c r="A735" s="2" t="s">
        <v>70</v>
      </c>
      <c r="B735" s="3" t="s">
        <v>71</v>
      </c>
      <c r="C735" s="1" t="s">
        <v>73</v>
      </c>
      <c r="D735" s="1" t="s">
        <v>168</v>
      </c>
      <c r="E735" s="4">
        <v>223838.37000000002</v>
      </c>
      <c r="F735" s="5">
        <v>735468.93</v>
      </c>
      <c r="G735" s="6">
        <f t="shared" si="11"/>
        <v>0.30434782608695654</v>
      </c>
      <c r="H735" s="1">
        <v>2018</v>
      </c>
    </row>
    <row r="736" spans="1:8" x14ac:dyDescent="0.25">
      <c r="A736" s="2" t="s">
        <v>74</v>
      </c>
      <c r="B736" s="3" t="s">
        <v>75</v>
      </c>
      <c r="C736" s="1" t="s">
        <v>76</v>
      </c>
      <c r="D736" s="1" t="s">
        <v>168</v>
      </c>
      <c r="E736" s="4">
        <v>487467.44999999995</v>
      </c>
      <c r="F736" s="5">
        <v>209611.00349999996</v>
      </c>
      <c r="G736" s="6">
        <f t="shared" si="11"/>
        <v>2.3255813953488373</v>
      </c>
      <c r="H736" s="1">
        <v>2018</v>
      </c>
    </row>
    <row r="737" spans="1:8" x14ac:dyDescent="0.25">
      <c r="A737" s="2" t="s">
        <v>77</v>
      </c>
      <c r="B737" s="3" t="s">
        <v>78</v>
      </c>
      <c r="C737" s="1" t="s">
        <v>79</v>
      </c>
      <c r="D737" s="1" t="s">
        <v>168</v>
      </c>
      <c r="E737" s="4">
        <v>72101.987999999998</v>
      </c>
      <c r="F737" s="5">
        <v>121314.45600000001</v>
      </c>
      <c r="G737" s="6">
        <f t="shared" si="11"/>
        <v>0.59433962264150941</v>
      </c>
      <c r="H737" s="1">
        <v>2018</v>
      </c>
    </row>
    <row r="738" spans="1:8" x14ac:dyDescent="0.25">
      <c r="A738" s="2" t="s">
        <v>80</v>
      </c>
      <c r="B738" s="3" t="s">
        <v>81</v>
      </c>
      <c r="C738" s="1" t="s">
        <v>82</v>
      </c>
      <c r="D738" s="1" t="s">
        <v>168</v>
      </c>
      <c r="E738" s="4">
        <v>39481.398000000008</v>
      </c>
      <c r="F738" s="5">
        <v>101395.40850000001</v>
      </c>
      <c r="G738" s="6">
        <f t="shared" si="11"/>
        <v>0.38938053097345138</v>
      </c>
      <c r="H738" s="1">
        <v>2018</v>
      </c>
    </row>
    <row r="739" spans="1:8" x14ac:dyDescent="0.25">
      <c r="A739" s="2" t="s">
        <v>83</v>
      </c>
      <c r="B739" s="3" t="s">
        <v>84</v>
      </c>
      <c r="C739" s="1" t="s">
        <v>85</v>
      </c>
      <c r="D739" s="1" t="s">
        <v>168</v>
      </c>
      <c r="E739" s="4">
        <v>405375.88725000003</v>
      </c>
      <c r="F739" s="5">
        <v>473697.66600000003</v>
      </c>
      <c r="G739" s="6">
        <f t="shared" si="11"/>
        <v>0.85576923076923084</v>
      </c>
      <c r="H739" s="1">
        <v>2018</v>
      </c>
    </row>
    <row r="740" spans="1:8" x14ac:dyDescent="0.25">
      <c r="A740" s="2" t="s">
        <v>86</v>
      </c>
      <c r="B740" s="3" t="s">
        <v>87</v>
      </c>
      <c r="C740" s="1" t="s">
        <v>88</v>
      </c>
      <c r="D740" s="1" t="s">
        <v>168</v>
      </c>
      <c r="E740" s="4">
        <v>738364.31550000003</v>
      </c>
      <c r="F740" s="5">
        <v>203426.90325000003</v>
      </c>
      <c r="G740" s="6">
        <f t="shared" si="11"/>
        <v>3.6296296296296293</v>
      </c>
      <c r="H740" s="1">
        <v>2018</v>
      </c>
    </row>
    <row r="741" spans="1:8" x14ac:dyDescent="0.25">
      <c r="A741" s="2" t="s">
        <v>89</v>
      </c>
      <c r="B741" s="3" t="s">
        <v>90</v>
      </c>
      <c r="C741" s="1" t="s">
        <v>91</v>
      </c>
      <c r="D741" s="1" t="s">
        <v>168</v>
      </c>
      <c r="E741" s="4">
        <v>389497.41000000003</v>
      </c>
      <c r="F741" s="5">
        <v>490478.22000000003</v>
      </c>
      <c r="G741" s="6">
        <f t="shared" si="11"/>
        <v>0.79411764705882359</v>
      </c>
      <c r="H741" s="1">
        <v>2018</v>
      </c>
    </row>
    <row r="742" spans="1:8" x14ac:dyDescent="0.25">
      <c r="A742" s="2" t="s">
        <v>92</v>
      </c>
      <c r="B742" s="3" t="s">
        <v>93</v>
      </c>
      <c r="C742" s="1" t="s">
        <v>94</v>
      </c>
      <c r="D742" s="1" t="s">
        <v>168</v>
      </c>
      <c r="E742" s="4">
        <v>62850.249000000003</v>
      </c>
      <c r="F742" s="5">
        <v>67339.552500000005</v>
      </c>
      <c r="G742" s="6">
        <f t="shared" si="11"/>
        <v>0.93333333333333335</v>
      </c>
      <c r="H742" s="1">
        <v>2018</v>
      </c>
    </row>
    <row r="743" spans="1:8" x14ac:dyDescent="0.25">
      <c r="A743" s="2" t="s">
        <v>95</v>
      </c>
      <c r="B743" s="3" t="s">
        <v>96</v>
      </c>
      <c r="C743" s="1" t="s">
        <v>97</v>
      </c>
      <c r="D743" s="1" t="s">
        <v>168</v>
      </c>
      <c r="E743" s="4">
        <v>237599.55450000003</v>
      </c>
      <c r="F743" s="5">
        <v>126073.23300000002</v>
      </c>
      <c r="G743" s="6">
        <f t="shared" si="11"/>
        <v>1.8846153846153846</v>
      </c>
      <c r="H743" s="1">
        <v>2018</v>
      </c>
    </row>
    <row r="744" spans="1:8" x14ac:dyDescent="0.25">
      <c r="A744" s="2" t="s">
        <v>98</v>
      </c>
      <c r="B744" s="3" t="s">
        <v>99</v>
      </c>
      <c r="C744" s="1" t="s">
        <v>100</v>
      </c>
      <c r="D744" s="1" t="s">
        <v>168</v>
      </c>
      <c r="E744" s="4">
        <v>316721.61675000004</v>
      </c>
      <c r="F744" s="5">
        <v>460685.98800000007</v>
      </c>
      <c r="G744" s="6">
        <f t="shared" si="11"/>
        <v>0.6875</v>
      </c>
      <c r="H744" s="1">
        <v>2018</v>
      </c>
    </row>
    <row r="745" spans="1:8" x14ac:dyDescent="0.25">
      <c r="A745" s="2" t="s">
        <v>101</v>
      </c>
      <c r="B745" s="3" t="s">
        <v>102</v>
      </c>
      <c r="C745" s="1" t="s">
        <v>103</v>
      </c>
      <c r="D745" s="1" t="s">
        <v>168</v>
      </c>
      <c r="E745" s="4">
        <v>116036.38800000001</v>
      </c>
      <c r="F745" s="5">
        <v>99920.223000000013</v>
      </c>
      <c r="G745" s="6">
        <f t="shared" si="11"/>
        <v>1.161290322580645</v>
      </c>
      <c r="H745" s="1">
        <v>2018</v>
      </c>
    </row>
    <row r="746" spans="1:8" x14ac:dyDescent="0.25">
      <c r="A746" s="2" t="s">
        <v>104</v>
      </c>
      <c r="B746" s="3" t="s">
        <v>105</v>
      </c>
      <c r="C746" s="1" t="s">
        <v>106</v>
      </c>
      <c r="D746" s="1" t="s">
        <v>168</v>
      </c>
      <c r="E746" s="4">
        <v>387225.36000000004</v>
      </c>
      <c r="F746" s="5">
        <v>314082.79200000002</v>
      </c>
      <c r="G746" s="6">
        <f t="shared" si="11"/>
        <v>1.2328767123287672</v>
      </c>
      <c r="H746" s="1">
        <v>2018</v>
      </c>
    </row>
    <row r="747" spans="1:8" x14ac:dyDescent="0.25">
      <c r="A747" s="2" t="s">
        <v>107</v>
      </c>
      <c r="B747" s="3" t="s">
        <v>108</v>
      </c>
      <c r="C747" s="1" t="s">
        <v>109</v>
      </c>
      <c r="D747" s="1" t="s">
        <v>168</v>
      </c>
      <c r="E747" s="4">
        <v>485219.63925000007</v>
      </c>
      <c r="F747" s="5">
        <v>631370.13300000015</v>
      </c>
      <c r="G747" s="6">
        <f t="shared" si="11"/>
        <v>0.76851851851851849</v>
      </c>
      <c r="H747" s="1">
        <v>2018</v>
      </c>
    </row>
    <row r="748" spans="1:8" x14ac:dyDescent="0.25">
      <c r="A748" s="2" t="s">
        <v>110</v>
      </c>
      <c r="B748" s="3" t="s">
        <v>111</v>
      </c>
      <c r="C748" s="1" t="s">
        <v>112</v>
      </c>
      <c r="D748" s="1" t="s">
        <v>168</v>
      </c>
      <c r="E748" s="4">
        <v>313654.74075000006</v>
      </c>
      <c r="F748" s="5">
        <v>820327.78350000002</v>
      </c>
      <c r="G748" s="6">
        <f t="shared" si="11"/>
        <v>0.38235294117647067</v>
      </c>
      <c r="H748" s="1">
        <v>2018</v>
      </c>
    </row>
    <row r="749" spans="1:8" x14ac:dyDescent="0.25">
      <c r="A749" s="2" t="s">
        <v>113</v>
      </c>
      <c r="B749" s="3" t="s">
        <v>114</v>
      </c>
      <c r="C749" s="1" t="s">
        <v>115</v>
      </c>
      <c r="D749" s="1" t="s">
        <v>168</v>
      </c>
      <c r="E749" s="4">
        <v>299520.87525000004</v>
      </c>
      <c r="F749" s="5">
        <v>578144.94524999999</v>
      </c>
      <c r="G749" s="6">
        <f t="shared" si="11"/>
        <v>0.51807228915662662</v>
      </c>
      <c r="H749" s="1">
        <v>2018</v>
      </c>
    </row>
    <row r="750" spans="1:8" x14ac:dyDescent="0.25">
      <c r="A750" s="2" t="s">
        <v>113</v>
      </c>
      <c r="B750" s="3" t="s">
        <v>114</v>
      </c>
      <c r="C750" s="1" t="s">
        <v>116</v>
      </c>
      <c r="D750" s="1" t="s">
        <v>168</v>
      </c>
      <c r="E750" s="4">
        <v>88442.185500000007</v>
      </c>
      <c r="F750" s="5">
        <v>119657.07450000002</v>
      </c>
      <c r="G750" s="6">
        <f t="shared" si="11"/>
        <v>0.73913043478260865</v>
      </c>
      <c r="H750" s="1">
        <v>2018</v>
      </c>
    </row>
    <row r="751" spans="1:8" x14ac:dyDescent="0.25">
      <c r="A751" s="2" t="s">
        <v>113</v>
      </c>
      <c r="B751" s="3" t="s">
        <v>114</v>
      </c>
      <c r="C751" s="1" t="s">
        <v>117</v>
      </c>
      <c r="D751" s="1" t="s">
        <v>168</v>
      </c>
      <c r="E751" s="4">
        <v>369411.36749999999</v>
      </c>
      <c r="F751" s="5">
        <v>231571.30499999999</v>
      </c>
      <c r="G751" s="6">
        <f t="shared" si="11"/>
        <v>1.5952380952380953</v>
      </c>
      <c r="H751" s="1">
        <v>2018</v>
      </c>
    </row>
    <row r="752" spans="1:8" x14ac:dyDescent="0.25">
      <c r="A752" s="2" t="s">
        <v>118</v>
      </c>
      <c r="B752" s="3" t="s">
        <v>119</v>
      </c>
      <c r="C752" s="1" t="s">
        <v>120</v>
      </c>
      <c r="D752" s="1" t="s">
        <v>168</v>
      </c>
      <c r="E752" s="4">
        <v>272215.05299999996</v>
      </c>
      <c r="F752" s="5">
        <v>185601.17249999999</v>
      </c>
      <c r="G752" s="6">
        <f t="shared" si="11"/>
        <v>1.4666666666666666</v>
      </c>
      <c r="H752" s="1">
        <v>2018</v>
      </c>
    </row>
    <row r="753" spans="1:8" x14ac:dyDescent="0.25">
      <c r="A753" s="2" t="s">
        <v>121</v>
      </c>
      <c r="B753" s="3" t="s">
        <v>122</v>
      </c>
      <c r="C753" s="1" t="s">
        <v>123</v>
      </c>
      <c r="D753" s="1" t="s">
        <v>168</v>
      </c>
      <c r="E753" s="4">
        <v>276354.66599999997</v>
      </c>
      <c r="F753" s="5">
        <v>513230.09399999992</v>
      </c>
      <c r="G753" s="6">
        <f t="shared" si="11"/>
        <v>0.53846153846153844</v>
      </c>
      <c r="H753" s="1">
        <v>2018</v>
      </c>
    </row>
    <row r="754" spans="1:8" x14ac:dyDescent="0.25">
      <c r="A754" s="2" t="s">
        <v>124</v>
      </c>
      <c r="B754" s="3" t="s">
        <v>125</v>
      </c>
      <c r="C754" s="1" t="s">
        <v>126</v>
      </c>
      <c r="D754" s="1" t="s">
        <v>168</v>
      </c>
      <c r="E754" s="4">
        <v>158280.41249999998</v>
      </c>
      <c r="F754" s="5">
        <v>438662.85749999998</v>
      </c>
      <c r="G754" s="6">
        <f t="shared" si="11"/>
        <v>0.36082474226804118</v>
      </c>
      <c r="H754" s="1">
        <v>2018</v>
      </c>
    </row>
    <row r="755" spans="1:8" x14ac:dyDescent="0.25">
      <c r="A755" s="2" t="s">
        <v>127</v>
      </c>
      <c r="B755" s="3" t="s">
        <v>128</v>
      </c>
      <c r="C755" s="1" t="s">
        <v>129</v>
      </c>
      <c r="D755" s="1" t="s">
        <v>168</v>
      </c>
      <c r="E755" s="4">
        <v>600390.73125000007</v>
      </c>
      <c r="F755" s="5">
        <v>760494.92625000002</v>
      </c>
      <c r="G755" s="6">
        <f t="shared" si="11"/>
        <v>0.78947368421052644</v>
      </c>
      <c r="H755" s="1">
        <v>2018</v>
      </c>
    </row>
    <row r="756" spans="1:8" x14ac:dyDescent="0.25">
      <c r="A756" s="2" t="s">
        <v>130</v>
      </c>
      <c r="B756" s="3" t="s">
        <v>131</v>
      </c>
      <c r="C756" s="1" t="s">
        <v>132</v>
      </c>
      <c r="D756" s="1" t="s">
        <v>168</v>
      </c>
      <c r="E756" s="4">
        <v>535344.1875</v>
      </c>
      <c r="F756" s="5">
        <v>594826.875</v>
      </c>
      <c r="G756" s="6">
        <f t="shared" si="11"/>
        <v>0.9</v>
      </c>
      <c r="H756" s="1">
        <v>2018</v>
      </c>
    </row>
    <row r="757" spans="1:8" x14ac:dyDescent="0.25">
      <c r="A757" s="2" t="s">
        <v>133</v>
      </c>
      <c r="B757" s="3" t="s">
        <v>134</v>
      </c>
      <c r="C757" s="1" t="s">
        <v>135</v>
      </c>
      <c r="D757" s="1" t="s">
        <v>168</v>
      </c>
      <c r="E757" s="4">
        <v>173235.71925000002</v>
      </c>
      <c r="F757" s="5">
        <v>224947.87425000002</v>
      </c>
      <c r="G757" s="6">
        <f t="shared" si="11"/>
        <v>0.77011494252873569</v>
      </c>
      <c r="H757" s="1">
        <v>2018</v>
      </c>
    </row>
    <row r="758" spans="1:8" x14ac:dyDescent="0.25">
      <c r="A758" s="2" t="s">
        <v>136</v>
      </c>
      <c r="B758" s="3" t="s">
        <v>137</v>
      </c>
      <c r="C758" s="1" t="s">
        <v>138</v>
      </c>
      <c r="D758" s="1" t="s">
        <v>168</v>
      </c>
      <c r="E758" s="4">
        <v>155301.04350000003</v>
      </c>
      <c r="F758" s="5">
        <v>386153.94600000005</v>
      </c>
      <c r="G758" s="6">
        <f t="shared" si="11"/>
        <v>0.40217391304347827</v>
      </c>
      <c r="H758" s="1">
        <v>2018</v>
      </c>
    </row>
    <row r="759" spans="1:8" x14ac:dyDescent="0.25">
      <c r="A759" s="2" t="s">
        <v>139</v>
      </c>
      <c r="B759" s="3" t="s">
        <v>140</v>
      </c>
      <c r="C759" s="1" t="s">
        <v>141</v>
      </c>
      <c r="D759" s="1" t="s">
        <v>168</v>
      </c>
      <c r="E759" s="4">
        <v>772978.35599999991</v>
      </c>
      <c r="F759" s="5">
        <v>756532.00799999991</v>
      </c>
      <c r="G759" s="6">
        <f t="shared" si="11"/>
        <v>1.0217391304347827</v>
      </c>
      <c r="H759" s="1">
        <v>2018</v>
      </c>
    </row>
    <row r="760" spans="1:8" x14ac:dyDescent="0.25">
      <c r="A760" s="2" t="s">
        <v>142</v>
      </c>
      <c r="B760" s="3" t="s">
        <v>143</v>
      </c>
      <c r="C760" s="1" t="s">
        <v>144</v>
      </c>
      <c r="D760" s="1" t="s">
        <v>168</v>
      </c>
      <c r="E760" s="4">
        <v>105955.56</v>
      </c>
      <c r="F760" s="5">
        <v>384088.90499999997</v>
      </c>
      <c r="G760" s="6">
        <f t="shared" si="11"/>
        <v>0.27586206896551724</v>
      </c>
      <c r="H760" s="1">
        <v>2018</v>
      </c>
    </row>
    <row r="761" spans="1:8" x14ac:dyDescent="0.25">
      <c r="A761" s="2" t="s">
        <v>142</v>
      </c>
      <c r="B761" s="3" t="s">
        <v>143</v>
      </c>
      <c r="C761" s="1" t="s">
        <v>145</v>
      </c>
      <c r="D761" s="1" t="s">
        <v>168</v>
      </c>
      <c r="E761" s="4">
        <v>79372.426500000001</v>
      </c>
      <c r="F761" s="5">
        <v>95023.327499999999</v>
      </c>
      <c r="G761" s="6">
        <f t="shared" si="11"/>
        <v>0.83529411764705885</v>
      </c>
      <c r="H761" s="1">
        <v>2018</v>
      </c>
    </row>
    <row r="762" spans="1:8" x14ac:dyDescent="0.25">
      <c r="A762" s="2" t="s">
        <v>146</v>
      </c>
      <c r="B762" s="3" t="s">
        <v>147</v>
      </c>
      <c r="C762" s="1" t="s">
        <v>148</v>
      </c>
      <c r="D762" s="1" t="s">
        <v>168</v>
      </c>
      <c r="E762" s="4">
        <v>25944.974999999999</v>
      </c>
      <c r="F762" s="5">
        <v>29607.794999999998</v>
      </c>
      <c r="G762" s="6">
        <f t="shared" si="11"/>
        <v>0.87628865979381443</v>
      </c>
      <c r="H762" s="1">
        <v>2018</v>
      </c>
    </row>
    <row r="763" spans="1:8" x14ac:dyDescent="0.25">
      <c r="A763" s="2" t="s">
        <v>149</v>
      </c>
      <c r="B763" s="3" t="s">
        <v>150</v>
      </c>
      <c r="C763" s="1" t="s">
        <v>151</v>
      </c>
      <c r="D763" s="1" t="s">
        <v>168</v>
      </c>
      <c r="E763" s="4">
        <v>224839.17225000003</v>
      </c>
      <c r="F763" s="5">
        <v>148919.45175000004</v>
      </c>
      <c r="G763" s="6">
        <f t="shared" si="11"/>
        <v>1.5098039215686272</v>
      </c>
      <c r="H763" s="1">
        <v>2018</v>
      </c>
    </row>
    <row r="764" spans="1:8" x14ac:dyDescent="0.25">
      <c r="A764" s="2" t="s">
        <v>152</v>
      </c>
      <c r="B764" s="3" t="s">
        <v>153</v>
      </c>
      <c r="C764" s="1" t="s">
        <v>154</v>
      </c>
      <c r="D764" s="1" t="s">
        <v>168</v>
      </c>
      <c r="E764" s="4">
        <v>149010.19200000001</v>
      </c>
      <c r="F764" s="5">
        <v>71400.717000000004</v>
      </c>
      <c r="G764" s="6">
        <f t="shared" si="11"/>
        <v>2.0869565217391304</v>
      </c>
      <c r="H764" s="1">
        <v>2018</v>
      </c>
    </row>
    <row r="765" spans="1:8" x14ac:dyDescent="0.25">
      <c r="A765" s="2" t="s">
        <v>155</v>
      </c>
      <c r="B765" s="3" t="s">
        <v>156</v>
      </c>
      <c r="C765" s="1" t="s">
        <v>157</v>
      </c>
      <c r="D765" s="1" t="s">
        <v>168</v>
      </c>
      <c r="E765" s="4">
        <v>224173.10250000001</v>
      </c>
      <c r="F765" s="5">
        <v>202967.53875000001</v>
      </c>
      <c r="G765" s="6">
        <f t="shared" si="11"/>
        <v>1.1044776119402986</v>
      </c>
      <c r="H765" s="1">
        <v>2018</v>
      </c>
    </row>
    <row r="766" spans="1:8" x14ac:dyDescent="0.25">
      <c r="A766" s="2" t="s">
        <v>158</v>
      </c>
      <c r="B766" s="3" t="s">
        <v>159</v>
      </c>
      <c r="C766" s="1" t="s">
        <v>160</v>
      </c>
      <c r="D766" s="1" t="s">
        <v>168</v>
      </c>
      <c r="E766" s="4">
        <v>608116.27500000002</v>
      </c>
      <c r="F766" s="5">
        <v>486493.02</v>
      </c>
      <c r="G766" s="6">
        <f t="shared" si="11"/>
        <v>1.25</v>
      </c>
      <c r="H766" s="1">
        <v>2018</v>
      </c>
    </row>
    <row r="767" spans="1:8" x14ac:dyDescent="0.25">
      <c r="A767" s="2" t="s">
        <v>161</v>
      </c>
      <c r="B767" s="3" t="s">
        <v>162</v>
      </c>
      <c r="C767" s="1" t="s">
        <v>163</v>
      </c>
      <c r="D767" s="1" t="s">
        <v>168</v>
      </c>
      <c r="E767" s="4">
        <v>87971.170499999993</v>
      </c>
      <c r="F767" s="5">
        <v>200803.75875000001</v>
      </c>
      <c r="G767" s="6">
        <f t="shared" si="11"/>
        <v>0.43809523809523804</v>
      </c>
      <c r="H767" s="1">
        <v>2018</v>
      </c>
    </row>
    <row r="768" spans="1:8" x14ac:dyDescent="0.25">
      <c r="A768" s="2" t="s">
        <v>164</v>
      </c>
      <c r="B768" s="3" t="s">
        <v>165</v>
      </c>
      <c r="C768" s="1" t="s">
        <v>166</v>
      </c>
      <c r="D768" s="1" t="s">
        <v>168</v>
      </c>
      <c r="E768" s="4">
        <v>283100.26499999996</v>
      </c>
      <c r="F768" s="5">
        <v>299277.42299999995</v>
      </c>
      <c r="G768" s="6">
        <f t="shared" si="11"/>
        <v>0.94594594594594594</v>
      </c>
      <c r="H768" s="1">
        <v>2018</v>
      </c>
    </row>
    <row r="769" spans="1:8" x14ac:dyDescent="0.25">
      <c r="A769" s="2" t="s">
        <v>7</v>
      </c>
      <c r="B769" s="3" t="s">
        <v>8</v>
      </c>
      <c r="C769" s="1" t="s">
        <v>9</v>
      </c>
      <c r="D769" s="1" t="s">
        <v>169</v>
      </c>
      <c r="E769" s="4">
        <v>236571.97500000001</v>
      </c>
      <c r="F769" s="5">
        <v>293066.77499999997</v>
      </c>
      <c r="G769" s="6">
        <f t="shared" si="11"/>
        <v>0.80722891566265076</v>
      </c>
      <c r="H769" s="1">
        <v>2018</v>
      </c>
    </row>
    <row r="770" spans="1:8" x14ac:dyDescent="0.25">
      <c r="A770" s="2" t="s">
        <v>11</v>
      </c>
      <c r="B770" s="3" t="s">
        <v>12</v>
      </c>
      <c r="C770" s="1" t="s">
        <v>13</v>
      </c>
      <c r="D770" s="1" t="s">
        <v>169</v>
      </c>
      <c r="E770" s="4">
        <v>68068.552500000005</v>
      </c>
      <c r="F770" s="5">
        <v>64577.857499999998</v>
      </c>
      <c r="G770" s="6">
        <f t="shared" si="11"/>
        <v>1.0540540540540542</v>
      </c>
      <c r="H770" s="1">
        <v>2018</v>
      </c>
    </row>
    <row r="771" spans="1:8" x14ac:dyDescent="0.25">
      <c r="A771" s="2" t="s">
        <v>14</v>
      </c>
      <c r="B771" s="3" t="s">
        <v>15</v>
      </c>
      <c r="C771" s="1" t="s">
        <v>16</v>
      </c>
      <c r="D771" s="1" t="s">
        <v>169</v>
      </c>
      <c r="E771" s="4">
        <v>220541.23800000001</v>
      </c>
      <c r="F771" s="5">
        <v>382703.91299999994</v>
      </c>
      <c r="G771" s="6">
        <f t="shared" ref="G771:G834" si="12">E771/F771</f>
        <v>0.5762711864406781</v>
      </c>
      <c r="H771" s="1">
        <v>2018</v>
      </c>
    </row>
    <row r="772" spans="1:8" x14ac:dyDescent="0.25">
      <c r="A772" s="2" t="s">
        <v>17</v>
      </c>
      <c r="B772" s="3" t="s">
        <v>18</v>
      </c>
      <c r="C772" s="1" t="s">
        <v>19</v>
      </c>
      <c r="D772" s="1" t="s">
        <v>169</v>
      </c>
      <c r="E772" s="4">
        <v>335483.69400000002</v>
      </c>
      <c r="F772" s="5">
        <v>338906.99700000003</v>
      </c>
      <c r="G772" s="6">
        <f t="shared" si="12"/>
        <v>0.98989898989898983</v>
      </c>
      <c r="H772" s="1">
        <v>2018</v>
      </c>
    </row>
    <row r="773" spans="1:8" x14ac:dyDescent="0.25">
      <c r="A773" s="2" t="s">
        <v>20</v>
      </c>
      <c r="B773" s="3" t="s">
        <v>21</v>
      </c>
      <c r="C773" s="1" t="s">
        <v>22</v>
      </c>
      <c r="D773" s="1" t="s">
        <v>169</v>
      </c>
      <c r="E773" s="4">
        <v>10268.694</v>
      </c>
      <c r="F773" s="5">
        <v>24720.93</v>
      </c>
      <c r="G773" s="6">
        <f t="shared" si="12"/>
        <v>0.41538461538461535</v>
      </c>
      <c r="H773" s="1">
        <v>2018</v>
      </c>
    </row>
    <row r="774" spans="1:8" x14ac:dyDescent="0.25">
      <c r="A774" s="2" t="s">
        <v>20</v>
      </c>
      <c r="B774" s="3" t="s">
        <v>21</v>
      </c>
      <c r="C774" s="1" t="s">
        <v>23</v>
      </c>
      <c r="D774" s="1" t="s">
        <v>169</v>
      </c>
      <c r="E774" s="4">
        <v>3904.8075000000003</v>
      </c>
      <c r="F774" s="5">
        <v>13536.666000000001</v>
      </c>
      <c r="G774" s="6">
        <f t="shared" si="12"/>
        <v>0.28846153846153849</v>
      </c>
      <c r="H774" s="1">
        <v>2018</v>
      </c>
    </row>
    <row r="775" spans="1:8" x14ac:dyDescent="0.25">
      <c r="A775" s="2" t="s">
        <v>20</v>
      </c>
      <c r="B775" s="3" t="s">
        <v>21</v>
      </c>
      <c r="C775" s="1" t="s">
        <v>24</v>
      </c>
      <c r="D775" s="1" t="s">
        <v>169</v>
      </c>
      <c r="E775" s="4">
        <v>265096.28700000001</v>
      </c>
      <c r="F775" s="5">
        <v>328402.86300000001</v>
      </c>
      <c r="G775" s="6">
        <f t="shared" si="12"/>
        <v>0.80722891566265065</v>
      </c>
      <c r="H775" s="1">
        <v>2018</v>
      </c>
    </row>
    <row r="776" spans="1:8" x14ac:dyDescent="0.25">
      <c r="A776" s="2" t="s">
        <v>20</v>
      </c>
      <c r="B776" s="3" t="s">
        <v>21</v>
      </c>
      <c r="C776" s="1" t="s">
        <v>25</v>
      </c>
      <c r="D776" s="1" t="s">
        <v>169</v>
      </c>
      <c r="E776" s="4">
        <v>372203.84249999997</v>
      </c>
      <c r="F776" s="5">
        <v>584891.75250000006</v>
      </c>
      <c r="G776" s="6">
        <f t="shared" si="12"/>
        <v>0.63636363636363624</v>
      </c>
      <c r="H776" s="1">
        <v>2018</v>
      </c>
    </row>
    <row r="777" spans="1:8" x14ac:dyDescent="0.25">
      <c r="A777" s="2" t="s">
        <v>26</v>
      </c>
      <c r="B777" s="3" t="s">
        <v>27</v>
      </c>
      <c r="C777" s="1" t="s">
        <v>28</v>
      </c>
      <c r="D777" s="1" t="s">
        <v>169</v>
      </c>
      <c r="E777" s="4">
        <v>12843.143999999998</v>
      </c>
      <c r="F777" s="5">
        <v>5206.6799999999994</v>
      </c>
      <c r="G777" s="6">
        <f t="shared" si="12"/>
        <v>2.4666666666666668</v>
      </c>
      <c r="H777" s="1">
        <v>2018</v>
      </c>
    </row>
    <row r="778" spans="1:8" x14ac:dyDescent="0.25">
      <c r="A778" s="2" t="s">
        <v>29</v>
      </c>
      <c r="B778" s="3" t="s">
        <v>30</v>
      </c>
      <c r="C778" s="1" t="s">
        <v>31</v>
      </c>
      <c r="D778" s="1" t="s">
        <v>169</v>
      </c>
      <c r="E778" s="4">
        <v>212864.03775000002</v>
      </c>
      <c r="F778" s="5">
        <v>152045.74125000002</v>
      </c>
      <c r="G778" s="6">
        <f t="shared" si="12"/>
        <v>1.4</v>
      </c>
      <c r="H778" s="1">
        <v>2018</v>
      </c>
    </row>
    <row r="779" spans="1:8" x14ac:dyDescent="0.25">
      <c r="A779" s="2" t="s">
        <v>32</v>
      </c>
      <c r="B779" s="3" t="s">
        <v>33</v>
      </c>
      <c r="C779" s="1" t="s">
        <v>34</v>
      </c>
      <c r="D779" s="1" t="s">
        <v>169</v>
      </c>
      <c r="E779" s="4">
        <v>292704.85349999997</v>
      </c>
      <c r="F779" s="5">
        <v>98743.806000000011</v>
      </c>
      <c r="G779" s="6">
        <f t="shared" si="12"/>
        <v>2.9642857142857135</v>
      </c>
      <c r="H779" s="1">
        <v>2018</v>
      </c>
    </row>
    <row r="780" spans="1:8" x14ac:dyDescent="0.25">
      <c r="A780" s="2" t="s">
        <v>35</v>
      </c>
      <c r="B780" s="3" t="s">
        <v>36</v>
      </c>
      <c r="C780" s="1" t="s">
        <v>37</v>
      </c>
      <c r="D780" s="1" t="s">
        <v>169</v>
      </c>
      <c r="E780" s="4">
        <v>294907.04775000003</v>
      </c>
      <c r="F780" s="5">
        <v>524279.19600000011</v>
      </c>
      <c r="G780" s="6">
        <f t="shared" si="12"/>
        <v>0.56249999999999989</v>
      </c>
      <c r="H780" s="1">
        <v>2018</v>
      </c>
    </row>
    <row r="781" spans="1:8" x14ac:dyDescent="0.25">
      <c r="A781" s="2" t="s">
        <v>35</v>
      </c>
      <c r="B781" s="3" t="s">
        <v>36</v>
      </c>
      <c r="C781" s="1" t="s">
        <v>38</v>
      </c>
      <c r="D781" s="1" t="s">
        <v>169</v>
      </c>
      <c r="E781" s="4">
        <v>30195.220499999996</v>
      </c>
      <c r="F781" s="5">
        <v>32122.574999999997</v>
      </c>
      <c r="G781" s="6">
        <f t="shared" si="12"/>
        <v>0.94</v>
      </c>
      <c r="H781" s="1">
        <v>2018</v>
      </c>
    </row>
    <row r="782" spans="1:8" x14ac:dyDescent="0.25">
      <c r="A782" s="2" t="s">
        <v>39</v>
      </c>
      <c r="B782" s="3" t="s">
        <v>40</v>
      </c>
      <c r="C782" s="1" t="s">
        <v>41</v>
      </c>
      <c r="D782" s="1" t="s">
        <v>169</v>
      </c>
      <c r="E782" s="4">
        <v>466215.6825</v>
      </c>
      <c r="F782" s="5">
        <v>274821.87600000005</v>
      </c>
      <c r="G782" s="6">
        <f t="shared" si="12"/>
        <v>1.6964285714285712</v>
      </c>
      <c r="H782" s="1">
        <v>2018</v>
      </c>
    </row>
    <row r="783" spans="1:8" x14ac:dyDescent="0.25">
      <c r="A783" s="2" t="s">
        <v>42</v>
      </c>
      <c r="B783" s="3" t="s">
        <v>43</v>
      </c>
      <c r="C783" s="1" t="s">
        <v>44</v>
      </c>
      <c r="D783" s="1" t="s">
        <v>169</v>
      </c>
      <c r="E783" s="4">
        <v>289241.94825000002</v>
      </c>
      <c r="F783" s="5">
        <v>622143.05849999993</v>
      </c>
      <c r="G783" s="6">
        <f t="shared" si="12"/>
        <v>0.46491228070175444</v>
      </c>
      <c r="H783" s="1">
        <v>2018</v>
      </c>
    </row>
    <row r="784" spans="1:8" x14ac:dyDescent="0.25">
      <c r="A784" s="2" t="s">
        <v>45</v>
      </c>
      <c r="B784" s="3" t="s">
        <v>46</v>
      </c>
      <c r="C784" s="1" t="s">
        <v>47</v>
      </c>
      <c r="D784" s="1" t="s">
        <v>169</v>
      </c>
      <c r="E784" s="4">
        <v>340299.11025000003</v>
      </c>
      <c r="F784" s="5">
        <v>203477.81849999999</v>
      </c>
      <c r="G784" s="6">
        <f t="shared" si="12"/>
        <v>1.6724137931034484</v>
      </c>
      <c r="H784" s="1">
        <v>2018</v>
      </c>
    </row>
    <row r="785" spans="1:8" x14ac:dyDescent="0.25">
      <c r="A785" s="2" t="s">
        <v>48</v>
      </c>
      <c r="B785" s="3" t="s">
        <v>49</v>
      </c>
      <c r="C785" s="1" t="s">
        <v>50</v>
      </c>
      <c r="D785" s="1" t="s">
        <v>169</v>
      </c>
      <c r="E785" s="4">
        <v>34959.681000000004</v>
      </c>
      <c r="F785" s="5">
        <v>96139.12275000001</v>
      </c>
      <c r="G785" s="6">
        <f t="shared" si="12"/>
        <v>0.36363636363636365</v>
      </c>
      <c r="H785" s="1">
        <v>2018</v>
      </c>
    </row>
    <row r="786" spans="1:8" x14ac:dyDescent="0.25">
      <c r="A786" s="2" t="s">
        <v>51</v>
      </c>
      <c r="B786" s="3" t="s">
        <v>52</v>
      </c>
      <c r="C786" s="1" t="s">
        <v>53</v>
      </c>
      <c r="D786" s="1" t="s">
        <v>169</v>
      </c>
      <c r="E786" s="4">
        <v>239463</v>
      </c>
      <c r="F786" s="5">
        <v>263898</v>
      </c>
      <c r="G786" s="6">
        <f t="shared" si="12"/>
        <v>0.90740740740740744</v>
      </c>
      <c r="H786" s="1">
        <v>2018</v>
      </c>
    </row>
    <row r="787" spans="1:8" x14ac:dyDescent="0.25">
      <c r="A787" s="2" t="s">
        <v>51</v>
      </c>
      <c r="B787" s="3" t="s">
        <v>52</v>
      </c>
      <c r="C787" s="1" t="s">
        <v>54</v>
      </c>
      <c r="D787" s="1" t="s">
        <v>169</v>
      </c>
      <c r="E787" s="4">
        <v>33547.452750000004</v>
      </c>
      <c r="F787" s="5">
        <v>15021.247500000001</v>
      </c>
      <c r="G787" s="6">
        <f t="shared" si="12"/>
        <v>2.2333333333333334</v>
      </c>
      <c r="H787" s="1">
        <v>2018</v>
      </c>
    </row>
    <row r="788" spans="1:8" x14ac:dyDescent="0.25">
      <c r="A788" s="2" t="s">
        <v>55</v>
      </c>
      <c r="B788" s="3" t="s">
        <v>56</v>
      </c>
      <c r="C788" s="1" t="s">
        <v>57</v>
      </c>
      <c r="D788" s="1" t="s">
        <v>169</v>
      </c>
      <c r="E788" s="4">
        <v>304975.63799999998</v>
      </c>
      <c r="F788" s="5">
        <v>152487.81899999999</v>
      </c>
      <c r="G788" s="6">
        <f t="shared" si="12"/>
        <v>2</v>
      </c>
      <c r="H788" s="1">
        <v>2018</v>
      </c>
    </row>
    <row r="789" spans="1:8" x14ac:dyDescent="0.25">
      <c r="A789" s="2" t="s">
        <v>58</v>
      </c>
      <c r="B789" s="3" t="s">
        <v>59</v>
      </c>
      <c r="C789" s="1" t="s">
        <v>60</v>
      </c>
      <c r="D789" s="1" t="s">
        <v>169</v>
      </c>
      <c r="E789" s="4">
        <v>23976.702000000005</v>
      </c>
      <c r="F789" s="5">
        <v>17789.166000000005</v>
      </c>
      <c r="G789" s="6">
        <f t="shared" si="12"/>
        <v>1.3478260869565217</v>
      </c>
      <c r="H789" s="1">
        <v>2018</v>
      </c>
    </row>
    <row r="790" spans="1:8" x14ac:dyDescent="0.25">
      <c r="A790" s="2" t="s">
        <v>61</v>
      </c>
      <c r="B790" s="3" t="s">
        <v>62</v>
      </c>
      <c r="C790" s="1" t="s">
        <v>63</v>
      </c>
      <c r="D790" s="1" t="s">
        <v>169</v>
      </c>
      <c r="E790" s="4">
        <v>289806.1335</v>
      </c>
      <c r="F790" s="5">
        <v>248936.03775000002</v>
      </c>
      <c r="G790" s="6">
        <f t="shared" si="12"/>
        <v>1.1641791044776117</v>
      </c>
      <c r="H790" s="1">
        <v>2018</v>
      </c>
    </row>
    <row r="791" spans="1:8" x14ac:dyDescent="0.25">
      <c r="A791" s="2" t="s">
        <v>64</v>
      </c>
      <c r="B791" s="3" t="s">
        <v>65</v>
      </c>
      <c r="C791" s="1" t="s">
        <v>66</v>
      </c>
      <c r="D791" s="1" t="s">
        <v>169</v>
      </c>
      <c r="E791" s="4">
        <v>29429.810999999998</v>
      </c>
      <c r="F791" s="5">
        <v>37107.152999999998</v>
      </c>
      <c r="G791" s="6">
        <f t="shared" si="12"/>
        <v>0.7931034482758621</v>
      </c>
      <c r="H791" s="1">
        <v>2018</v>
      </c>
    </row>
    <row r="792" spans="1:8" x14ac:dyDescent="0.25">
      <c r="A792" s="2" t="s">
        <v>67</v>
      </c>
      <c r="B792" s="3" t="s">
        <v>68</v>
      </c>
      <c r="C792" s="1" t="s">
        <v>69</v>
      </c>
      <c r="D792" s="1" t="s">
        <v>169</v>
      </c>
      <c r="E792" s="4">
        <v>317900.97000000003</v>
      </c>
      <c r="F792" s="5">
        <v>146401.76249999998</v>
      </c>
      <c r="G792" s="6">
        <f t="shared" si="12"/>
        <v>2.1714285714285717</v>
      </c>
      <c r="H792" s="1">
        <v>2018</v>
      </c>
    </row>
    <row r="793" spans="1:8" x14ac:dyDescent="0.25">
      <c r="A793" s="2" t="s">
        <v>70</v>
      </c>
      <c r="B793" s="3" t="s">
        <v>71</v>
      </c>
      <c r="C793" s="1" t="s">
        <v>72</v>
      </c>
      <c r="D793" s="1" t="s">
        <v>169</v>
      </c>
      <c r="E793" s="4">
        <v>60869.778749999998</v>
      </c>
      <c r="F793" s="5">
        <v>158544.54</v>
      </c>
      <c r="G793" s="6">
        <f t="shared" si="12"/>
        <v>0.3839285714285714</v>
      </c>
      <c r="H793" s="1">
        <v>2018</v>
      </c>
    </row>
    <row r="794" spans="1:8" x14ac:dyDescent="0.25">
      <c r="A794" s="2" t="s">
        <v>70</v>
      </c>
      <c r="B794" s="3" t="s">
        <v>71</v>
      </c>
      <c r="C794" s="1" t="s">
        <v>73</v>
      </c>
      <c r="D794" s="1" t="s">
        <v>169</v>
      </c>
      <c r="E794" s="4">
        <v>89310.991500000004</v>
      </c>
      <c r="F794" s="5">
        <v>185672.85075000001</v>
      </c>
      <c r="G794" s="6">
        <f t="shared" si="12"/>
        <v>0.48101265822784811</v>
      </c>
      <c r="H794" s="1">
        <v>2018</v>
      </c>
    </row>
    <row r="795" spans="1:8" x14ac:dyDescent="0.25">
      <c r="A795" s="2" t="s">
        <v>74</v>
      </c>
      <c r="B795" s="3" t="s">
        <v>75</v>
      </c>
      <c r="C795" s="1" t="s">
        <v>76</v>
      </c>
      <c r="D795" s="1" t="s">
        <v>169</v>
      </c>
      <c r="E795" s="4">
        <v>57544.587</v>
      </c>
      <c r="F795" s="5">
        <v>148656.84975000002</v>
      </c>
      <c r="G795" s="6">
        <f t="shared" si="12"/>
        <v>0.38709677419354832</v>
      </c>
      <c r="H795" s="1">
        <v>2018</v>
      </c>
    </row>
    <row r="796" spans="1:8" x14ac:dyDescent="0.25">
      <c r="A796" s="2" t="s">
        <v>77</v>
      </c>
      <c r="B796" s="3" t="s">
        <v>78</v>
      </c>
      <c r="C796" s="1" t="s">
        <v>79</v>
      </c>
      <c r="D796" s="1" t="s">
        <v>169</v>
      </c>
      <c r="E796" s="4">
        <v>62228.547000000006</v>
      </c>
      <c r="F796" s="5">
        <v>45995.013000000006</v>
      </c>
      <c r="G796" s="6">
        <f t="shared" si="12"/>
        <v>1.3529411764705881</v>
      </c>
      <c r="H796" s="1">
        <v>2018</v>
      </c>
    </row>
    <row r="797" spans="1:8" x14ac:dyDescent="0.25">
      <c r="A797" s="2" t="s">
        <v>80</v>
      </c>
      <c r="B797" s="3" t="s">
        <v>81</v>
      </c>
      <c r="C797" s="1" t="s">
        <v>82</v>
      </c>
      <c r="D797" s="1" t="s">
        <v>169</v>
      </c>
      <c r="E797" s="4">
        <v>47203.033500000005</v>
      </c>
      <c r="F797" s="5">
        <v>68520.532500000001</v>
      </c>
      <c r="G797" s="6">
        <f t="shared" si="12"/>
        <v>0.68888888888888899</v>
      </c>
      <c r="H797" s="1">
        <v>2018</v>
      </c>
    </row>
    <row r="798" spans="1:8" x14ac:dyDescent="0.25">
      <c r="A798" s="2" t="s">
        <v>83</v>
      </c>
      <c r="B798" s="3" t="s">
        <v>84</v>
      </c>
      <c r="C798" s="1" t="s">
        <v>85</v>
      </c>
      <c r="D798" s="1" t="s">
        <v>169</v>
      </c>
      <c r="E798" s="4">
        <v>317884.45950000006</v>
      </c>
      <c r="F798" s="5">
        <v>114295.53600000002</v>
      </c>
      <c r="G798" s="6">
        <f t="shared" si="12"/>
        <v>2.78125</v>
      </c>
      <c r="H798" s="1">
        <v>2018</v>
      </c>
    </row>
    <row r="799" spans="1:8" x14ac:dyDescent="0.25">
      <c r="A799" s="2" t="s">
        <v>86</v>
      </c>
      <c r="B799" s="3" t="s">
        <v>87</v>
      </c>
      <c r="C799" s="1" t="s">
        <v>88</v>
      </c>
      <c r="D799" s="1" t="s">
        <v>169</v>
      </c>
      <c r="E799" s="4">
        <v>94649.714999999997</v>
      </c>
      <c r="F799" s="5">
        <v>147232.89000000001</v>
      </c>
      <c r="G799" s="6">
        <f t="shared" si="12"/>
        <v>0.64285714285714279</v>
      </c>
      <c r="H799" s="1">
        <v>2018</v>
      </c>
    </row>
    <row r="800" spans="1:8" x14ac:dyDescent="0.25">
      <c r="A800" s="2" t="s">
        <v>89</v>
      </c>
      <c r="B800" s="3" t="s">
        <v>90</v>
      </c>
      <c r="C800" s="1" t="s">
        <v>91</v>
      </c>
      <c r="D800" s="1" t="s">
        <v>169</v>
      </c>
      <c r="E800" s="4">
        <v>373035.11174999998</v>
      </c>
      <c r="F800" s="5">
        <v>473628.84974999988</v>
      </c>
      <c r="G800" s="6">
        <f t="shared" si="12"/>
        <v>0.78761061946902666</v>
      </c>
      <c r="H800" s="1">
        <v>2018</v>
      </c>
    </row>
    <row r="801" spans="1:8" x14ac:dyDescent="0.25">
      <c r="A801" s="2" t="s">
        <v>92</v>
      </c>
      <c r="B801" s="3" t="s">
        <v>93</v>
      </c>
      <c r="C801" s="1" t="s">
        <v>94</v>
      </c>
      <c r="D801" s="1" t="s">
        <v>169</v>
      </c>
      <c r="E801" s="4">
        <v>382042.75725000002</v>
      </c>
      <c r="F801" s="5">
        <v>352273.19175</v>
      </c>
      <c r="G801" s="6">
        <f t="shared" si="12"/>
        <v>1.0845070422535212</v>
      </c>
      <c r="H801" s="1">
        <v>2018</v>
      </c>
    </row>
    <row r="802" spans="1:8" x14ac:dyDescent="0.25">
      <c r="A802" s="2" t="s">
        <v>95</v>
      </c>
      <c r="B802" s="3" t="s">
        <v>96</v>
      </c>
      <c r="C802" s="1" t="s">
        <v>97</v>
      </c>
      <c r="D802" s="1" t="s">
        <v>169</v>
      </c>
      <c r="E802" s="4">
        <v>61529.328000000009</v>
      </c>
      <c r="F802" s="5">
        <v>30764.664000000004</v>
      </c>
      <c r="G802" s="6">
        <f t="shared" si="12"/>
        <v>2</v>
      </c>
      <c r="H802" s="1">
        <v>2018</v>
      </c>
    </row>
    <row r="803" spans="1:8" x14ac:dyDescent="0.25">
      <c r="A803" s="2" t="s">
        <v>98</v>
      </c>
      <c r="B803" s="3" t="s">
        <v>99</v>
      </c>
      <c r="C803" s="1" t="s">
        <v>100</v>
      </c>
      <c r="D803" s="1" t="s">
        <v>169</v>
      </c>
      <c r="E803" s="4">
        <v>22703.294250000003</v>
      </c>
      <c r="F803" s="5">
        <v>29439.436500000003</v>
      </c>
      <c r="G803" s="6">
        <f t="shared" si="12"/>
        <v>0.77118644067796616</v>
      </c>
      <c r="H803" s="1">
        <v>2018</v>
      </c>
    </row>
    <row r="804" spans="1:8" x14ac:dyDescent="0.25">
      <c r="A804" s="2" t="s">
        <v>101</v>
      </c>
      <c r="B804" s="3" t="s">
        <v>102</v>
      </c>
      <c r="C804" s="1" t="s">
        <v>103</v>
      </c>
      <c r="D804" s="1" t="s">
        <v>169</v>
      </c>
      <c r="E804" s="4">
        <v>261745.03349999999</v>
      </c>
      <c r="F804" s="5">
        <v>434762.93700000003</v>
      </c>
      <c r="G804" s="6">
        <f t="shared" si="12"/>
        <v>0.6020408163265305</v>
      </c>
      <c r="H804" s="1">
        <v>2018</v>
      </c>
    </row>
    <row r="805" spans="1:8" x14ac:dyDescent="0.25">
      <c r="A805" s="2" t="s">
        <v>104</v>
      </c>
      <c r="B805" s="3" t="s">
        <v>105</v>
      </c>
      <c r="C805" s="1" t="s">
        <v>106</v>
      </c>
      <c r="D805" s="1" t="s">
        <v>169</v>
      </c>
      <c r="E805" s="4">
        <v>52748.698499999999</v>
      </c>
      <c r="F805" s="5">
        <v>41343.574499999995</v>
      </c>
      <c r="G805" s="6">
        <f t="shared" si="12"/>
        <v>1.2758620689655173</v>
      </c>
      <c r="H805" s="1">
        <v>2018</v>
      </c>
    </row>
    <row r="806" spans="1:8" x14ac:dyDescent="0.25">
      <c r="A806" s="2" t="s">
        <v>107</v>
      </c>
      <c r="B806" s="3" t="s">
        <v>108</v>
      </c>
      <c r="C806" s="1" t="s">
        <v>109</v>
      </c>
      <c r="D806" s="1" t="s">
        <v>169</v>
      </c>
      <c r="E806" s="4">
        <v>81061.465500000006</v>
      </c>
      <c r="F806" s="5">
        <v>250336.87875000003</v>
      </c>
      <c r="G806" s="6">
        <f t="shared" si="12"/>
        <v>0.32380952380952377</v>
      </c>
      <c r="H806" s="1">
        <v>2018</v>
      </c>
    </row>
    <row r="807" spans="1:8" x14ac:dyDescent="0.25">
      <c r="A807" s="2" t="s">
        <v>110</v>
      </c>
      <c r="B807" s="3" t="s">
        <v>111</v>
      </c>
      <c r="C807" s="1" t="s">
        <v>112</v>
      </c>
      <c r="D807" s="1" t="s">
        <v>169</v>
      </c>
      <c r="E807" s="4">
        <v>84711.075749999989</v>
      </c>
      <c r="F807" s="5">
        <v>103126.52699999999</v>
      </c>
      <c r="G807" s="6">
        <f t="shared" si="12"/>
        <v>0.8214285714285714</v>
      </c>
      <c r="H807" s="1">
        <v>2018</v>
      </c>
    </row>
    <row r="808" spans="1:8" x14ac:dyDescent="0.25">
      <c r="A808" s="2" t="s">
        <v>113</v>
      </c>
      <c r="B808" s="3" t="s">
        <v>114</v>
      </c>
      <c r="C808" s="1" t="s">
        <v>115</v>
      </c>
      <c r="D808" s="1" t="s">
        <v>169</v>
      </c>
      <c r="E808" s="4">
        <v>178974.73124999998</v>
      </c>
      <c r="F808" s="5">
        <v>240337.49625</v>
      </c>
      <c r="G808" s="6">
        <f t="shared" si="12"/>
        <v>0.74468085106382975</v>
      </c>
      <c r="H808" s="1">
        <v>2018</v>
      </c>
    </row>
    <row r="809" spans="1:8" x14ac:dyDescent="0.25">
      <c r="A809" s="2" t="s">
        <v>113</v>
      </c>
      <c r="B809" s="3" t="s">
        <v>114</v>
      </c>
      <c r="C809" s="1" t="s">
        <v>116</v>
      </c>
      <c r="D809" s="1" t="s">
        <v>169</v>
      </c>
      <c r="E809" s="4">
        <v>308943.88200000004</v>
      </c>
      <c r="F809" s="5">
        <v>321816.54375000001</v>
      </c>
      <c r="G809" s="6">
        <f t="shared" si="12"/>
        <v>0.96000000000000008</v>
      </c>
      <c r="H809" s="1">
        <v>2018</v>
      </c>
    </row>
    <row r="810" spans="1:8" x14ac:dyDescent="0.25">
      <c r="A810" s="2" t="s">
        <v>113</v>
      </c>
      <c r="B810" s="3" t="s">
        <v>114</v>
      </c>
      <c r="C810" s="1" t="s">
        <v>117</v>
      </c>
      <c r="D810" s="1" t="s">
        <v>169</v>
      </c>
      <c r="E810" s="4">
        <v>124293.77100000002</v>
      </c>
      <c r="F810" s="5">
        <v>62146.885500000011</v>
      </c>
      <c r="G810" s="6">
        <f t="shared" si="12"/>
        <v>2</v>
      </c>
      <c r="H810" s="1">
        <v>2018</v>
      </c>
    </row>
    <row r="811" spans="1:8" x14ac:dyDescent="0.25">
      <c r="A811" s="2" t="s">
        <v>118</v>
      </c>
      <c r="B811" s="3" t="s">
        <v>119</v>
      </c>
      <c r="C811" s="1" t="s">
        <v>120</v>
      </c>
      <c r="D811" s="1" t="s">
        <v>169</v>
      </c>
      <c r="E811" s="4">
        <v>154077.78824999998</v>
      </c>
      <c r="F811" s="5">
        <v>54609.849000000002</v>
      </c>
      <c r="G811" s="6">
        <f t="shared" si="12"/>
        <v>2.8214285714285712</v>
      </c>
      <c r="H811" s="1">
        <v>2018</v>
      </c>
    </row>
    <row r="812" spans="1:8" x14ac:dyDescent="0.25">
      <c r="A812" s="2" t="s">
        <v>121</v>
      </c>
      <c r="B812" s="3" t="s">
        <v>122</v>
      </c>
      <c r="C812" s="1" t="s">
        <v>123</v>
      </c>
      <c r="D812" s="1" t="s">
        <v>169</v>
      </c>
      <c r="E812" s="4">
        <v>186743.07</v>
      </c>
      <c r="F812" s="5">
        <v>189266.625</v>
      </c>
      <c r="G812" s="6">
        <f t="shared" si="12"/>
        <v>0.98666666666666669</v>
      </c>
      <c r="H812" s="1">
        <v>2018</v>
      </c>
    </row>
    <row r="813" spans="1:8" x14ac:dyDescent="0.25">
      <c r="A813" s="2" t="s">
        <v>124</v>
      </c>
      <c r="B813" s="3" t="s">
        <v>125</v>
      </c>
      <c r="C813" s="1" t="s">
        <v>126</v>
      </c>
      <c r="D813" s="1" t="s">
        <v>169</v>
      </c>
      <c r="E813" s="4">
        <v>20611.732500000002</v>
      </c>
      <c r="F813" s="5">
        <v>8337.33</v>
      </c>
      <c r="G813" s="6">
        <f t="shared" si="12"/>
        <v>2.4722222222222223</v>
      </c>
      <c r="H813" s="1">
        <v>2018</v>
      </c>
    </row>
    <row r="814" spans="1:8" x14ac:dyDescent="0.25">
      <c r="A814" s="2" t="s">
        <v>127</v>
      </c>
      <c r="B814" s="3" t="s">
        <v>128</v>
      </c>
      <c r="C814" s="1" t="s">
        <v>129</v>
      </c>
      <c r="D814" s="1" t="s">
        <v>169</v>
      </c>
      <c r="E814" s="4">
        <v>406252.74600000004</v>
      </c>
      <c r="F814" s="5">
        <v>677087.91</v>
      </c>
      <c r="G814" s="6">
        <f t="shared" si="12"/>
        <v>0.60000000000000009</v>
      </c>
      <c r="H814" s="1">
        <v>2018</v>
      </c>
    </row>
    <row r="815" spans="1:8" x14ac:dyDescent="0.25">
      <c r="A815" s="2" t="s">
        <v>130</v>
      </c>
      <c r="B815" s="3" t="s">
        <v>131</v>
      </c>
      <c r="C815" s="1" t="s">
        <v>132</v>
      </c>
      <c r="D815" s="1" t="s">
        <v>169</v>
      </c>
      <c r="E815" s="4">
        <v>84973.05</v>
      </c>
      <c r="F815" s="5">
        <v>38521.116000000009</v>
      </c>
      <c r="G815" s="6">
        <f t="shared" si="12"/>
        <v>2.2058823529411762</v>
      </c>
      <c r="H815" s="1">
        <v>2018</v>
      </c>
    </row>
    <row r="816" spans="1:8" x14ac:dyDescent="0.25">
      <c r="A816" s="2" t="s">
        <v>133</v>
      </c>
      <c r="B816" s="3" t="s">
        <v>134</v>
      </c>
      <c r="C816" s="1" t="s">
        <v>135</v>
      </c>
      <c r="D816" s="1" t="s">
        <v>169</v>
      </c>
      <c r="E816" s="4">
        <v>282135.82500000001</v>
      </c>
      <c r="F816" s="5">
        <v>325069.53750000003</v>
      </c>
      <c r="G816" s="6">
        <f t="shared" si="12"/>
        <v>0.86792452830188671</v>
      </c>
      <c r="H816" s="1">
        <v>2018</v>
      </c>
    </row>
    <row r="817" spans="1:8" x14ac:dyDescent="0.25">
      <c r="A817" s="2" t="s">
        <v>136</v>
      </c>
      <c r="B817" s="3" t="s">
        <v>137</v>
      </c>
      <c r="C817" s="1" t="s">
        <v>138</v>
      </c>
      <c r="D817" s="1" t="s">
        <v>169</v>
      </c>
      <c r="E817" s="4">
        <v>36369.432000000001</v>
      </c>
      <c r="F817" s="5">
        <v>68192.684999999998</v>
      </c>
      <c r="G817" s="6">
        <f t="shared" si="12"/>
        <v>0.53333333333333333</v>
      </c>
      <c r="H817" s="1">
        <v>2018</v>
      </c>
    </row>
    <row r="818" spans="1:8" x14ac:dyDescent="0.25">
      <c r="A818" s="2" t="s">
        <v>139</v>
      </c>
      <c r="B818" s="3" t="s">
        <v>140</v>
      </c>
      <c r="C818" s="1" t="s">
        <v>141</v>
      </c>
      <c r="D818" s="1" t="s">
        <v>169</v>
      </c>
      <c r="E818" s="4">
        <v>26829.494999999999</v>
      </c>
      <c r="F818" s="5">
        <v>25904.340000000004</v>
      </c>
      <c r="G818" s="6">
        <f t="shared" si="12"/>
        <v>1.0357142857142856</v>
      </c>
      <c r="H818" s="1">
        <v>2018</v>
      </c>
    </row>
    <row r="819" spans="1:8" x14ac:dyDescent="0.25">
      <c r="A819" s="2" t="s">
        <v>142</v>
      </c>
      <c r="B819" s="3" t="s">
        <v>143</v>
      </c>
      <c r="C819" s="1" t="s">
        <v>144</v>
      </c>
      <c r="D819" s="1" t="s">
        <v>169</v>
      </c>
      <c r="E819" s="4">
        <v>113794.76024999999</v>
      </c>
      <c r="F819" s="5">
        <v>77148.990000000005</v>
      </c>
      <c r="G819" s="6">
        <f t="shared" si="12"/>
        <v>1.4749999999999999</v>
      </c>
      <c r="H819" s="1">
        <v>2018</v>
      </c>
    </row>
    <row r="820" spans="1:8" x14ac:dyDescent="0.25">
      <c r="A820" s="2" t="s">
        <v>142</v>
      </c>
      <c r="B820" s="3" t="s">
        <v>143</v>
      </c>
      <c r="C820" s="1" t="s">
        <v>145</v>
      </c>
      <c r="D820" s="1" t="s">
        <v>169</v>
      </c>
      <c r="E820" s="4">
        <v>17425.125</v>
      </c>
      <c r="F820" s="5">
        <v>19516.140000000003</v>
      </c>
      <c r="G820" s="6">
        <f t="shared" si="12"/>
        <v>0.89285714285714268</v>
      </c>
      <c r="H820" s="1">
        <v>2018</v>
      </c>
    </row>
    <row r="821" spans="1:8" x14ac:dyDescent="0.25">
      <c r="A821" s="2" t="s">
        <v>146</v>
      </c>
      <c r="B821" s="3" t="s">
        <v>147</v>
      </c>
      <c r="C821" s="1" t="s">
        <v>148</v>
      </c>
      <c r="D821" s="1" t="s">
        <v>169</v>
      </c>
      <c r="E821" s="4">
        <v>193920.64874999999</v>
      </c>
      <c r="F821" s="5">
        <v>226928.41875000001</v>
      </c>
      <c r="G821" s="6">
        <f t="shared" si="12"/>
        <v>0.8545454545454545</v>
      </c>
      <c r="H821" s="1">
        <v>2018</v>
      </c>
    </row>
    <row r="822" spans="1:8" x14ac:dyDescent="0.25">
      <c r="A822" s="2" t="s">
        <v>149</v>
      </c>
      <c r="B822" s="3" t="s">
        <v>150</v>
      </c>
      <c r="C822" s="1" t="s">
        <v>151</v>
      </c>
      <c r="D822" s="1" t="s">
        <v>169</v>
      </c>
      <c r="E822" s="4">
        <v>328588.97400000005</v>
      </c>
      <c r="F822" s="5">
        <v>135608.14800000002</v>
      </c>
      <c r="G822" s="6">
        <f t="shared" si="12"/>
        <v>2.4230769230769234</v>
      </c>
      <c r="H822" s="1">
        <v>2018</v>
      </c>
    </row>
    <row r="823" spans="1:8" x14ac:dyDescent="0.25">
      <c r="A823" s="2" t="s">
        <v>152</v>
      </c>
      <c r="B823" s="3" t="s">
        <v>153</v>
      </c>
      <c r="C823" s="1" t="s">
        <v>154</v>
      </c>
      <c r="D823" s="1" t="s">
        <v>169</v>
      </c>
      <c r="E823" s="4">
        <v>241529.29650000003</v>
      </c>
      <c r="F823" s="5">
        <v>234912.05550000002</v>
      </c>
      <c r="G823" s="6">
        <f t="shared" si="12"/>
        <v>1.028169014084507</v>
      </c>
      <c r="H823" s="1">
        <v>2018</v>
      </c>
    </row>
    <row r="824" spans="1:8" x14ac:dyDescent="0.25">
      <c r="A824" s="2" t="s">
        <v>155</v>
      </c>
      <c r="B824" s="3" t="s">
        <v>156</v>
      </c>
      <c r="C824" s="1" t="s">
        <v>157</v>
      </c>
      <c r="D824" s="1" t="s">
        <v>169</v>
      </c>
      <c r="E824" s="4">
        <v>277004.88</v>
      </c>
      <c r="F824" s="5">
        <v>110801.95199999999</v>
      </c>
      <c r="G824" s="6">
        <f t="shared" si="12"/>
        <v>2.5000000000000004</v>
      </c>
      <c r="H824" s="1">
        <v>2018</v>
      </c>
    </row>
    <row r="825" spans="1:8" x14ac:dyDescent="0.25">
      <c r="A825" s="2" t="s">
        <v>158</v>
      </c>
      <c r="B825" s="3" t="s">
        <v>159</v>
      </c>
      <c r="C825" s="1" t="s">
        <v>160</v>
      </c>
      <c r="D825" s="1" t="s">
        <v>169</v>
      </c>
      <c r="E825" s="4">
        <v>223812.92250000002</v>
      </c>
      <c r="F825" s="5">
        <v>270931.4325</v>
      </c>
      <c r="G825" s="6">
        <f t="shared" si="12"/>
        <v>0.82608695652173925</v>
      </c>
      <c r="H825" s="1">
        <v>2018</v>
      </c>
    </row>
    <row r="826" spans="1:8" x14ac:dyDescent="0.25">
      <c r="A826" s="2" t="s">
        <v>161</v>
      </c>
      <c r="B826" s="3" t="s">
        <v>162</v>
      </c>
      <c r="C826" s="1" t="s">
        <v>163</v>
      </c>
      <c r="D826" s="1" t="s">
        <v>169</v>
      </c>
      <c r="E826" s="4">
        <v>221617.08</v>
      </c>
      <c r="F826" s="5">
        <v>157902.16949999996</v>
      </c>
      <c r="G826" s="6">
        <f t="shared" si="12"/>
        <v>1.4035087719298249</v>
      </c>
      <c r="H826" s="1">
        <v>2018</v>
      </c>
    </row>
    <row r="827" spans="1:8" x14ac:dyDescent="0.25">
      <c r="A827" s="2" t="s">
        <v>164</v>
      </c>
      <c r="B827" s="3" t="s">
        <v>165</v>
      </c>
      <c r="C827" s="1" t="s">
        <v>166</v>
      </c>
      <c r="D827" s="1" t="s">
        <v>169</v>
      </c>
      <c r="E827" s="4">
        <v>158536.872</v>
      </c>
      <c r="F827" s="5">
        <v>203125.36725000001</v>
      </c>
      <c r="G827" s="6">
        <f t="shared" si="12"/>
        <v>0.78048780487804881</v>
      </c>
      <c r="H827" s="1">
        <v>2018</v>
      </c>
    </row>
    <row r="828" spans="1:8" x14ac:dyDescent="0.25">
      <c r="A828" s="2" t="s">
        <v>7</v>
      </c>
      <c r="B828" s="3" t="s">
        <v>8</v>
      </c>
      <c r="C828" s="1" t="s">
        <v>9</v>
      </c>
      <c r="D828" s="1" t="s">
        <v>170</v>
      </c>
      <c r="E828" s="4">
        <v>145386.65700000001</v>
      </c>
      <c r="F828" s="5">
        <v>298293.31349999999</v>
      </c>
      <c r="G828" s="6">
        <f t="shared" si="12"/>
        <v>0.48739495798319332</v>
      </c>
      <c r="H828" s="1">
        <v>2018</v>
      </c>
    </row>
    <row r="829" spans="1:8" x14ac:dyDescent="0.25">
      <c r="A829" s="2" t="s">
        <v>11</v>
      </c>
      <c r="B829" s="3" t="s">
        <v>12</v>
      </c>
      <c r="C829" s="1" t="s">
        <v>13</v>
      </c>
      <c r="D829" s="1" t="s">
        <v>170</v>
      </c>
      <c r="E829" s="4">
        <v>103408.22474999999</v>
      </c>
      <c r="F829" s="5">
        <v>204788.83724999998</v>
      </c>
      <c r="G829" s="6">
        <f t="shared" si="12"/>
        <v>0.50495049504950495</v>
      </c>
      <c r="H829" s="1">
        <v>2018</v>
      </c>
    </row>
    <row r="830" spans="1:8" x14ac:dyDescent="0.25">
      <c r="A830" s="2" t="s">
        <v>14</v>
      </c>
      <c r="B830" s="3" t="s">
        <v>15</v>
      </c>
      <c r="C830" s="1" t="s">
        <v>16</v>
      </c>
      <c r="D830" s="1" t="s">
        <v>170</v>
      </c>
      <c r="E830" s="4">
        <v>82722.674250000011</v>
      </c>
      <c r="F830" s="5">
        <v>76216.396500000003</v>
      </c>
      <c r="G830" s="6">
        <f t="shared" si="12"/>
        <v>1.0853658536585367</v>
      </c>
      <c r="H830" s="1">
        <v>2018</v>
      </c>
    </row>
    <row r="831" spans="1:8" x14ac:dyDescent="0.25">
      <c r="A831" s="2" t="s">
        <v>17</v>
      </c>
      <c r="B831" s="3" t="s">
        <v>18</v>
      </c>
      <c r="C831" s="1" t="s">
        <v>19</v>
      </c>
      <c r="D831" s="1" t="s">
        <v>170</v>
      </c>
      <c r="E831" s="4">
        <v>388081.15200000006</v>
      </c>
      <c r="F831" s="5">
        <v>242550.72000000003</v>
      </c>
      <c r="G831" s="6">
        <f t="shared" si="12"/>
        <v>1.6</v>
      </c>
      <c r="H831" s="1">
        <v>2018</v>
      </c>
    </row>
    <row r="832" spans="1:8" x14ac:dyDescent="0.25">
      <c r="A832" s="2" t="s">
        <v>20</v>
      </c>
      <c r="B832" s="3" t="s">
        <v>21</v>
      </c>
      <c r="C832" s="1" t="s">
        <v>22</v>
      </c>
      <c r="D832" s="1" t="s">
        <v>170</v>
      </c>
      <c r="E832" s="4">
        <v>580679.17874999996</v>
      </c>
      <c r="F832" s="5">
        <v>222886.95749999999</v>
      </c>
      <c r="G832" s="6">
        <f t="shared" si="12"/>
        <v>2.6052631578947367</v>
      </c>
      <c r="H832" s="1">
        <v>2018</v>
      </c>
    </row>
    <row r="833" spans="1:8" x14ac:dyDescent="0.25">
      <c r="A833" s="2" t="s">
        <v>20</v>
      </c>
      <c r="B833" s="3" t="s">
        <v>21</v>
      </c>
      <c r="C833" s="1" t="s">
        <v>23</v>
      </c>
      <c r="D833" s="1" t="s">
        <v>170</v>
      </c>
      <c r="E833" s="4">
        <v>337172.11874999997</v>
      </c>
      <c r="F833" s="5">
        <v>386624.02949999995</v>
      </c>
      <c r="G833" s="6">
        <f t="shared" si="12"/>
        <v>0.87209302325581395</v>
      </c>
      <c r="H833" s="1">
        <v>2018</v>
      </c>
    </row>
    <row r="834" spans="1:8" x14ac:dyDescent="0.25">
      <c r="A834" s="2" t="s">
        <v>20</v>
      </c>
      <c r="B834" s="3" t="s">
        <v>21</v>
      </c>
      <c r="C834" s="1" t="s">
        <v>24</v>
      </c>
      <c r="D834" s="1" t="s">
        <v>170</v>
      </c>
      <c r="E834" s="4">
        <v>609854.99400000006</v>
      </c>
      <c r="F834" s="5">
        <v>653416.06500000006</v>
      </c>
      <c r="G834" s="6">
        <f t="shared" si="12"/>
        <v>0.93333333333333335</v>
      </c>
      <c r="H834" s="1">
        <v>2018</v>
      </c>
    </row>
    <row r="835" spans="1:8" x14ac:dyDescent="0.25">
      <c r="A835" s="2" t="s">
        <v>20</v>
      </c>
      <c r="B835" s="3" t="s">
        <v>21</v>
      </c>
      <c r="C835" s="1" t="s">
        <v>25</v>
      </c>
      <c r="D835" s="1" t="s">
        <v>170</v>
      </c>
      <c r="E835" s="4">
        <v>160843.66425000003</v>
      </c>
      <c r="F835" s="5">
        <v>186726.55275000003</v>
      </c>
      <c r="G835" s="6">
        <f t="shared" ref="G835:G886" si="13">E835/F835</f>
        <v>0.86138613861386137</v>
      </c>
      <c r="H835" s="1">
        <v>2018</v>
      </c>
    </row>
    <row r="836" spans="1:8" x14ac:dyDescent="0.25">
      <c r="A836" s="2" t="s">
        <v>26</v>
      </c>
      <c r="B836" s="3" t="s">
        <v>27</v>
      </c>
      <c r="C836" s="1" t="s">
        <v>28</v>
      </c>
      <c r="D836" s="1" t="s">
        <v>170</v>
      </c>
      <c r="E836" s="4">
        <v>110955.63600000001</v>
      </c>
      <c r="F836" s="5">
        <v>70608.132000000012</v>
      </c>
      <c r="G836" s="6">
        <f t="shared" si="13"/>
        <v>1.5714285714285714</v>
      </c>
      <c r="H836" s="1">
        <v>2018</v>
      </c>
    </row>
    <row r="837" spans="1:8" x14ac:dyDescent="0.25">
      <c r="A837" s="2" t="s">
        <v>29</v>
      </c>
      <c r="B837" s="3" t="s">
        <v>30</v>
      </c>
      <c r="C837" s="1" t="s">
        <v>31</v>
      </c>
      <c r="D837" s="1" t="s">
        <v>170</v>
      </c>
      <c r="E837" s="4">
        <v>182858.25600000002</v>
      </c>
      <c r="F837" s="5">
        <v>263531.016</v>
      </c>
      <c r="G837" s="6">
        <f t="shared" si="13"/>
        <v>0.69387755102040827</v>
      </c>
      <c r="H837" s="1">
        <v>2018</v>
      </c>
    </row>
    <row r="838" spans="1:8" x14ac:dyDescent="0.25">
      <c r="A838" s="2" t="s">
        <v>32</v>
      </c>
      <c r="B838" s="3" t="s">
        <v>33</v>
      </c>
      <c r="C838" s="1" t="s">
        <v>34</v>
      </c>
      <c r="D838" s="1" t="s">
        <v>170</v>
      </c>
      <c r="E838" s="4">
        <v>161006.56875000001</v>
      </c>
      <c r="F838" s="5">
        <v>656906.80050000001</v>
      </c>
      <c r="G838" s="6">
        <f t="shared" si="13"/>
        <v>0.24509803921568629</v>
      </c>
      <c r="H838" s="1">
        <v>2018</v>
      </c>
    </row>
    <row r="839" spans="1:8" x14ac:dyDescent="0.25">
      <c r="A839" s="2" t="s">
        <v>35</v>
      </c>
      <c r="B839" s="3" t="s">
        <v>36</v>
      </c>
      <c r="C839" s="1" t="s">
        <v>37</v>
      </c>
      <c r="D839" s="1" t="s">
        <v>170</v>
      </c>
      <c r="E839" s="4">
        <v>196359.36300000001</v>
      </c>
      <c r="F839" s="5">
        <v>332544.08250000002</v>
      </c>
      <c r="G839" s="6">
        <f t="shared" si="13"/>
        <v>0.59047619047619049</v>
      </c>
      <c r="H839" s="1">
        <v>2018</v>
      </c>
    </row>
    <row r="840" spans="1:8" x14ac:dyDescent="0.25">
      <c r="A840" s="2" t="s">
        <v>35</v>
      </c>
      <c r="B840" s="3" t="s">
        <v>36</v>
      </c>
      <c r="C840" s="1" t="s">
        <v>38</v>
      </c>
      <c r="D840" s="1" t="s">
        <v>170</v>
      </c>
      <c r="E840" s="4">
        <v>488068.47000000003</v>
      </c>
      <c r="F840" s="5">
        <v>344518.92</v>
      </c>
      <c r="G840" s="6">
        <f t="shared" si="13"/>
        <v>1.4166666666666667</v>
      </c>
      <c r="H840" s="1">
        <v>2018</v>
      </c>
    </row>
    <row r="841" spans="1:8" x14ac:dyDescent="0.25">
      <c r="A841" s="2" t="s">
        <v>39</v>
      </c>
      <c r="B841" s="3" t="s">
        <v>40</v>
      </c>
      <c r="C841" s="1" t="s">
        <v>41</v>
      </c>
      <c r="D841" s="1" t="s">
        <v>170</v>
      </c>
      <c r="E841" s="4">
        <v>281016.73574999999</v>
      </c>
      <c r="F841" s="5">
        <v>110089.03049999999</v>
      </c>
      <c r="G841" s="6">
        <f t="shared" si="13"/>
        <v>2.5526315789473686</v>
      </c>
      <c r="H841" s="1">
        <v>2018</v>
      </c>
    </row>
    <row r="842" spans="1:8" x14ac:dyDescent="0.25">
      <c r="A842" s="2" t="s">
        <v>42</v>
      </c>
      <c r="B842" s="3" t="s">
        <v>43</v>
      </c>
      <c r="C842" s="1" t="s">
        <v>44</v>
      </c>
      <c r="D842" s="1" t="s">
        <v>170</v>
      </c>
      <c r="E842" s="4">
        <v>466748.56800000003</v>
      </c>
      <c r="F842" s="5">
        <v>300509.35200000001</v>
      </c>
      <c r="G842" s="6">
        <f t="shared" si="13"/>
        <v>1.5531914893617023</v>
      </c>
      <c r="H842" s="1">
        <v>2018</v>
      </c>
    </row>
    <row r="843" spans="1:8" x14ac:dyDescent="0.25">
      <c r="A843" s="2" t="s">
        <v>45</v>
      </c>
      <c r="B843" s="3" t="s">
        <v>46</v>
      </c>
      <c r="C843" s="1" t="s">
        <v>47</v>
      </c>
      <c r="D843" s="1" t="s">
        <v>170</v>
      </c>
      <c r="E843" s="4">
        <v>35960.355000000003</v>
      </c>
      <c r="F843" s="5">
        <v>45549.783000000003</v>
      </c>
      <c r="G843" s="6">
        <f t="shared" si="13"/>
        <v>0.78947368421052633</v>
      </c>
      <c r="H843" s="1">
        <v>2018</v>
      </c>
    </row>
    <row r="844" spans="1:8" x14ac:dyDescent="0.25">
      <c r="A844" s="2" t="s">
        <v>48</v>
      </c>
      <c r="B844" s="3" t="s">
        <v>49</v>
      </c>
      <c r="C844" s="1" t="s">
        <v>50</v>
      </c>
      <c r="D844" s="1" t="s">
        <v>170</v>
      </c>
      <c r="E844" s="4">
        <v>509405.31450000004</v>
      </c>
      <c r="F844" s="5">
        <v>147891.86550000001</v>
      </c>
      <c r="G844" s="6">
        <f t="shared" si="13"/>
        <v>3.4444444444444442</v>
      </c>
      <c r="H844" s="1">
        <v>2018</v>
      </c>
    </row>
    <row r="845" spans="1:8" x14ac:dyDescent="0.25">
      <c r="A845" s="2" t="s">
        <v>51</v>
      </c>
      <c r="B845" s="3" t="s">
        <v>52</v>
      </c>
      <c r="C845" s="1" t="s">
        <v>53</v>
      </c>
      <c r="D845" s="1" t="s">
        <v>170</v>
      </c>
      <c r="E845" s="4">
        <v>188392.66875000001</v>
      </c>
      <c r="F845" s="5">
        <v>493894.29375000001</v>
      </c>
      <c r="G845" s="6">
        <f t="shared" si="13"/>
        <v>0.3814432989690722</v>
      </c>
      <c r="H845" s="1">
        <v>2018</v>
      </c>
    </row>
    <row r="846" spans="1:8" x14ac:dyDescent="0.25">
      <c r="A846" s="2" t="s">
        <v>51</v>
      </c>
      <c r="B846" s="3" t="s">
        <v>52</v>
      </c>
      <c r="C846" s="1" t="s">
        <v>54</v>
      </c>
      <c r="D846" s="1" t="s">
        <v>170</v>
      </c>
      <c r="E846" s="4">
        <v>437757.18975000002</v>
      </c>
      <c r="F846" s="5">
        <v>437757.18975000002</v>
      </c>
      <c r="G846" s="6">
        <f t="shared" si="13"/>
        <v>1</v>
      </c>
      <c r="H846" s="1">
        <v>2018</v>
      </c>
    </row>
    <row r="847" spans="1:8" x14ac:dyDescent="0.25">
      <c r="A847" s="2" t="s">
        <v>55</v>
      </c>
      <c r="B847" s="3" t="s">
        <v>56</v>
      </c>
      <c r="C847" s="1" t="s">
        <v>57</v>
      </c>
      <c r="D847" s="1" t="s">
        <v>170</v>
      </c>
      <c r="E847" s="4">
        <v>339717.26699999999</v>
      </c>
      <c r="F847" s="5">
        <v>385289.09550000005</v>
      </c>
      <c r="G847" s="6">
        <f t="shared" si="13"/>
        <v>0.88172043010752676</v>
      </c>
      <c r="H847" s="1">
        <v>2018</v>
      </c>
    </row>
    <row r="848" spans="1:8" x14ac:dyDescent="0.25">
      <c r="A848" s="2" t="s">
        <v>58</v>
      </c>
      <c r="B848" s="3" t="s">
        <v>59</v>
      </c>
      <c r="C848" s="1" t="s">
        <v>60</v>
      </c>
      <c r="D848" s="1" t="s">
        <v>170</v>
      </c>
      <c r="E848" s="4">
        <v>214340.83650000003</v>
      </c>
      <c r="F848" s="5">
        <v>277382.25900000002</v>
      </c>
      <c r="G848" s="6">
        <f t="shared" si="13"/>
        <v>0.77272727272727282</v>
      </c>
      <c r="H848" s="1">
        <v>2018</v>
      </c>
    </row>
    <row r="849" spans="1:8" x14ac:dyDescent="0.25">
      <c r="A849" s="2" t="s">
        <v>61</v>
      </c>
      <c r="B849" s="3" t="s">
        <v>62</v>
      </c>
      <c r="C849" s="1" t="s">
        <v>63</v>
      </c>
      <c r="D849" s="1" t="s">
        <v>170</v>
      </c>
      <c r="E849" s="4">
        <v>80648.507249999995</v>
      </c>
      <c r="F849" s="5">
        <v>252351.78074999998</v>
      </c>
      <c r="G849" s="6">
        <f t="shared" si="13"/>
        <v>0.31958762886597941</v>
      </c>
      <c r="H849" s="1">
        <v>2018</v>
      </c>
    </row>
    <row r="850" spans="1:8" x14ac:dyDescent="0.25">
      <c r="A850" s="2" t="s">
        <v>64</v>
      </c>
      <c r="B850" s="3" t="s">
        <v>65</v>
      </c>
      <c r="C850" s="1" t="s">
        <v>66</v>
      </c>
      <c r="D850" s="1" t="s">
        <v>170</v>
      </c>
      <c r="E850" s="4">
        <v>51346.183499999999</v>
      </c>
      <c r="F850" s="5">
        <v>90269.903250000003</v>
      </c>
      <c r="G850" s="6">
        <f t="shared" si="13"/>
        <v>0.5688073394495412</v>
      </c>
      <c r="H850" s="1">
        <v>2018</v>
      </c>
    </row>
    <row r="851" spans="1:8" x14ac:dyDescent="0.25">
      <c r="A851" s="2" t="s">
        <v>67</v>
      </c>
      <c r="B851" s="3" t="s">
        <v>68</v>
      </c>
      <c r="C851" s="1" t="s">
        <v>69</v>
      </c>
      <c r="D851" s="1" t="s">
        <v>170</v>
      </c>
      <c r="E851" s="4">
        <v>280263.39525</v>
      </c>
      <c r="F851" s="5">
        <v>200785.71599999996</v>
      </c>
      <c r="G851" s="6">
        <f t="shared" si="13"/>
        <v>1.3958333333333337</v>
      </c>
      <c r="H851" s="1">
        <v>2018</v>
      </c>
    </row>
    <row r="852" spans="1:8" x14ac:dyDescent="0.25">
      <c r="A852" s="2" t="s">
        <v>70</v>
      </c>
      <c r="B852" s="3" t="s">
        <v>71</v>
      </c>
      <c r="C852" s="1" t="s">
        <v>72</v>
      </c>
      <c r="D852" s="1" t="s">
        <v>170</v>
      </c>
      <c r="E852" s="4">
        <v>337876.13025000005</v>
      </c>
      <c r="F852" s="5">
        <v>150619.47975000003</v>
      </c>
      <c r="G852" s="6">
        <f t="shared" si="13"/>
        <v>2.243243243243243</v>
      </c>
      <c r="H852" s="1">
        <v>2018</v>
      </c>
    </row>
    <row r="853" spans="1:8" x14ac:dyDescent="0.25">
      <c r="A853" s="2" t="s">
        <v>70</v>
      </c>
      <c r="B853" s="3" t="s">
        <v>71</v>
      </c>
      <c r="C853" s="1" t="s">
        <v>73</v>
      </c>
      <c r="D853" s="1" t="s">
        <v>170</v>
      </c>
      <c r="E853" s="4">
        <v>229525.65000000002</v>
      </c>
      <c r="F853" s="5">
        <v>157267.57500000001</v>
      </c>
      <c r="G853" s="6">
        <f t="shared" si="13"/>
        <v>1.4594594594594594</v>
      </c>
      <c r="H853" s="1">
        <v>2018</v>
      </c>
    </row>
    <row r="854" spans="1:8" x14ac:dyDescent="0.25">
      <c r="A854" s="2" t="s">
        <v>74</v>
      </c>
      <c r="B854" s="3" t="s">
        <v>75</v>
      </c>
      <c r="C854" s="1" t="s">
        <v>76</v>
      </c>
      <c r="D854" s="1" t="s">
        <v>170</v>
      </c>
      <c r="E854" s="4">
        <v>647992.74375000002</v>
      </c>
      <c r="F854" s="5">
        <v>688918.60124999995</v>
      </c>
      <c r="G854" s="6">
        <f t="shared" si="13"/>
        <v>0.94059405940594065</v>
      </c>
      <c r="H854" s="1">
        <v>2018</v>
      </c>
    </row>
    <row r="855" spans="1:8" x14ac:dyDescent="0.25">
      <c r="A855" s="2" t="s">
        <v>77</v>
      </c>
      <c r="B855" s="3" t="s">
        <v>78</v>
      </c>
      <c r="C855" s="1" t="s">
        <v>79</v>
      </c>
      <c r="D855" s="1" t="s">
        <v>170</v>
      </c>
      <c r="E855" s="4">
        <v>444063.70800000004</v>
      </c>
      <c r="F855" s="5">
        <v>590402.88450000004</v>
      </c>
      <c r="G855" s="6">
        <f t="shared" si="13"/>
        <v>0.75213675213675213</v>
      </c>
      <c r="H855" s="1">
        <v>2018</v>
      </c>
    </row>
    <row r="856" spans="1:8" x14ac:dyDescent="0.25">
      <c r="A856" s="2" t="s">
        <v>80</v>
      </c>
      <c r="B856" s="3" t="s">
        <v>81</v>
      </c>
      <c r="C856" s="1" t="s">
        <v>82</v>
      </c>
      <c r="D856" s="1" t="s">
        <v>170</v>
      </c>
      <c r="E856" s="4">
        <v>38176.218000000008</v>
      </c>
      <c r="F856" s="5">
        <v>23770.098000000002</v>
      </c>
      <c r="G856" s="6">
        <f t="shared" si="13"/>
        <v>1.6060606060606062</v>
      </c>
      <c r="H856" s="1">
        <v>2018</v>
      </c>
    </row>
    <row r="857" spans="1:8" x14ac:dyDescent="0.25">
      <c r="A857" s="2" t="s">
        <v>83</v>
      </c>
      <c r="B857" s="3" t="s">
        <v>84</v>
      </c>
      <c r="C857" s="1" t="s">
        <v>85</v>
      </c>
      <c r="D857" s="1" t="s">
        <v>170</v>
      </c>
      <c r="E857" s="4">
        <v>81246.09825000001</v>
      </c>
      <c r="F857" s="5">
        <v>71229.456000000006</v>
      </c>
      <c r="G857" s="6">
        <f t="shared" si="13"/>
        <v>1.140625</v>
      </c>
      <c r="H857" s="1">
        <v>2018</v>
      </c>
    </row>
    <row r="858" spans="1:8" x14ac:dyDescent="0.25">
      <c r="A858" s="2" t="s">
        <v>86</v>
      </c>
      <c r="B858" s="3" t="s">
        <v>87</v>
      </c>
      <c r="C858" s="1" t="s">
        <v>88</v>
      </c>
      <c r="D858" s="1" t="s">
        <v>170</v>
      </c>
      <c r="E858" s="4">
        <v>680361.12</v>
      </c>
      <c r="F858" s="5">
        <v>715796.59499999997</v>
      </c>
      <c r="G858" s="6">
        <f t="shared" si="13"/>
        <v>0.95049504950495056</v>
      </c>
      <c r="H858" s="1">
        <v>2018</v>
      </c>
    </row>
    <row r="859" spans="1:8" x14ac:dyDescent="0.25">
      <c r="A859" s="2" t="s">
        <v>89</v>
      </c>
      <c r="B859" s="3" t="s">
        <v>90</v>
      </c>
      <c r="C859" s="1" t="s">
        <v>91</v>
      </c>
      <c r="D859" s="1" t="s">
        <v>170</v>
      </c>
      <c r="E859" s="4">
        <v>80930.178</v>
      </c>
      <c r="F859" s="5">
        <v>234119.44349999999</v>
      </c>
      <c r="G859" s="6">
        <f t="shared" si="13"/>
        <v>0.34567901234567899</v>
      </c>
      <c r="H859" s="1">
        <v>2018</v>
      </c>
    </row>
    <row r="860" spans="1:8" x14ac:dyDescent="0.25">
      <c r="A860" s="2" t="s">
        <v>92</v>
      </c>
      <c r="B860" s="3" t="s">
        <v>93</v>
      </c>
      <c r="C860" s="1" t="s">
        <v>94</v>
      </c>
      <c r="D860" s="1" t="s">
        <v>170</v>
      </c>
      <c r="E860" s="4">
        <v>79479.886500000008</v>
      </c>
      <c r="F860" s="5">
        <v>60015.424500000001</v>
      </c>
      <c r="G860" s="6">
        <f t="shared" si="13"/>
        <v>1.3243243243243243</v>
      </c>
      <c r="H860" s="1">
        <v>2018</v>
      </c>
    </row>
    <row r="861" spans="1:8" x14ac:dyDescent="0.25">
      <c r="A861" s="2" t="s">
        <v>95</v>
      </c>
      <c r="B861" s="3" t="s">
        <v>96</v>
      </c>
      <c r="C861" s="1" t="s">
        <v>97</v>
      </c>
      <c r="D861" s="1" t="s">
        <v>170</v>
      </c>
      <c r="E861" s="4">
        <v>78862.193999999989</v>
      </c>
      <c r="F861" s="5">
        <v>97897.895999999993</v>
      </c>
      <c r="G861" s="6">
        <f t="shared" si="13"/>
        <v>0.80555555555555547</v>
      </c>
      <c r="H861" s="1">
        <v>2018</v>
      </c>
    </row>
    <row r="862" spans="1:8" x14ac:dyDescent="0.25">
      <c r="A862" s="2" t="s">
        <v>98</v>
      </c>
      <c r="B862" s="3" t="s">
        <v>99</v>
      </c>
      <c r="C862" s="1" t="s">
        <v>100</v>
      </c>
      <c r="D862" s="1" t="s">
        <v>170</v>
      </c>
      <c r="E862" s="4">
        <v>225064.50749999998</v>
      </c>
      <c r="F862" s="5">
        <v>231494.92199999996</v>
      </c>
      <c r="G862" s="6">
        <f t="shared" si="13"/>
        <v>0.97222222222222232</v>
      </c>
      <c r="H862" s="1">
        <v>2018</v>
      </c>
    </row>
    <row r="863" spans="1:8" x14ac:dyDescent="0.25">
      <c r="A863" s="2" t="s">
        <v>101</v>
      </c>
      <c r="B863" s="3" t="s">
        <v>102</v>
      </c>
      <c r="C863" s="1" t="s">
        <v>103</v>
      </c>
      <c r="D863" s="1" t="s">
        <v>170</v>
      </c>
      <c r="E863" s="4">
        <v>316355.24700000003</v>
      </c>
      <c r="F863" s="5">
        <v>243350.19000000006</v>
      </c>
      <c r="G863" s="6">
        <f t="shared" si="13"/>
        <v>1.2999999999999998</v>
      </c>
      <c r="H863" s="1">
        <v>2018</v>
      </c>
    </row>
    <row r="864" spans="1:8" x14ac:dyDescent="0.25">
      <c r="A864" s="2" t="s">
        <v>104</v>
      </c>
      <c r="B864" s="3" t="s">
        <v>105</v>
      </c>
      <c r="C864" s="1" t="s">
        <v>106</v>
      </c>
      <c r="D864" s="1" t="s">
        <v>170</v>
      </c>
      <c r="E864" s="4">
        <v>551778.77700000012</v>
      </c>
      <c r="F864" s="5">
        <v>563155.6590000001</v>
      </c>
      <c r="G864" s="6">
        <f t="shared" si="13"/>
        <v>0.97979797979797978</v>
      </c>
      <c r="H864" s="1">
        <v>2018</v>
      </c>
    </row>
    <row r="865" spans="1:8" x14ac:dyDescent="0.25">
      <c r="A865" s="2" t="s">
        <v>107</v>
      </c>
      <c r="B865" s="3" t="s">
        <v>108</v>
      </c>
      <c r="C865" s="1" t="s">
        <v>109</v>
      </c>
      <c r="D865" s="1" t="s">
        <v>170</v>
      </c>
      <c r="E865" s="4">
        <v>129307.7925</v>
      </c>
      <c r="F865" s="5">
        <v>87666.3</v>
      </c>
      <c r="G865" s="6">
        <f t="shared" si="13"/>
        <v>1.4749999999999999</v>
      </c>
      <c r="H865" s="1">
        <v>2018</v>
      </c>
    </row>
    <row r="866" spans="1:8" x14ac:dyDescent="0.25">
      <c r="A866" s="2" t="s">
        <v>110</v>
      </c>
      <c r="B866" s="3" t="s">
        <v>111</v>
      </c>
      <c r="C866" s="1" t="s">
        <v>112</v>
      </c>
      <c r="D866" s="1" t="s">
        <v>170</v>
      </c>
      <c r="E866" s="4">
        <v>472743.47250000003</v>
      </c>
      <c r="F866" s="5">
        <v>349102.87199999997</v>
      </c>
      <c r="G866" s="6">
        <f t="shared" si="13"/>
        <v>1.354166666666667</v>
      </c>
      <c r="H866" s="1">
        <v>2018</v>
      </c>
    </row>
    <row r="867" spans="1:8" x14ac:dyDescent="0.25">
      <c r="A867" s="2" t="s">
        <v>113</v>
      </c>
      <c r="B867" s="3" t="s">
        <v>114</v>
      </c>
      <c r="C867" s="1" t="s">
        <v>115</v>
      </c>
      <c r="D867" s="1" t="s">
        <v>170</v>
      </c>
      <c r="E867" s="4">
        <v>282074.78474999999</v>
      </c>
      <c r="F867" s="5">
        <v>441739.75724999997</v>
      </c>
      <c r="G867" s="6">
        <f t="shared" si="13"/>
        <v>0.63855421686746994</v>
      </c>
      <c r="H867" s="1">
        <v>2018</v>
      </c>
    </row>
    <row r="868" spans="1:8" x14ac:dyDescent="0.25">
      <c r="A868" s="2" t="s">
        <v>113</v>
      </c>
      <c r="B868" s="3" t="s">
        <v>114</v>
      </c>
      <c r="C868" s="1" t="s">
        <v>116</v>
      </c>
      <c r="D868" s="1" t="s">
        <v>170</v>
      </c>
      <c r="E868" s="4">
        <v>189847.21274999998</v>
      </c>
      <c r="F868" s="5">
        <v>260239.99949999998</v>
      </c>
      <c r="G868" s="6">
        <f t="shared" si="13"/>
        <v>0.72950819672131151</v>
      </c>
      <c r="H868" s="1">
        <v>2018</v>
      </c>
    </row>
    <row r="869" spans="1:8" x14ac:dyDescent="0.25">
      <c r="A869" s="2" t="s">
        <v>113</v>
      </c>
      <c r="B869" s="3" t="s">
        <v>114</v>
      </c>
      <c r="C869" s="1" t="s">
        <v>117</v>
      </c>
      <c r="D869" s="1" t="s">
        <v>170</v>
      </c>
      <c r="E869" s="4">
        <v>360916.21575000003</v>
      </c>
      <c r="F869" s="5">
        <v>242258.82975</v>
      </c>
      <c r="G869" s="6">
        <f t="shared" si="13"/>
        <v>1.489795918367347</v>
      </c>
      <c r="H869" s="1">
        <v>2018</v>
      </c>
    </row>
    <row r="870" spans="1:8" x14ac:dyDescent="0.25">
      <c r="A870" s="2" t="s">
        <v>118</v>
      </c>
      <c r="B870" s="3" t="s">
        <v>119</v>
      </c>
      <c r="C870" s="1" t="s">
        <v>120</v>
      </c>
      <c r="D870" s="1" t="s">
        <v>170</v>
      </c>
      <c r="E870" s="4">
        <v>334057.35825000005</v>
      </c>
      <c r="F870" s="5">
        <v>373103.02350000001</v>
      </c>
      <c r="G870" s="6">
        <f t="shared" si="13"/>
        <v>0.89534883720930247</v>
      </c>
      <c r="H870" s="1">
        <v>2018</v>
      </c>
    </row>
    <row r="871" spans="1:8" x14ac:dyDescent="0.25">
      <c r="A871" s="2" t="s">
        <v>121</v>
      </c>
      <c r="B871" s="3" t="s">
        <v>122</v>
      </c>
      <c r="C871" s="1" t="s">
        <v>123</v>
      </c>
      <c r="D871" s="1" t="s">
        <v>170</v>
      </c>
      <c r="E871" s="4">
        <v>72066.266999999993</v>
      </c>
      <c r="F871" s="5">
        <v>125258.0355</v>
      </c>
      <c r="G871" s="6">
        <f t="shared" si="13"/>
        <v>0.57534246575342463</v>
      </c>
      <c r="H871" s="1">
        <v>2018</v>
      </c>
    </row>
    <row r="872" spans="1:8" x14ac:dyDescent="0.25">
      <c r="A872" s="2" t="s">
        <v>124</v>
      </c>
      <c r="B872" s="3" t="s">
        <v>125</v>
      </c>
      <c r="C872" s="1" t="s">
        <v>126</v>
      </c>
      <c r="D872" s="1" t="s">
        <v>170</v>
      </c>
      <c r="E872" s="4">
        <v>270042.33599999995</v>
      </c>
      <c r="F872" s="5">
        <v>151898.81399999998</v>
      </c>
      <c r="G872" s="6">
        <f t="shared" si="13"/>
        <v>1.7777777777777777</v>
      </c>
      <c r="H872" s="1">
        <v>2018</v>
      </c>
    </row>
    <row r="873" spans="1:8" x14ac:dyDescent="0.25">
      <c r="A873" s="2" t="s">
        <v>127</v>
      </c>
      <c r="B873" s="3" t="s">
        <v>128</v>
      </c>
      <c r="C873" s="1" t="s">
        <v>129</v>
      </c>
      <c r="D873" s="1" t="s">
        <v>170</v>
      </c>
      <c r="E873" s="4">
        <v>387704.79900000006</v>
      </c>
      <c r="F873" s="5">
        <v>768229.87950000016</v>
      </c>
      <c r="G873" s="6">
        <f t="shared" si="13"/>
        <v>0.50467289719626163</v>
      </c>
      <c r="H873" s="1">
        <v>2018</v>
      </c>
    </row>
    <row r="874" spans="1:8" x14ac:dyDescent="0.25">
      <c r="A874" s="2" t="s">
        <v>130</v>
      </c>
      <c r="B874" s="3" t="s">
        <v>131</v>
      </c>
      <c r="C874" s="1" t="s">
        <v>132</v>
      </c>
      <c r="D874" s="1" t="s">
        <v>170</v>
      </c>
      <c r="E874" s="4">
        <v>145909.51200000002</v>
      </c>
      <c r="F874" s="5">
        <v>151669.09800000003</v>
      </c>
      <c r="G874" s="6">
        <f t="shared" si="13"/>
        <v>0.96202531645569611</v>
      </c>
      <c r="H874" s="1">
        <v>2018</v>
      </c>
    </row>
    <row r="875" spans="1:8" x14ac:dyDescent="0.25">
      <c r="A875" s="2" t="s">
        <v>133</v>
      </c>
      <c r="B875" s="3" t="s">
        <v>134</v>
      </c>
      <c r="C875" s="1" t="s">
        <v>135</v>
      </c>
      <c r="D875" s="1" t="s">
        <v>170</v>
      </c>
      <c r="E875" s="4">
        <v>185486.96250000002</v>
      </c>
      <c r="F875" s="5">
        <v>107582.43825000001</v>
      </c>
      <c r="G875" s="6">
        <f t="shared" si="13"/>
        <v>1.7241379310344829</v>
      </c>
      <c r="H875" s="1">
        <v>2018</v>
      </c>
    </row>
    <row r="876" spans="1:8" x14ac:dyDescent="0.25">
      <c r="A876" s="2" t="s">
        <v>136</v>
      </c>
      <c r="B876" s="3" t="s">
        <v>137</v>
      </c>
      <c r="C876" s="1" t="s">
        <v>138</v>
      </c>
      <c r="D876" s="1" t="s">
        <v>170</v>
      </c>
      <c r="E876" s="4">
        <v>215017.52400000003</v>
      </c>
      <c r="F876" s="5">
        <v>98160.173999999999</v>
      </c>
      <c r="G876" s="6">
        <f t="shared" si="13"/>
        <v>2.1904761904761907</v>
      </c>
      <c r="H876" s="1">
        <v>2018</v>
      </c>
    </row>
    <row r="877" spans="1:8" x14ac:dyDescent="0.25">
      <c r="A877" s="2" t="s">
        <v>139</v>
      </c>
      <c r="B877" s="3" t="s">
        <v>140</v>
      </c>
      <c r="C877" s="1" t="s">
        <v>141</v>
      </c>
      <c r="D877" s="1" t="s">
        <v>170</v>
      </c>
      <c r="E877" s="4">
        <v>541695.67424999992</v>
      </c>
      <c r="F877" s="5">
        <v>170421.111</v>
      </c>
      <c r="G877" s="6">
        <f t="shared" si="13"/>
        <v>3.1785714285714279</v>
      </c>
      <c r="H877" s="1">
        <v>2018</v>
      </c>
    </row>
    <row r="878" spans="1:8" x14ac:dyDescent="0.25">
      <c r="A878" s="2" t="s">
        <v>142</v>
      </c>
      <c r="B878" s="3" t="s">
        <v>143</v>
      </c>
      <c r="C878" s="1" t="s">
        <v>144</v>
      </c>
      <c r="D878" s="1" t="s">
        <v>170</v>
      </c>
      <c r="E878" s="4">
        <v>476490.72824999999</v>
      </c>
      <c r="F878" s="5">
        <v>541763.43074999994</v>
      </c>
      <c r="G878" s="6">
        <f t="shared" si="13"/>
        <v>0.87951807228915668</v>
      </c>
      <c r="H878" s="1">
        <v>2018</v>
      </c>
    </row>
    <row r="879" spans="1:8" x14ac:dyDescent="0.25">
      <c r="A879" s="2" t="s">
        <v>142</v>
      </c>
      <c r="B879" s="3" t="s">
        <v>143</v>
      </c>
      <c r="C879" s="1" t="s">
        <v>145</v>
      </c>
      <c r="D879" s="1" t="s">
        <v>170</v>
      </c>
      <c r="E879" s="4">
        <v>127415.28150000001</v>
      </c>
      <c r="F879" s="5">
        <v>186222.3345</v>
      </c>
      <c r="G879" s="6">
        <f t="shared" si="13"/>
        <v>0.6842105263157896</v>
      </c>
      <c r="H879" s="1">
        <v>2018</v>
      </c>
    </row>
    <row r="880" spans="1:8" x14ac:dyDescent="0.25">
      <c r="A880" s="2" t="s">
        <v>146</v>
      </c>
      <c r="B880" s="3" t="s">
        <v>147</v>
      </c>
      <c r="C880" s="1" t="s">
        <v>148</v>
      </c>
      <c r="D880" s="1" t="s">
        <v>170</v>
      </c>
      <c r="E880" s="4">
        <v>119961.37125</v>
      </c>
      <c r="F880" s="5">
        <v>215930.46825000001</v>
      </c>
      <c r="G880" s="6">
        <f t="shared" si="13"/>
        <v>0.55555555555555558</v>
      </c>
      <c r="H880" s="1">
        <v>2018</v>
      </c>
    </row>
    <row r="881" spans="1:8" x14ac:dyDescent="0.25">
      <c r="A881" s="2" t="s">
        <v>149</v>
      </c>
      <c r="B881" s="3" t="s">
        <v>150</v>
      </c>
      <c r="C881" s="1" t="s">
        <v>151</v>
      </c>
      <c r="D881" s="1" t="s">
        <v>170</v>
      </c>
      <c r="E881" s="4">
        <v>215687.48850000001</v>
      </c>
      <c r="F881" s="5">
        <v>213392.94075000004</v>
      </c>
      <c r="G881" s="6">
        <f t="shared" si="13"/>
        <v>1.0107526881720428</v>
      </c>
      <c r="H881" s="1">
        <v>2018</v>
      </c>
    </row>
    <row r="882" spans="1:8" x14ac:dyDescent="0.25">
      <c r="A882" s="2" t="s">
        <v>152</v>
      </c>
      <c r="B882" s="3" t="s">
        <v>153</v>
      </c>
      <c r="C882" s="1" t="s">
        <v>154</v>
      </c>
      <c r="D882" s="1" t="s">
        <v>170</v>
      </c>
      <c r="E882" s="4">
        <v>93685.599000000017</v>
      </c>
      <c r="F882" s="5">
        <v>337937.33925000008</v>
      </c>
      <c r="G882" s="6">
        <f t="shared" si="13"/>
        <v>0.2772277227722772</v>
      </c>
      <c r="H882" s="1">
        <v>2018</v>
      </c>
    </row>
    <row r="883" spans="1:8" x14ac:dyDescent="0.25">
      <c r="A883" s="2" t="s">
        <v>155</v>
      </c>
      <c r="B883" s="3" t="s">
        <v>156</v>
      </c>
      <c r="C883" s="1" t="s">
        <v>157</v>
      </c>
      <c r="D883" s="1" t="s">
        <v>170</v>
      </c>
      <c r="E883" s="4">
        <v>42616.489500000003</v>
      </c>
      <c r="F883" s="5">
        <v>54090.159750000006</v>
      </c>
      <c r="G883" s="6">
        <f t="shared" si="13"/>
        <v>0.78787878787878785</v>
      </c>
      <c r="H883" s="1">
        <v>2018</v>
      </c>
    </row>
    <row r="884" spans="1:8" x14ac:dyDescent="0.25">
      <c r="A884" s="2" t="s">
        <v>158</v>
      </c>
      <c r="B884" s="3" t="s">
        <v>159</v>
      </c>
      <c r="C884" s="1" t="s">
        <v>160</v>
      </c>
      <c r="D884" s="1" t="s">
        <v>170</v>
      </c>
      <c r="E884" s="4">
        <v>380488.48200000002</v>
      </c>
      <c r="F884" s="5">
        <v>181596.77549999999</v>
      </c>
      <c r="G884" s="6">
        <f t="shared" si="13"/>
        <v>2.0952380952380953</v>
      </c>
      <c r="H884" s="1">
        <v>2018</v>
      </c>
    </row>
    <row r="885" spans="1:8" x14ac:dyDescent="0.25">
      <c r="A885" s="2" t="s">
        <v>161</v>
      </c>
      <c r="B885" s="3" t="s">
        <v>162</v>
      </c>
      <c r="C885" s="1" t="s">
        <v>163</v>
      </c>
      <c r="D885" s="1" t="s">
        <v>170</v>
      </c>
      <c r="E885" s="4">
        <v>25473.690000000002</v>
      </c>
      <c r="F885" s="5">
        <v>29294.743500000004</v>
      </c>
      <c r="G885" s="6">
        <f t="shared" si="13"/>
        <v>0.86956521739130432</v>
      </c>
      <c r="H885" s="1">
        <v>2018</v>
      </c>
    </row>
    <row r="886" spans="1:8" x14ac:dyDescent="0.25">
      <c r="A886" s="2" t="s">
        <v>164</v>
      </c>
      <c r="B886" s="3" t="s">
        <v>165</v>
      </c>
      <c r="C886" s="1" t="s">
        <v>166</v>
      </c>
      <c r="D886" s="1" t="s">
        <v>170</v>
      </c>
      <c r="E886" s="4">
        <v>553415.53050000011</v>
      </c>
      <c r="F886" s="5">
        <v>180707.11200000002</v>
      </c>
      <c r="G886" s="6">
        <f t="shared" si="13"/>
        <v>3.0625</v>
      </c>
      <c r="H886" s="1">
        <v>2018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23459-987C-4EC6-8533-FAD93EC581C5}">
  <sheetPr codeName="Sheet3"/>
  <dimension ref="A1:AK50"/>
  <sheetViews>
    <sheetView topLeftCell="O1" zoomScale="85" zoomScaleNormal="85" workbookViewId="0">
      <selection activeCell="AE20" sqref="AE20:AK26"/>
    </sheetView>
  </sheetViews>
  <sheetFormatPr defaultRowHeight="15" x14ac:dyDescent="0.25"/>
  <cols>
    <col min="1" max="1" width="25.5703125" customWidth="1"/>
    <col min="2" max="2" width="17.85546875" style="7" customWidth="1"/>
    <col min="7" max="7" width="13.5703125" bestFit="1" customWidth="1"/>
    <col min="8" max="8" width="15.28515625" bestFit="1" customWidth="1"/>
    <col min="11" max="15" width="14" customWidth="1"/>
    <col min="17" max="17" width="13.140625" customWidth="1"/>
    <col min="18" max="18" width="15.85546875" customWidth="1"/>
    <col min="31" max="37" width="13.85546875" customWidth="1"/>
  </cols>
  <sheetData>
    <row r="1" spans="1:21" x14ac:dyDescent="0.25">
      <c r="A1" t="str" cm="1">
        <f t="array" ref="A1:A50">_xlfn.UNIQUE(Table1[STATE])</f>
        <v>Alaska</v>
      </c>
      <c r="B1" s="7">
        <f>SUMIFS(DATA!$E:$E,DATA!$B:$B,A1,DATA!$H:$H,$C$1)</f>
        <v>1075642.794</v>
      </c>
      <c r="C1">
        <f>Dashboard!A1</f>
        <v>2018</v>
      </c>
      <c r="D1" cm="1">
        <f t="array" ref="D1:D3">_xlfn.UNIQUE(Table1[YEAR])</f>
        <v>2020</v>
      </c>
      <c r="G1" t="str" cm="1">
        <f t="array" ref="G1:G5">_xlfn.UNIQUE(Table1[PRODUCTS])</f>
        <v>MERCEDES</v>
      </c>
      <c r="H1" s="7">
        <f>SUMIFS(DATA!$E:$E,DATA!$D:$D,$G1,DATA!$H:$H,$C$1)</f>
        <v>11651494.895999998</v>
      </c>
      <c r="L1" cm="1">
        <f t="array" ref="L1:N1">TRANSPOSE(_xlfn._xlws.SORT((_xlfn.UNIQUE(Table1[YEAR]))))</f>
        <v>2018</v>
      </c>
      <c r="M1">
        <v>2019</v>
      </c>
      <c r="N1">
        <v>2020</v>
      </c>
      <c r="O1" t="s">
        <v>172</v>
      </c>
      <c r="R1" t="str">
        <f>Dashboard!Y1</f>
        <v>Idaho</v>
      </c>
    </row>
    <row r="2" spans="1:21" x14ac:dyDescent="0.25">
      <c r="A2" t="str">
        <v>Alabama</v>
      </c>
      <c r="B2" s="7">
        <f>SUMIFS(DATA!$E:$E,DATA!$B:$B,A2,DATA!$H:$H,$C$1)</f>
        <v>1138081.2322500001</v>
      </c>
      <c r="D2">
        <v>2019</v>
      </c>
      <c r="G2" t="str">
        <v>BMW</v>
      </c>
      <c r="H2" s="7">
        <f>SUMIFS(DATA!$E:$E,DATA!$D:$D,$G2,DATA!$H:$H,$C$1)</f>
        <v>7830346.9702500002</v>
      </c>
      <c r="K2" t="str" cm="1">
        <f t="array" ref="K2:K6">_xlfn.UNIQUE(Table1[PRODUCTS])</f>
        <v>MERCEDES</v>
      </c>
      <c r="L2" s="7">
        <f>SUMIFS(DATA!$E:$E,DATA!$D:$D,$K2,DATA!$H:$H,L$1)</f>
        <v>11651494.895999998</v>
      </c>
      <c r="M2" s="7">
        <f>SUMIFS(DATA!$E:$E,DATA!$D:$D,$K2,DATA!$H:$H,M$1)</f>
        <v>17119042.839000005</v>
      </c>
      <c r="N2" s="7">
        <f>SUMIFS(DATA!$E:$E,DATA!$D:$D,$K2,DATA!$H:$H,N$1)</f>
        <v>30171771</v>
      </c>
      <c r="O2" s="12">
        <f>SUM(L2:N2)</f>
        <v>58942308.734999999</v>
      </c>
    </row>
    <row r="3" spans="1:21" x14ac:dyDescent="0.25">
      <c r="A3" t="str">
        <v>Arkansas</v>
      </c>
      <c r="B3" s="7">
        <f>SUMIFS(DATA!$E:$E,DATA!$B:$B,A3,DATA!$H:$H,$C$1)</f>
        <v>879472.17450000008</v>
      </c>
      <c r="D3">
        <v>2018</v>
      </c>
      <c r="G3" t="str">
        <v>FORD</v>
      </c>
      <c r="H3" s="7">
        <f>SUMIFS(DATA!$E:$E,DATA!$D:$D,$G3,DATA!$H:$H,$C$1)</f>
        <v>16905078.695250001</v>
      </c>
      <c r="K3" t="str">
        <v>BMW</v>
      </c>
      <c r="L3" s="7">
        <f>SUMIFS(DATA!$E:$E,DATA!$D:$D,$K3,DATA!$H:$H,L$1)</f>
        <v>7830346.9702500002</v>
      </c>
      <c r="M3" s="7">
        <f>SUMIFS(DATA!$E:$E,DATA!$D:$D,$K3,DATA!$H:$H,M$1)</f>
        <v>9696997.8989999983</v>
      </c>
      <c r="N3" s="7">
        <f>SUMIFS(DATA!$E:$E,DATA!$D:$D,$K3,DATA!$H:$H,N$1)</f>
        <v>17788458</v>
      </c>
      <c r="O3" s="12">
        <f t="shared" ref="O3:O6" si="0">SUM(L3:N3)</f>
        <v>35315802.86925</v>
      </c>
    </row>
    <row r="4" spans="1:21" x14ac:dyDescent="0.25">
      <c r="A4" t="str">
        <v>Arizona</v>
      </c>
      <c r="B4" s="7">
        <f>SUMIFS(DATA!$E:$E,DATA!$B:$B,A4,DATA!$H:$H,$C$1)</f>
        <v>1034391.7012499999</v>
      </c>
      <c r="G4" t="str">
        <v>MAZDA</v>
      </c>
      <c r="H4" s="7">
        <f>SUMIFS(DATA!$E:$E,DATA!$D:$D,$G4,DATA!$H:$H,$C$1)</f>
        <v>10361173.481999997</v>
      </c>
      <c r="K4" t="str">
        <v>FORD</v>
      </c>
      <c r="L4" s="7">
        <f>SUMIFS(DATA!$E:$E,DATA!$D:$D,$K4,DATA!$H:$H,L$1)</f>
        <v>16905078.695250001</v>
      </c>
      <c r="M4" s="7">
        <f>SUMIFS(DATA!$E:$E,DATA!$D:$D,$K4,DATA!$H:$H,M$1)</f>
        <v>21034718.774999991</v>
      </c>
      <c r="N4" s="7">
        <f>SUMIFS(DATA!$E:$E,DATA!$D:$D,$K4,DATA!$H:$H,N$1)</f>
        <v>38563077</v>
      </c>
      <c r="O4" s="12">
        <f t="shared" si="0"/>
        <v>76502874.470249996</v>
      </c>
      <c r="R4" t="str" cm="1">
        <f t="array" ref="R4">_xlfn.UNIQUE(_xlfn._xlws.FILTER(Table1[Sellers],Table1[STATE]=R1))</f>
        <v>Justin Mad</v>
      </c>
      <c r="U4" t="str" cm="1">
        <f t="array" aca="1" ref="U4" ca="1">OFFSET($R$4,0,0,COUNTIF($R:$R,"&lt;&gt;")-1,1)</f>
        <v>Justin Mad</v>
      </c>
    </row>
    <row r="5" spans="1:21" x14ac:dyDescent="0.25">
      <c r="A5" t="str">
        <v>California</v>
      </c>
      <c r="B5" s="7">
        <f>SUMIFS(DATA!$E:$E,DATA!$B:$B,A5,DATA!$H:$H,$C$1)</f>
        <v>5450492.6527500013</v>
      </c>
      <c r="G5" t="str">
        <v>CHEVROLET</v>
      </c>
      <c r="H5" s="7">
        <f>SUMIFS(DATA!$E:$E,DATA!$D:$D,$G5,DATA!$H:$H,$C$1)</f>
        <v>15846811.008750001</v>
      </c>
      <c r="K5" t="str">
        <v>MAZDA</v>
      </c>
      <c r="L5" s="7">
        <f>SUMIFS(DATA!$E:$E,DATA!$D:$D,$K5,DATA!$H:$H,L$1)</f>
        <v>10361173.481999997</v>
      </c>
      <c r="M5" s="7">
        <f>SUMIFS(DATA!$E:$E,DATA!$D:$D,$K5,DATA!$H:$H,M$1)</f>
        <v>12920499.387000004</v>
      </c>
      <c r="N5" s="7">
        <f>SUMIFS(DATA!$E:$E,DATA!$D:$D,$K5,DATA!$H:$H,N$1)</f>
        <v>22939296</v>
      </c>
      <c r="O5" s="12">
        <f t="shared" si="0"/>
        <v>46220968.869000003</v>
      </c>
    </row>
    <row r="6" spans="1:21" x14ac:dyDescent="0.25">
      <c r="A6" t="str">
        <v>Colorado</v>
      </c>
      <c r="B6" s="7">
        <f>SUMIFS(DATA!$E:$E,DATA!$B:$B,A6,DATA!$H:$H,$C$1)</f>
        <v>438364.28474999999</v>
      </c>
      <c r="K6" t="str">
        <v>CHEVROLET</v>
      </c>
      <c r="L6" s="7">
        <f>SUMIFS(DATA!$E:$E,DATA!$D:$D,$K6,DATA!$H:$H,L$1)</f>
        <v>15846811.008750001</v>
      </c>
      <c r="M6" s="7">
        <f>SUMIFS(DATA!$E:$E,DATA!$D:$D,$K6,DATA!$H:$H,M$1)</f>
        <v>20032255.052999999</v>
      </c>
      <c r="N6" s="7">
        <f>SUMIFS(DATA!$E:$E,DATA!$D:$D,$K6,DATA!$H:$H,N$1)</f>
        <v>35219513</v>
      </c>
      <c r="O6" s="12">
        <f t="shared" si="0"/>
        <v>71098579.061749995</v>
      </c>
    </row>
    <row r="7" spans="1:21" x14ac:dyDescent="0.25">
      <c r="A7" t="str">
        <v>Connecticut</v>
      </c>
      <c r="B7" s="7">
        <f>SUMIFS(DATA!$E:$E,DATA!$B:$B,A7,DATA!$H:$H,$C$1)</f>
        <v>1128315.8857500001</v>
      </c>
    </row>
    <row r="8" spans="1:21" x14ac:dyDescent="0.25">
      <c r="A8" t="str">
        <v>Delaware</v>
      </c>
      <c r="B8" s="7">
        <f>SUMIFS(DATA!$E:$E,DATA!$B:$B,A8,DATA!$H:$H,$C$1)</f>
        <v>735656.80274999992</v>
      </c>
    </row>
    <row r="9" spans="1:21" x14ac:dyDescent="0.25">
      <c r="A9" t="str">
        <v>Florida</v>
      </c>
      <c r="B9" s="7">
        <f>SUMIFS(DATA!$E:$E,DATA!$B:$B,A9,DATA!$H:$H,$C$1)</f>
        <v>1559380.8352499998</v>
      </c>
    </row>
    <row r="10" spans="1:21" x14ac:dyDescent="0.25">
      <c r="A10" t="str">
        <v>Georgia</v>
      </c>
      <c r="B10" s="7">
        <f>SUMIFS(DATA!$E:$E,DATA!$B:$B,A10,DATA!$H:$H,$C$1)</f>
        <v>1356322.9950000001</v>
      </c>
    </row>
    <row r="11" spans="1:21" x14ac:dyDescent="0.25">
      <c r="A11" t="str">
        <v>Hawaii</v>
      </c>
      <c r="B11" s="7">
        <f>SUMIFS(DATA!$E:$E,DATA!$B:$B,A11,DATA!$H:$H,$C$1)</f>
        <v>1705018.1737500001</v>
      </c>
      <c r="M11" t="str">
        <f>Dashboard!X1</f>
        <v>Iowa</v>
      </c>
    </row>
    <row r="12" spans="1:21" x14ac:dyDescent="0.25">
      <c r="A12" t="str">
        <v>Iowa</v>
      </c>
      <c r="B12" s="7">
        <f>SUMIFS(DATA!$E:$E,DATA!$B:$B,A12,DATA!$H:$H,$C$1)</f>
        <v>952514.87625000009</v>
      </c>
      <c r="M12" t="str">
        <f>Dashboard!X2</f>
        <v>2018</v>
      </c>
    </row>
    <row r="13" spans="1:21" x14ac:dyDescent="0.25">
      <c r="A13" t="str">
        <v>Idaho</v>
      </c>
      <c r="B13" s="7">
        <f>SUMIFS(DATA!$E:$E,DATA!$B:$B,A13,DATA!$H:$H,$C$1)</f>
        <v>1328565.8002500001</v>
      </c>
      <c r="M13" s="22" t="s">
        <v>177</v>
      </c>
      <c r="N13" s="22" t="s">
        <v>176</v>
      </c>
      <c r="O13" s="22" t="s">
        <v>175</v>
      </c>
    </row>
    <row r="14" spans="1:21" x14ac:dyDescent="0.25">
      <c r="A14" t="str">
        <v>Illinois</v>
      </c>
      <c r="B14" s="7">
        <f>SUMIFS(DATA!$E:$E,DATA!$B:$B,A14,DATA!$H:$H,$C$1)</f>
        <v>1872596.3939999999</v>
      </c>
      <c r="G14" t="s">
        <v>173</v>
      </c>
      <c r="H14" s="7">
        <f>SUMIFS(DATA!E:E,DATA!H:H,C1)</f>
        <v>62594905.052249976</v>
      </c>
      <c r="L14" s="21" t="str" cm="1">
        <f t="array" ref="L14:L18">_xlfn.UNIQUE(Table1[PRODUCTS])</f>
        <v>MERCEDES</v>
      </c>
      <c r="M14" s="20">
        <f>SUMIFS(DATA!$E:$E,DATA!$B:$B,$M$11,DATA!$H:$H,$M$12,DATA!$D:$D,$L14)</f>
        <v>236885.63399999999</v>
      </c>
      <c r="N14" s="20">
        <f>SUMIFS(DATA!$F:$F,DATA!$B:$B,$M$11,DATA!$H:$H,$M$12,DATA!$D:$D,$L14)</f>
        <v>259916.18175000002</v>
      </c>
      <c r="O14" s="25">
        <f>N14/M14</f>
        <v>1.0972222222222223</v>
      </c>
    </row>
    <row r="15" spans="1:21" x14ac:dyDescent="0.25">
      <c r="A15" t="str">
        <v>Indiana</v>
      </c>
      <c r="B15" s="7">
        <f>SUMIFS(DATA!$E:$E,DATA!$B:$B,A15,DATA!$H:$H,$C$1)</f>
        <v>1410217.6410000001</v>
      </c>
      <c r="G15" t="s">
        <v>174</v>
      </c>
      <c r="H15" s="7">
        <f>SUMIFS(DATA!F:F,DATA!H:H,C1)</f>
        <v>70419511.451250061</v>
      </c>
      <c r="L15" s="23" t="str">
        <v>BMW</v>
      </c>
      <c r="M15" s="24">
        <f>SUMIFS(DATA!$E:$E,DATA!$B:$B,$M$11,DATA!$H:$H,$M$12,DATA!$D:$D,$L15)</f>
        <v>173438.80650000001</v>
      </c>
      <c r="N15" s="24">
        <f>SUMIFS(DATA!$F:$F,DATA!$B:$B,$M$11,DATA!$H:$H,$M$12,DATA!$D:$D,$L15)</f>
        <v>358838.91000000003</v>
      </c>
      <c r="O15" s="26">
        <f t="shared" ref="O15:O18" si="1">N15/M15</f>
        <v>2.0689655172413794</v>
      </c>
    </row>
    <row r="16" spans="1:21" x14ac:dyDescent="0.25">
      <c r="A16" t="str">
        <v>Kansas</v>
      </c>
      <c r="B16" s="7">
        <f>SUMIFS(DATA!$E:$E,DATA!$B:$B,A16,DATA!$H:$H,$C$1)</f>
        <v>573734.51549999998</v>
      </c>
      <c r="H16" s="8">
        <f>H14/H15</f>
        <v>0.88888581818098955</v>
      </c>
      <c r="L16" s="21" t="str">
        <v>FORD</v>
      </c>
      <c r="M16" s="20">
        <f>SUMIFS(DATA!$E:$E,DATA!$B:$B,$M$11,DATA!$H:$H,$M$12,DATA!$D:$D,$L16)</f>
        <v>165930.97050000002</v>
      </c>
      <c r="N16" s="20">
        <f>SUMIFS(DATA!$F:$F,DATA!$B:$B,$M$11,DATA!$H:$H,$M$12,DATA!$D:$D,$L16)</f>
        <v>79892.689500000008</v>
      </c>
      <c r="O16" s="25">
        <f t="shared" si="1"/>
        <v>0.48148148148148145</v>
      </c>
    </row>
    <row r="17" spans="1:37" x14ac:dyDescent="0.25">
      <c r="A17" t="str">
        <v>Kentucky</v>
      </c>
      <c r="B17" s="7">
        <f>SUMIFS(DATA!$E:$E,DATA!$B:$B,A17,DATA!$H:$H,$C$1)</f>
        <v>860174.67375000007</v>
      </c>
      <c r="G17" t="s">
        <v>175</v>
      </c>
      <c r="H17" s="8">
        <f>IF(H16&gt;1,1,H16)</f>
        <v>0.88888581818098955</v>
      </c>
      <c r="L17" s="23" t="str">
        <v>MAZDA</v>
      </c>
      <c r="M17" s="24">
        <f>SUMIFS(DATA!$E:$E,DATA!$B:$B,$M$11,DATA!$H:$H,$M$12,DATA!$D:$D,$L17)</f>
        <v>340299.11025000003</v>
      </c>
      <c r="N17" s="24">
        <f>SUMIFS(DATA!$F:$F,DATA!$B:$B,$M$11,DATA!$H:$H,$M$12,DATA!$D:$D,$L17)</f>
        <v>203477.81849999999</v>
      </c>
      <c r="O17" s="26">
        <f t="shared" si="1"/>
        <v>0.59793814432989689</v>
      </c>
    </row>
    <row r="18" spans="1:37" x14ac:dyDescent="0.25">
      <c r="A18" t="str">
        <v>Louisiana</v>
      </c>
      <c r="B18" s="7">
        <f>SUMIFS(DATA!$E:$E,DATA!$B:$B,A18,DATA!$H:$H,$C$1)</f>
        <v>996370.78049999988</v>
      </c>
      <c r="L18" s="21" t="str">
        <v>CHEVROLET</v>
      </c>
      <c r="M18" s="20">
        <f>SUMIFS(DATA!$E:$E,DATA!$B:$B,$M$11,DATA!$H:$H,$M$12,DATA!$D:$D,$L18)</f>
        <v>35960.355000000003</v>
      </c>
      <c r="N18" s="20">
        <f>SUMIFS(DATA!$F:$F,DATA!$B:$B,$M$11,DATA!$H:$H,$M$12,DATA!$D:$D,$L18)</f>
        <v>45549.783000000003</v>
      </c>
      <c r="O18" s="25">
        <f t="shared" si="1"/>
        <v>1.2666666666666666</v>
      </c>
    </row>
    <row r="19" spans="1:37" x14ac:dyDescent="0.25">
      <c r="A19" t="str">
        <v>Massachusetts</v>
      </c>
      <c r="B19" s="7">
        <f>SUMIFS(DATA!$E:$E,DATA!$B:$B,A19,DATA!$H:$H,$C$1)</f>
        <v>1089461.4210000001</v>
      </c>
      <c r="AF19" t="str">
        <f>Dashboard!Y2</f>
        <v>Justin Mad</v>
      </c>
    </row>
    <row r="20" spans="1:37" x14ac:dyDescent="0.25">
      <c r="A20" t="str">
        <v>Maryland</v>
      </c>
      <c r="B20" s="7">
        <f>SUMIFS(DATA!$E:$E,DATA!$B:$B,A20,DATA!$H:$H,$C$1)</f>
        <v>2475441.162</v>
      </c>
      <c r="AF20" s="35">
        <v>2018</v>
      </c>
      <c r="AG20" s="36"/>
      <c r="AH20" s="35">
        <v>2019</v>
      </c>
      <c r="AI20" s="36"/>
      <c r="AJ20" s="35">
        <v>2020</v>
      </c>
      <c r="AK20" s="36"/>
    </row>
    <row r="21" spans="1:37" x14ac:dyDescent="0.25">
      <c r="A21" t="str">
        <v>Maine</v>
      </c>
      <c r="B21" s="7">
        <f>SUMIFS(DATA!$E:$E,DATA!$B:$B,A21,DATA!$H:$H,$C$1)</f>
        <v>1640391.2437499999</v>
      </c>
      <c r="AF21" s="22" t="s">
        <v>177</v>
      </c>
      <c r="AG21" s="22" t="s">
        <v>176</v>
      </c>
      <c r="AH21" s="22" t="s">
        <v>177</v>
      </c>
      <c r="AI21" s="22" t="s">
        <v>176</v>
      </c>
      <c r="AJ21" s="22" t="s">
        <v>177</v>
      </c>
      <c r="AK21" s="22" t="s">
        <v>176</v>
      </c>
    </row>
    <row r="22" spans="1:37" x14ac:dyDescent="0.25">
      <c r="A22" t="str">
        <v>Michigan</v>
      </c>
      <c r="B22" s="7">
        <f>SUMIFS(DATA!$E:$E,DATA!$B:$B,A22,DATA!$H:$H,$C$1)</f>
        <v>902359.60200000007</v>
      </c>
      <c r="L22" t="str">
        <f>Dashboard!Y3</f>
        <v>2018</v>
      </c>
      <c r="AE22" s="21" t="str" cm="1">
        <f t="array" ref="AE22:AE26">_xlfn.UNIQUE(Table1[PRODUCTS])</f>
        <v>MERCEDES</v>
      </c>
      <c r="AF22" s="19">
        <f>SUMIFS(DATA!$E:$E,DATA!$C:$C,$AF$19,DATA!$D:$D,$AE22,DATA!$H:$H,parametreler!$AF$20)</f>
        <v>496245.79125000001</v>
      </c>
      <c r="AG22" s="19">
        <f>SUMIFS(DATA!$F:$F,DATA!$C:$C,$AF$19,DATA!$D:$D,$AE22,DATA!$H:$H,parametreler!$AF$20)</f>
        <v>175440.43124999999</v>
      </c>
      <c r="AH22" s="19">
        <f>SUMIFS(DATA!$E:$E,DATA!$C:$C,$AF$19,DATA!$D:$D,$AE22,DATA!$H:$H,$AH$20)</f>
        <v>253970.91</v>
      </c>
      <c r="AI22" s="19">
        <f>SUMIFS(DATA!$F:$F,DATA!$C:$C,$AF$19,DATA!$D:$D,$AE22,DATA!$H:$H,$AH$20)</f>
        <v>260654.35500000001</v>
      </c>
      <c r="AJ22" s="19">
        <f>SUMIFS(DATA!$E:$E,DATA!$C:$C,$AF$19,DATA!$D:$D,$AE22,DATA!$H:$H,$AJ$20)</f>
        <v>742605</v>
      </c>
      <c r="AK22" s="19">
        <f>SUMIFS(DATA!$F:$F,DATA!$C:$C,$AF$19,DATA!$D:$D,$AE22,DATA!$H:$H,$AJ$20)</f>
        <v>683196.6</v>
      </c>
    </row>
    <row r="23" spans="1:37" x14ac:dyDescent="0.25">
      <c r="A23" t="str">
        <v>Minnesota</v>
      </c>
      <c r="B23" s="7">
        <f>SUMIFS(DATA!$E:$E,DATA!$B:$B,A23,DATA!$H:$H,$C$1)</f>
        <v>341699.93100000004</v>
      </c>
      <c r="L23" t="str">
        <f>Dashboard!Y2</f>
        <v>Justin Mad</v>
      </c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33"/>
      <c r="AD23" s="33"/>
      <c r="AE23" s="30" t="str">
        <v>BMW</v>
      </c>
      <c r="AF23" s="31">
        <f>SUMIFS(DATA!$E:$E,DATA!$C:$C,$AF$19,DATA!$D:$D,$AE23,DATA!$H:$H,parametreler!$AF$20)</f>
        <v>115754.62950000001</v>
      </c>
      <c r="AG23" s="31">
        <f>SUMIFS(DATA!$F:$F,DATA!$C:$C,$AF$19,DATA!$D:$D,$AE23,DATA!$H:$H,parametreler!$AF$20)</f>
        <v>114325.56000000001</v>
      </c>
      <c r="AH23" s="31">
        <f>SUMIFS(DATA!$E:$E,DATA!$C:$C,$AF$19,DATA!$D:$D,$AE23,DATA!$H:$H,$AH$20)</f>
        <v>173393.766</v>
      </c>
      <c r="AI23" s="31">
        <f>SUMIFS(DATA!$F:$F,DATA!$C:$C,$AF$19,DATA!$D:$D,$AE23,DATA!$H:$H,$AH$20)</f>
        <v>110514.708</v>
      </c>
      <c r="AJ23" s="31">
        <f>SUMIFS(DATA!$E:$E,DATA!$C:$C,$AF$19,DATA!$D:$D,$AE23,DATA!$H:$H,$AJ$20)</f>
        <v>211714</v>
      </c>
      <c r="AK23" s="31">
        <f>SUMIFS(DATA!$F:$F,DATA!$C:$C,$AF$19,DATA!$D:$D,$AE23,DATA!$H:$H,$AJ$20)</f>
        <v>146082.65999999997</v>
      </c>
    </row>
    <row r="24" spans="1:37" x14ac:dyDescent="0.25">
      <c r="A24" t="str">
        <v>Missouri</v>
      </c>
      <c r="B24" s="7">
        <f>SUMIFS(DATA!$E:$E,DATA!$B:$B,A24,DATA!$H:$H,$C$1)</f>
        <v>959061.7080000001</v>
      </c>
      <c r="L24" s="22" t="s">
        <v>177</v>
      </c>
      <c r="M24" s="22" t="s">
        <v>176</v>
      </c>
      <c r="N24" s="22" t="s">
        <v>175</v>
      </c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33"/>
      <c r="AD24" s="33"/>
      <c r="AE24" s="28" t="str">
        <v>FORD</v>
      </c>
      <c r="AF24" s="19">
        <f>SUMIFS(DATA!$E:$E,DATA!$C:$C,$AF$19,DATA!$D:$D,$AE24,DATA!$H:$H,parametreler!$AF$20)</f>
        <v>172200.38399999999</v>
      </c>
      <c r="AG24" s="19">
        <f>SUMIFS(DATA!$F:$F,DATA!$C:$C,$AF$19,DATA!$D:$D,$AE24,DATA!$H:$H,parametreler!$AF$20)</f>
        <v>624226.39199999988</v>
      </c>
      <c r="AH24" s="19">
        <f>SUMIFS(DATA!$E:$E,DATA!$C:$C,$AF$19,DATA!$D:$D,$AE24,DATA!$H:$H,$AH$20)</f>
        <v>710326.58399999992</v>
      </c>
      <c r="AI24" s="19">
        <f>SUMIFS(DATA!$F:$F,DATA!$C:$C,$AF$19,DATA!$D:$D,$AE24,DATA!$H:$H,$AH$20)</f>
        <v>631401.40799999994</v>
      </c>
      <c r="AJ24" s="19">
        <f>SUMIFS(DATA!$E:$E,DATA!$C:$C,$AF$19,DATA!$D:$D,$AE24,DATA!$H:$H,$AJ$20)</f>
        <v>797224</v>
      </c>
      <c r="AK24" s="19">
        <f>SUMIFS(DATA!$F:$F,DATA!$C:$C,$AF$19,DATA!$D:$D,$AE24,DATA!$H:$H,$AJ$20)</f>
        <v>486306.64</v>
      </c>
    </row>
    <row r="25" spans="1:37" x14ac:dyDescent="0.25">
      <c r="A25" t="str">
        <v>Mississippi</v>
      </c>
      <c r="B25" s="7">
        <f>SUMIFS(DATA!$E:$E,DATA!$B:$B,A25,DATA!$H:$H,$C$1)</f>
        <v>1846693.0867500002</v>
      </c>
      <c r="K25" s="21" t="str" cm="1">
        <f t="array" ref="K25:K29">_xlfn.UNIQUE(Table1[PRODUCTS])</f>
        <v>MERCEDES</v>
      </c>
      <c r="L25" s="19">
        <f>SUMIFS(DATA!$E:$E,DATA!$C:$C,$L$23,DATA!$D:$D,$K25,DATA!$H:$H,$L$22)</f>
        <v>496245.79125000001</v>
      </c>
      <c r="M25" s="19">
        <f>SUMIFS(DATA!$F:$F,DATA!$C:$C,$L$23,DATA!$D:$D,$K25,DATA!$H:$H,$L$22)</f>
        <v>175440.43124999999</v>
      </c>
      <c r="N25" s="29">
        <f>L25/M25</f>
        <v>2.8285714285714287</v>
      </c>
      <c r="O25" s="8">
        <f>IF(N25&gt;1,1,N25)</f>
        <v>1</v>
      </c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33"/>
      <c r="AD25" s="33"/>
      <c r="AE25" s="30" t="str">
        <v>MAZDA</v>
      </c>
      <c r="AF25" s="31">
        <f>SUMIFS(DATA!$E:$E,DATA!$C:$C,$AF$19,DATA!$D:$D,$AE25,DATA!$H:$H,parametreler!$AF$20)</f>
        <v>34959.681000000004</v>
      </c>
      <c r="AG25" s="31">
        <f>SUMIFS(DATA!$F:$F,DATA!$C:$C,$AF$19,DATA!$D:$D,$AE25,DATA!$H:$H,parametreler!$AF$20)</f>
        <v>96139.12275000001</v>
      </c>
      <c r="AH25" s="31">
        <f>SUMIFS(DATA!$E:$E,DATA!$C:$C,$AF$19,DATA!$D:$D,$AE25,DATA!$H:$H,$AH$20)</f>
        <v>89341.406999999992</v>
      </c>
      <c r="AI25" s="31">
        <f>SUMIFS(DATA!$F:$F,DATA!$C:$C,$AF$19,DATA!$D:$D,$AE25,DATA!$H:$H,$AH$20)</f>
        <v>98405.028000000006</v>
      </c>
      <c r="AJ25" s="31">
        <f>SUMIFS(DATA!$E:$E,DATA!$C:$C,$AF$19,DATA!$D:$D,$AE25,DATA!$H:$H,$AJ$20)</f>
        <v>143867</v>
      </c>
      <c r="AK25" s="31">
        <f>SUMIFS(DATA!$F:$F,DATA!$C:$C,$AF$19,DATA!$D:$D,$AE25,DATA!$H:$H,$AJ$20)</f>
        <v>63301.48</v>
      </c>
    </row>
    <row r="26" spans="1:37" x14ac:dyDescent="0.25">
      <c r="A26" t="str">
        <v>Montana</v>
      </c>
      <c r="B26" s="7">
        <f>SUMIFS(DATA!$E:$E,DATA!$B:$B,A26,DATA!$H:$H,$C$1)</f>
        <v>1177676.8672500001</v>
      </c>
      <c r="K26" s="30" t="str">
        <v>BMW</v>
      </c>
      <c r="L26" s="31">
        <f>SUMIFS(DATA!$E:$E,DATA!$C:$C,$L$23,DATA!$D:$D,$K26,DATA!$H:$H,$L$22)</f>
        <v>115754.62950000001</v>
      </c>
      <c r="M26" s="31">
        <f>SUMIFS(DATA!$F:$F,DATA!$C:$C,$L$23,DATA!$D:$D,$K26,DATA!$H:$H,$L$22)</f>
        <v>114325.56000000001</v>
      </c>
      <c r="N26" s="32">
        <f t="shared" ref="N26:N29" si="2">L26/M26</f>
        <v>1.0125</v>
      </c>
      <c r="O26" s="8">
        <f t="shared" ref="O26:O29" si="3">IF(N26&gt;1,1,N26)</f>
        <v>1</v>
      </c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33"/>
      <c r="AD26" s="33"/>
      <c r="AE26" s="28" t="str">
        <v>CHEVROLET</v>
      </c>
      <c r="AF26" s="19">
        <f>SUMIFS(DATA!$E:$E,DATA!$C:$C,$AF$19,DATA!$D:$D,$AE26,DATA!$H:$H,parametreler!$AF$20)</f>
        <v>509405.31450000004</v>
      </c>
      <c r="AG26" s="19">
        <f>SUMIFS(DATA!$F:$F,DATA!$C:$C,$AF$19,DATA!$D:$D,$AE26,DATA!$H:$H,parametreler!$AF$20)</f>
        <v>147891.86550000001</v>
      </c>
      <c r="AH26" s="19">
        <f>SUMIFS(DATA!$E:$E,DATA!$C:$C,$AF$19,DATA!$D:$D,$AE26,DATA!$H:$H,$AH$20)</f>
        <v>723026.89800000004</v>
      </c>
      <c r="AI26" s="19">
        <f>SUMIFS(DATA!$F:$F,DATA!$C:$C,$AF$19,DATA!$D:$D,$AE26,DATA!$H:$H,$AH$20)</f>
        <v>482017.93200000009</v>
      </c>
      <c r="AJ26" s="19">
        <f>SUMIFS(DATA!$E:$E,DATA!$C:$C,$AF$19,DATA!$D:$D,$AE26,DATA!$H:$H,$AJ$20)</f>
        <v>811478</v>
      </c>
      <c r="AK26" s="19">
        <f>SUMIFS(DATA!$F:$F,DATA!$C:$C,$AF$19,DATA!$D:$D,$AE26,DATA!$H:$H,$AJ$20)</f>
        <v>592378.93999999994</v>
      </c>
    </row>
    <row r="27" spans="1:37" x14ac:dyDescent="0.25">
      <c r="A27" t="str">
        <v>North Carolina</v>
      </c>
      <c r="B27" s="7">
        <f>SUMIFS(DATA!$E:$E,DATA!$B:$B,A27,DATA!$H:$H,$C$1)</f>
        <v>865733.13675000006</v>
      </c>
      <c r="K27" s="28" t="str">
        <v>FORD</v>
      </c>
      <c r="L27" s="19">
        <f>SUMIFS(DATA!$E:$E,DATA!$C:$C,$L$23,DATA!$D:$D,$K27,DATA!$H:$H,$L$22)</f>
        <v>172200.38399999999</v>
      </c>
      <c r="M27" s="19">
        <f>SUMIFS(DATA!$F:$F,DATA!$C:$C,$L$23,DATA!$D:$D,$K27,DATA!$H:$H,$L$22)</f>
        <v>624226.39199999988</v>
      </c>
      <c r="N27" s="29">
        <f t="shared" si="2"/>
        <v>0.27586206896551729</v>
      </c>
      <c r="O27" s="8">
        <f t="shared" si="3"/>
        <v>0.27586206896551729</v>
      </c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33"/>
      <c r="AD27" s="33"/>
    </row>
    <row r="28" spans="1:37" x14ac:dyDescent="0.25">
      <c r="A28" t="str">
        <v>North Dakota</v>
      </c>
      <c r="B28" s="7">
        <f>SUMIFS(DATA!$E:$E,DATA!$B:$B,A28,DATA!$H:$H,$C$1)</f>
        <v>549995.89950000006</v>
      </c>
      <c r="K28" s="30" t="str">
        <v>MAZDA</v>
      </c>
      <c r="L28" s="31">
        <f>SUMIFS(DATA!$E:$E,DATA!$C:$C,$L$23,DATA!$D:$D,$K28,DATA!$H:$H,$L$22)</f>
        <v>34959.681000000004</v>
      </c>
      <c r="M28" s="31">
        <f>SUMIFS(DATA!$F:$F,DATA!$C:$C,$L$23,DATA!$D:$D,$K28,DATA!$H:$H,$L$22)</f>
        <v>96139.12275000001</v>
      </c>
      <c r="N28" s="32">
        <f t="shared" si="2"/>
        <v>0.36363636363636365</v>
      </c>
      <c r="O28" s="8">
        <f t="shared" si="3"/>
        <v>0.36363636363636365</v>
      </c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33"/>
      <c r="AD28" s="33"/>
    </row>
    <row r="29" spans="1:37" x14ac:dyDescent="0.25">
      <c r="A29" t="str">
        <v>Nebraska</v>
      </c>
      <c r="B29" s="7">
        <f>SUMIFS(DATA!$E:$E,DATA!$B:$B,A29,DATA!$H:$H,$C$1)</f>
        <v>704463.32475000003</v>
      </c>
      <c r="K29" s="28" t="str">
        <v>CHEVROLET</v>
      </c>
      <c r="L29" s="19">
        <f>SUMIFS(DATA!$E:$E,DATA!$C:$C,$L$23,DATA!$D:$D,$K29,DATA!$H:$H,$L$22)</f>
        <v>509405.31450000004</v>
      </c>
      <c r="M29" s="19">
        <f>SUMIFS(DATA!$F:$F,DATA!$C:$C,$L$23,DATA!$D:$D,$K29,DATA!$H:$H,$L$22)</f>
        <v>147891.86550000001</v>
      </c>
      <c r="N29" s="29">
        <f t="shared" si="2"/>
        <v>3.4444444444444442</v>
      </c>
      <c r="O29" s="8">
        <f t="shared" si="3"/>
        <v>1</v>
      </c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33"/>
      <c r="AD29" s="33"/>
    </row>
    <row r="30" spans="1:37" x14ac:dyDescent="0.25">
      <c r="A30" t="str">
        <v>New Hampshire</v>
      </c>
      <c r="B30" s="7">
        <f>SUMIFS(DATA!$E:$E,DATA!$B:$B,A30,DATA!$H:$H,$C$1)</f>
        <v>965316.56850000005</v>
      </c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33"/>
      <c r="AD30" s="33"/>
    </row>
    <row r="31" spans="1:37" x14ac:dyDescent="0.25">
      <c r="A31" t="str">
        <v>New Jersey</v>
      </c>
      <c r="B31" s="7">
        <f>SUMIFS(DATA!$E:$E,DATA!$B:$B,A31,DATA!$H:$H,$C$1)</f>
        <v>1035223.8142500002</v>
      </c>
    </row>
    <row r="32" spans="1:37" x14ac:dyDescent="0.25">
      <c r="A32" t="str">
        <v>New Mexico</v>
      </c>
      <c r="B32" s="7">
        <f>SUMIFS(DATA!$E:$E,DATA!$B:$B,A32,DATA!$H:$H,$C$1)</f>
        <v>833543.02125000011</v>
      </c>
    </row>
    <row r="33" spans="1:17" x14ac:dyDescent="0.25">
      <c r="A33" t="str">
        <v>Nevada</v>
      </c>
      <c r="B33" s="7">
        <f>SUMIFS(DATA!$E:$E,DATA!$B:$B,A33,DATA!$H:$H,$C$1)</f>
        <v>1208487.9712499999</v>
      </c>
    </row>
    <row r="34" spans="1:17" x14ac:dyDescent="0.25">
      <c r="A34" t="str">
        <v>New York</v>
      </c>
      <c r="B34" s="7">
        <f>SUMIFS(DATA!$E:$E,DATA!$B:$B,A34,DATA!$H:$H,$C$1)</f>
        <v>3339468.4792500003</v>
      </c>
    </row>
    <row r="35" spans="1:17" x14ac:dyDescent="0.25">
      <c r="A35" t="str">
        <v>Ohio</v>
      </c>
      <c r="B35" s="7">
        <f>SUMIFS(DATA!$E:$E,DATA!$B:$B,A35,DATA!$H:$H,$C$1)</f>
        <v>1144579.7609999999</v>
      </c>
    </row>
    <row r="36" spans="1:17" x14ac:dyDescent="0.25">
      <c r="A36" t="str">
        <v>Oklahoma</v>
      </c>
      <c r="B36" s="7">
        <f>SUMIFS(DATA!$E:$E,DATA!$B:$B,A36,DATA!$H:$H,$C$1)</f>
        <v>1027535.004</v>
      </c>
    </row>
    <row r="37" spans="1:17" x14ac:dyDescent="0.25">
      <c r="A37" t="str">
        <v>Oregon</v>
      </c>
      <c r="B37" s="7">
        <f>SUMIFS(DATA!$E:$E,DATA!$B:$B,A37,DATA!$H:$H,$C$1)</f>
        <v>587334.48299999989</v>
      </c>
    </row>
    <row r="38" spans="1:17" x14ac:dyDescent="0.25">
      <c r="A38" t="str">
        <v>Pennsylvania</v>
      </c>
      <c r="B38" s="7">
        <f>SUMIFS(DATA!$E:$E,DATA!$B:$B,A38,DATA!$H:$H,$C$1)</f>
        <v>1594012.2232500003</v>
      </c>
    </row>
    <row r="39" spans="1:17" x14ac:dyDescent="0.25">
      <c r="A39" t="str">
        <v>Rhode Island</v>
      </c>
      <c r="B39" s="7">
        <f>SUMIFS(DATA!$E:$E,DATA!$B:$B,A39,DATA!$H:$H,$C$1)</f>
        <v>978334.90875000006</v>
      </c>
      <c r="Q39" s="21"/>
    </row>
    <row r="40" spans="1:17" x14ac:dyDescent="0.25">
      <c r="A40" t="str">
        <v>South Carolina</v>
      </c>
      <c r="B40" s="7">
        <f>SUMIFS(DATA!$E:$E,DATA!$B:$B,A40,DATA!$H:$H,$C$1)</f>
        <v>986414.5845</v>
      </c>
    </row>
    <row r="41" spans="1:17" x14ac:dyDescent="0.25">
      <c r="A41" t="str">
        <v>South Dakota</v>
      </c>
      <c r="B41" s="7">
        <f>SUMIFS(DATA!$E:$E,DATA!$B:$B,A41,DATA!$H:$H,$C$1)</f>
        <v>888931.42200000002</v>
      </c>
    </row>
    <row r="42" spans="1:17" x14ac:dyDescent="0.25">
      <c r="A42" t="str">
        <v>Tennessee</v>
      </c>
      <c r="B42" s="7">
        <f>SUMIFS(DATA!$E:$E,DATA!$B:$B,A42,DATA!$H:$H,$C$1)</f>
        <v>1834281.9292499998</v>
      </c>
    </row>
    <row r="43" spans="1:17" x14ac:dyDescent="0.25">
      <c r="A43" t="str">
        <v>Texas</v>
      </c>
      <c r="B43" s="7">
        <f>SUMIFS(DATA!$E:$E,DATA!$B:$B,A43,DATA!$H:$H,$C$1)</f>
        <v>2139982.4700000002</v>
      </c>
    </row>
    <row r="44" spans="1:17" x14ac:dyDescent="0.25">
      <c r="A44" t="str">
        <v>Utah</v>
      </c>
      <c r="B44" s="7">
        <f>SUMIFS(DATA!$E:$E,DATA!$B:$B,A44,DATA!$H:$H,$C$1)</f>
        <v>991739.99024999992</v>
      </c>
    </row>
    <row r="45" spans="1:17" x14ac:dyDescent="0.25">
      <c r="A45" t="str">
        <v>Virginia</v>
      </c>
      <c r="B45" s="7">
        <f>SUMIFS(DATA!$E:$E,DATA!$B:$B,A45,DATA!$H:$H,$C$1)</f>
        <v>925517.03625</v>
      </c>
    </row>
    <row r="46" spans="1:17" x14ac:dyDescent="0.25">
      <c r="A46" t="str">
        <v>Vermont</v>
      </c>
      <c r="B46" s="7">
        <f>SUMIFS(DATA!$E:$E,DATA!$B:$B,A46,DATA!$H:$H,$C$1)</f>
        <v>1018104.7342500002</v>
      </c>
    </row>
    <row r="47" spans="1:17" x14ac:dyDescent="0.25">
      <c r="A47" t="str">
        <v>Washington</v>
      </c>
      <c r="B47" s="7">
        <f>SUMIFS(DATA!$E:$E,DATA!$B:$B,A47,DATA!$H:$H,$C$1)</f>
        <v>964041.81750000012</v>
      </c>
    </row>
    <row r="48" spans="1:17" x14ac:dyDescent="0.25">
      <c r="A48" t="str">
        <v>Wisconsin</v>
      </c>
      <c r="B48" s="7">
        <f>SUMIFS(DATA!$E:$E,DATA!$B:$B,A48,DATA!$H:$H,$C$1)</f>
        <v>1360784.8665</v>
      </c>
    </row>
    <row r="49" spans="1:2" x14ac:dyDescent="0.25">
      <c r="A49" t="str">
        <v>West Virginia</v>
      </c>
      <c r="B49" s="7">
        <f>SUMIFS(DATA!$E:$E,DATA!$B:$B,A49,DATA!$H:$H,$C$1)</f>
        <v>574922.41424999991</v>
      </c>
    </row>
    <row r="50" spans="1:2" x14ac:dyDescent="0.25">
      <c r="A50" t="str">
        <v>Wyoming</v>
      </c>
      <c r="B50" s="7">
        <f>SUMIFS(DATA!$E:$E,DATA!$B:$B,A50,DATA!$H:$H,$C$1)</f>
        <v>1148055.9569999999</v>
      </c>
    </row>
  </sheetData>
  <mergeCells count="3">
    <mergeCell ref="AF20:AG20"/>
    <mergeCell ref="AH20:AI20"/>
    <mergeCell ref="AJ20:AK20"/>
  </mergeCells>
  <conditionalFormatting sqref="AH22:AH26">
    <cfRule type="expression" dxfId="3" priority="4">
      <formula>$AF22&lt;$AH22</formula>
    </cfRule>
    <cfRule type="expression" dxfId="2" priority="3">
      <formula>$AF22&gt;=$AH22</formula>
    </cfRule>
  </conditionalFormatting>
  <conditionalFormatting sqref="AJ22:AJ26">
    <cfRule type="expression" dxfId="1" priority="1">
      <formula>$AH22&gt;=$AJ22</formula>
    </cfRule>
    <cfRule type="expression" dxfId="0" priority="2">
      <formula>$AH22&lt;$AJ22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9EEF1-1012-47A1-8E35-D9C511A4A8AF}">
  <sheetPr codeName="Sheet1"/>
  <dimension ref="A1:AG47"/>
  <sheetViews>
    <sheetView tabSelected="1" zoomScale="85" zoomScaleNormal="85" workbookViewId="0">
      <selection activeCell="J48" sqref="A48:XFD1048576"/>
    </sheetView>
  </sheetViews>
  <sheetFormatPr defaultColWidth="0" defaultRowHeight="15" zeroHeight="1" x14ac:dyDescent="0.25"/>
  <cols>
    <col min="1" max="27" width="9.140625" customWidth="1"/>
    <col min="28" max="33" width="0" hidden="1" customWidth="1"/>
    <col min="34" max="16384" width="9.140625" hidden="1"/>
  </cols>
  <sheetData>
    <row r="1" spans="1:27" x14ac:dyDescent="0.25">
      <c r="A1" s="13">
        <v>2018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 t="s">
        <v>46</v>
      </c>
      <c r="Y1" s="14" t="s">
        <v>49</v>
      </c>
      <c r="Z1" s="14"/>
      <c r="AA1" s="27"/>
    </row>
    <row r="2" spans="1:27" x14ac:dyDescent="0.25">
      <c r="A2" s="15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 t="s">
        <v>178</v>
      </c>
      <c r="Y2" s="9" t="s">
        <v>50</v>
      </c>
      <c r="Z2" s="9"/>
      <c r="AA2" s="27"/>
    </row>
    <row r="3" spans="1:27" x14ac:dyDescent="0.25">
      <c r="A3" s="15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 t="s">
        <v>178</v>
      </c>
      <c r="Z3" s="9"/>
      <c r="AA3" s="10"/>
    </row>
    <row r="4" spans="1:27" x14ac:dyDescent="0.25">
      <c r="A4" s="15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10"/>
    </row>
    <row r="5" spans="1:27" x14ac:dyDescent="0.25">
      <c r="A5" s="15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10"/>
    </row>
    <row r="6" spans="1:27" x14ac:dyDescent="0.25">
      <c r="A6" s="15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10"/>
    </row>
    <row r="7" spans="1:27" x14ac:dyDescent="0.25">
      <c r="A7" s="15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10"/>
    </row>
    <row r="8" spans="1:27" x14ac:dyDescent="0.25">
      <c r="A8" s="15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10"/>
    </row>
    <row r="9" spans="1:27" x14ac:dyDescent="0.25">
      <c r="A9" s="15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10"/>
    </row>
    <row r="10" spans="1:27" x14ac:dyDescent="0.25">
      <c r="A10" s="15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10"/>
    </row>
    <row r="11" spans="1:27" x14ac:dyDescent="0.25">
      <c r="A11" s="15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10"/>
    </row>
    <row r="12" spans="1:27" x14ac:dyDescent="0.25">
      <c r="A12" s="15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10"/>
    </row>
    <row r="13" spans="1:27" x14ac:dyDescent="0.25">
      <c r="A13" s="15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10"/>
    </row>
    <row r="14" spans="1:27" x14ac:dyDescent="0.25">
      <c r="A14" s="15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10"/>
    </row>
    <row r="15" spans="1:27" x14ac:dyDescent="0.25">
      <c r="A15" s="15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10"/>
    </row>
    <row r="16" spans="1:27" x14ac:dyDescent="0.25">
      <c r="A16" s="15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10"/>
    </row>
    <row r="17" spans="1:33" x14ac:dyDescent="0.25">
      <c r="A17" s="15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10"/>
    </row>
    <row r="18" spans="1:33" x14ac:dyDescent="0.25">
      <c r="A18" s="15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10"/>
    </row>
    <row r="19" spans="1:33" x14ac:dyDescent="0.25">
      <c r="A19" s="15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10"/>
    </row>
    <row r="20" spans="1:33" x14ac:dyDescent="0.25">
      <c r="A20" s="15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10"/>
      <c r="AF20" s="34"/>
      <c r="AG20" s="34"/>
    </row>
    <row r="21" spans="1:33" x14ac:dyDescent="0.25">
      <c r="A21" s="15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10"/>
    </row>
    <row r="22" spans="1:33" x14ac:dyDescent="0.25">
      <c r="A22" s="15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10"/>
    </row>
    <row r="23" spans="1:33" x14ac:dyDescent="0.25">
      <c r="A23" s="15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10"/>
    </row>
    <row r="24" spans="1:33" x14ac:dyDescent="0.25">
      <c r="A24" s="15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11">
        <f>parametreler!H16</f>
        <v>0.88888581818098955</v>
      </c>
      <c r="T24" s="9"/>
      <c r="U24" s="9"/>
      <c r="V24" s="9"/>
      <c r="W24" s="9"/>
      <c r="X24" s="9"/>
      <c r="Y24" s="9"/>
      <c r="Z24" s="9"/>
      <c r="AA24" s="10"/>
    </row>
    <row r="25" spans="1:33" x14ac:dyDescent="0.25">
      <c r="A25" s="15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11">
        <f>parametreler!H17</f>
        <v>0.88888581818098955</v>
      </c>
      <c r="T25" s="9"/>
      <c r="U25" s="9"/>
      <c r="V25" s="9"/>
      <c r="W25" s="9"/>
      <c r="X25" s="9"/>
      <c r="Y25" s="9"/>
      <c r="Z25" s="9"/>
      <c r="AA25" s="10"/>
    </row>
    <row r="26" spans="1:33" x14ac:dyDescent="0.25">
      <c r="A26" s="15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10"/>
    </row>
    <row r="27" spans="1:33" x14ac:dyDescent="0.25">
      <c r="A27" s="15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10"/>
    </row>
    <row r="28" spans="1:33" x14ac:dyDescent="0.25">
      <c r="A28" s="15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10"/>
    </row>
    <row r="29" spans="1:33" x14ac:dyDescent="0.25">
      <c r="A29" s="15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10"/>
    </row>
    <row r="30" spans="1:33" x14ac:dyDescent="0.25">
      <c r="A30" s="15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10"/>
    </row>
    <row r="31" spans="1:33" x14ac:dyDescent="0.25">
      <c r="A31" s="15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10"/>
    </row>
    <row r="32" spans="1:33" x14ac:dyDescent="0.25">
      <c r="A32" s="15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10"/>
    </row>
    <row r="33" spans="1:27" x14ac:dyDescent="0.25">
      <c r="A33" s="15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10"/>
    </row>
    <row r="34" spans="1:27" x14ac:dyDescent="0.25">
      <c r="A34" s="15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10"/>
    </row>
    <row r="35" spans="1:27" x14ac:dyDescent="0.25">
      <c r="A35" s="15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10"/>
    </row>
    <row r="36" spans="1:27" x14ac:dyDescent="0.25">
      <c r="A36" s="15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10"/>
    </row>
    <row r="37" spans="1:27" x14ac:dyDescent="0.25">
      <c r="A37" s="15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10"/>
    </row>
    <row r="38" spans="1:27" x14ac:dyDescent="0.25">
      <c r="A38" s="15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10"/>
    </row>
    <row r="39" spans="1:27" x14ac:dyDescent="0.25">
      <c r="A39" s="15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10"/>
    </row>
    <row r="40" spans="1:27" x14ac:dyDescent="0.25">
      <c r="A40" s="15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10"/>
    </row>
    <row r="41" spans="1:27" x14ac:dyDescent="0.25">
      <c r="A41" s="15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10"/>
    </row>
    <row r="42" spans="1:27" x14ac:dyDescent="0.25">
      <c r="A42" s="15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10"/>
    </row>
    <row r="43" spans="1:27" x14ac:dyDescent="0.25">
      <c r="A43" s="15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10"/>
    </row>
    <row r="44" spans="1:27" x14ac:dyDescent="0.25">
      <c r="A44" s="15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10"/>
    </row>
    <row r="45" spans="1:27" x14ac:dyDescent="0.25">
      <c r="A45" s="15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10"/>
    </row>
    <row r="46" spans="1:27" x14ac:dyDescent="0.25">
      <c r="A46" s="15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10"/>
    </row>
    <row r="47" spans="1:27" ht="15.75" thickBot="1" x14ac:dyDescent="0.3">
      <c r="A47" s="16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ListBox1">
          <controlPr defaultSize="0" autoLine="0" linkedCell="A1" listFillRange="donemler" r:id="rId4">
            <anchor moveWithCells="1">
              <from>
                <xdr:col>0</xdr:col>
                <xdr:colOff>19050</xdr:colOff>
                <xdr:row>3</xdr:row>
                <xdr:rowOff>0</xdr:rowOff>
              </from>
              <to>
                <xdr:col>2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5122" r:id="rId3" name="ListBox1"/>
      </mc:Fallback>
    </mc:AlternateContent>
    <mc:AlternateContent xmlns:mc="http://schemas.openxmlformats.org/markup-compatibility/2006">
      <mc:Choice Requires="x14">
        <control shapeId="5124" r:id="rId5" name="ComboBox1">
          <controlPr defaultSize="0" autoLine="0" linkedCell="X1" listFillRange="bolgeler" r:id="rId6">
            <anchor moveWithCells="1">
              <from>
                <xdr:col>7</xdr:col>
                <xdr:colOff>485775</xdr:colOff>
                <xdr:row>8</xdr:row>
                <xdr:rowOff>47625</xdr:rowOff>
              </from>
              <to>
                <xdr:col>10</xdr:col>
                <xdr:colOff>495300</xdr:colOff>
                <xdr:row>10</xdr:row>
                <xdr:rowOff>28575</xdr:rowOff>
              </to>
            </anchor>
          </controlPr>
        </control>
      </mc:Choice>
      <mc:Fallback>
        <control shapeId="5124" r:id="rId5" name="ComboBox1"/>
      </mc:Fallback>
    </mc:AlternateContent>
    <mc:AlternateContent xmlns:mc="http://schemas.openxmlformats.org/markup-compatibility/2006">
      <mc:Choice Requires="x14">
        <control shapeId="5125" r:id="rId7" name="ComboBox2">
          <controlPr defaultSize="0" autoLine="0" linkedCell="X2" listFillRange="donemler" r:id="rId8">
            <anchor moveWithCells="1">
              <from>
                <xdr:col>7</xdr:col>
                <xdr:colOff>485775</xdr:colOff>
                <xdr:row>10</xdr:row>
                <xdr:rowOff>95250</xdr:rowOff>
              </from>
              <to>
                <xdr:col>10</xdr:col>
                <xdr:colOff>495300</xdr:colOff>
                <xdr:row>12</xdr:row>
                <xdr:rowOff>76200</xdr:rowOff>
              </to>
            </anchor>
          </controlPr>
        </control>
      </mc:Choice>
      <mc:Fallback>
        <control shapeId="5125" r:id="rId7" name="ComboBox2"/>
      </mc:Fallback>
    </mc:AlternateContent>
    <mc:AlternateContent xmlns:mc="http://schemas.openxmlformats.org/markup-compatibility/2006">
      <mc:Choice Requires="x14">
        <control shapeId="5129" r:id="rId9" name="ListBox2">
          <controlPr defaultSize="0" autoLine="0" linkedCell="Y1" listFillRange="bolgeler" r:id="rId10">
            <anchor moveWithCells="1">
              <from>
                <xdr:col>4</xdr:col>
                <xdr:colOff>552450</xdr:colOff>
                <xdr:row>9</xdr:row>
                <xdr:rowOff>47625</xdr:rowOff>
              </from>
              <to>
                <xdr:col>7</xdr:col>
                <xdr:colOff>533400</xdr:colOff>
                <xdr:row>30</xdr:row>
                <xdr:rowOff>19050</xdr:rowOff>
              </to>
            </anchor>
          </controlPr>
        </control>
      </mc:Choice>
      <mc:Fallback>
        <control shapeId="5129" r:id="rId9" name="ListBox2"/>
      </mc:Fallback>
    </mc:AlternateContent>
    <mc:AlternateContent xmlns:mc="http://schemas.openxmlformats.org/markup-compatibility/2006">
      <mc:Choice Requires="x14">
        <control shapeId="5132" r:id="rId11" name="ComboBox3">
          <controlPr defaultSize="0" autoLine="0" linkedCell="Y3" listFillRange="donemler" r:id="rId12">
            <anchor moveWithCells="1">
              <from>
                <xdr:col>7</xdr:col>
                <xdr:colOff>523875</xdr:colOff>
                <xdr:row>9</xdr:row>
                <xdr:rowOff>38100</xdr:rowOff>
              </from>
              <to>
                <xdr:col>10</xdr:col>
                <xdr:colOff>533400</xdr:colOff>
                <xdr:row>11</xdr:row>
                <xdr:rowOff>9525</xdr:rowOff>
              </to>
            </anchor>
          </controlPr>
        </control>
      </mc:Choice>
      <mc:Fallback>
        <control shapeId="5132" r:id="rId11" name="ComboBox3"/>
      </mc:Fallback>
    </mc:AlternateContent>
    <mc:AlternateContent xmlns:mc="http://schemas.openxmlformats.org/markup-compatibility/2006">
      <mc:Choice Requires="x14">
        <control shapeId="5133" r:id="rId13" name="ListBox4">
          <controlPr defaultSize="0" autoLine="0" linkedCell="Y2" listFillRange="dinamik_satici" r:id="rId14">
            <anchor moveWithCells="1">
              <from>
                <xdr:col>4</xdr:col>
                <xdr:colOff>552450</xdr:colOff>
                <xdr:row>30</xdr:row>
                <xdr:rowOff>85725</xdr:rowOff>
              </from>
              <to>
                <xdr:col>7</xdr:col>
                <xdr:colOff>533400</xdr:colOff>
                <xdr:row>38</xdr:row>
                <xdr:rowOff>171450</xdr:rowOff>
              </to>
            </anchor>
          </controlPr>
        </control>
      </mc:Choice>
      <mc:Fallback>
        <control shapeId="5133" r:id="rId13" name="ListBox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DA87B-AFAB-458C-BECF-B8FC15417DCB}">
  <sheetPr codeName="Sheet4"/>
  <dimension ref="A1:C61"/>
  <sheetViews>
    <sheetView workbookViewId="0"/>
  </sheetViews>
  <sheetFormatPr defaultRowHeight="99.95" customHeight="1" x14ac:dyDescent="0.25"/>
  <cols>
    <col min="1" max="1" width="4.140625" style="2" bestFit="1" customWidth="1"/>
    <col min="2" max="2" width="15.28515625" style="3" bestFit="1" customWidth="1"/>
    <col min="3" max="3" width="21" style="3" bestFit="1" customWidth="1"/>
    <col min="4" max="4" width="22.85546875" style="2" customWidth="1"/>
    <col min="5" max="16384" width="9.140625" style="2"/>
  </cols>
  <sheetData>
    <row r="1" spans="1:3" ht="15" customHeight="1" x14ac:dyDescent="0.25"/>
    <row r="2" spans="1:3" ht="15" customHeight="1" x14ac:dyDescent="0.25"/>
    <row r="3" spans="1:3" ht="99.95" customHeight="1" x14ac:dyDescent="0.25">
      <c r="A3" s="2" t="s">
        <v>7</v>
      </c>
      <c r="B3" s="3" t="s">
        <v>8</v>
      </c>
      <c r="C3" s="3" t="s">
        <v>9</v>
      </c>
    </row>
    <row r="4" spans="1:3" ht="99.95" customHeight="1" x14ac:dyDescent="0.25">
      <c r="A4" s="2" t="s">
        <v>11</v>
      </c>
      <c r="B4" s="3" t="s">
        <v>12</v>
      </c>
      <c r="C4" s="3" t="s">
        <v>13</v>
      </c>
    </row>
    <row r="5" spans="1:3" ht="99.95" customHeight="1" x14ac:dyDescent="0.25">
      <c r="A5" s="2" t="s">
        <v>14</v>
      </c>
      <c r="B5" s="3" t="s">
        <v>15</v>
      </c>
      <c r="C5" s="3" t="s">
        <v>16</v>
      </c>
    </row>
    <row r="6" spans="1:3" ht="99.95" customHeight="1" x14ac:dyDescent="0.25">
      <c r="A6" s="2" t="s">
        <v>17</v>
      </c>
      <c r="B6" s="3" t="s">
        <v>18</v>
      </c>
      <c r="C6" s="3" t="s">
        <v>19</v>
      </c>
    </row>
    <row r="7" spans="1:3" ht="99.95" customHeight="1" x14ac:dyDescent="0.25">
      <c r="A7" s="2" t="s">
        <v>20</v>
      </c>
      <c r="B7" s="3" t="s">
        <v>21</v>
      </c>
      <c r="C7" s="3" t="s">
        <v>22</v>
      </c>
    </row>
    <row r="8" spans="1:3" ht="99.95" customHeight="1" x14ac:dyDescent="0.25">
      <c r="A8" s="2" t="s">
        <v>20</v>
      </c>
      <c r="B8" s="3" t="s">
        <v>21</v>
      </c>
      <c r="C8" s="3" t="s">
        <v>23</v>
      </c>
    </row>
    <row r="9" spans="1:3" ht="99.95" customHeight="1" x14ac:dyDescent="0.25">
      <c r="A9" s="2" t="s">
        <v>20</v>
      </c>
      <c r="B9" s="3" t="s">
        <v>21</v>
      </c>
      <c r="C9" s="3" t="s">
        <v>24</v>
      </c>
    </row>
    <row r="10" spans="1:3" ht="99.95" customHeight="1" x14ac:dyDescent="0.25">
      <c r="A10" s="2" t="s">
        <v>20</v>
      </c>
      <c r="B10" s="3" t="s">
        <v>21</v>
      </c>
      <c r="C10" s="3" t="s">
        <v>25</v>
      </c>
    </row>
    <row r="11" spans="1:3" ht="99.95" customHeight="1" x14ac:dyDescent="0.25">
      <c r="A11" s="2" t="s">
        <v>26</v>
      </c>
      <c r="B11" s="3" t="s">
        <v>27</v>
      </c>
      <c r="C11" s="3" t="s">
        <v>28</v>
      </c>
    </row>
    <row r="12" spans="1:3" ht="99.95" customHeight="1" x14ac:dyDescent="0.25">
      <c r="A12" s="2" t="s">
        <v>29</v>
      </c>
      <c r="B12" s="3" t="s">
        <v>30</v>
      </c>
      <c r="C12" s="3" t="s">
        <v>31</v>
      </c>
    </row>
    <row r="13" spans="1:3" ht="99.95" customHeight="1" x14ac:dyDescent="0.25">
      <c r="A13" s="2" t="s">
        <v>32</v>
      </c>
      <c r="B13" s="3" t="s">
        <v>33</v>
      </c>
      <c r="C13" s="3" t="s">
        <v>34</v>
      </c>
    </row>
    <row r="14" spans="1:3" ht="99.95" customHeight="1" x14ac:dyDescent="0.25">
      <c r="A14" s="2" t="s">
        <v>35</v>
      </c>
      <c r="B14" s="3" t="s">
        <v>36</v>
      </c>
      <c r="C14" s="3" t="s">
        <v>37</v>
      </c>
    </row>
    <row r="15" spans="1:3" ht="99.95" customHeight="1" x14ac:dyDescent="0.25">
      <c r="A15" s="2" t="s">
        <v>35</v>
      </c>
      <c r="B15" s="3" t="s">
        <v>36</v>
      </c>
      <c r="C15" s="3" t="s">
        <v>38</v>
      </c>
    </row>
    <row r="16" spans="1:3" ht="99.95" customHeight="1" x14ac:dyDescent="0.25">
      <c r="A16" s="2" t="s">
        <v>39</v>
      </c>
      <c r="B16" s="3" t="s">
        <v>40</v>
      </c>
      <c r="C16" s="3" t="s">
        <v>41</v>
      </c>
    </row>
    <row r="17" spans="1:3" ht="99.95" customHeight="1" x14ac:dyDescent="0.25">
      <c r="A17" s="2" t="s">
        <v>42</v>
      </c>
      <c r="B17" s="3" t="s">
        <v>43</v>
      </c>
      <c r="C17" s="3" t="s">
        <v>44</v>
      </c>
    </row>
    <row r="18" spans="1:3" ht="99.95" customHeight="1" x14ac:dyDescent="0.25">
      <c r="A18" s="2" t="s">
        <v>45</v>
      </c>
      <c r="B18" s="3" t="s">
        <v>46</v>
      </c>
      <c r="C18" s="3" t="s">
        <v>47</v>
      </c>
    </row>
    <row r="19" spans="1:3" ht="99.95" customHeight="1" x14ac:dyDescent="0.25">
      <c r="A19" s="2" t="s">
        <v>48</v>
      </c>
      <c r="B19" s="3" t="s">
        <v>49</v>
      </c>
      <c r="C19" s="3" t="s">
        <v>50</v>
      </c>
    </row>
    <row r="20" spans="1:3" ht="99.95" customHeight="1" x14ac:dyDescent="0.25">
      <c r="A20" s="2" t="s">
        <v>51</v>
      </c>
      <c r="B20" s="3" t="s">
        <v>52</v>
      </c>
      <c r="C20" s="3" t="s">
        <v>53</v>
      </c>
    </row>
    <row r="21" spans="1:3" ht="99.95" customHeight="1" x14ac:dyDescent="0.25">
      <c r="A21" s="2" t="s">
        <v>51</v>
      </c>
      <c r="B21" s="3" t="s">
        <v>52</v>
      </c>
      <c r="C21" s="3" t="s">
        <v>54</v>
      </c>
    </row>
    <row r="22" spans="1:3" ht="99.95" customHeight="1" x14ac:dyDescent="0.25">
      <c r="A22" s="2" t="s">
        <v>55</v>
      </c>
      <c r="B22" s="3" t="s">
        <v>56</v>
      </c>
      <c r="C22" s="3" t="s">
        <v>57</v>
      </c>
    </row>
    <row r="23" spans="1:3" ht="99.95" customHeight="1" x14ac:dyDescent="0.25">
      <c r="A23" s="2" t="s">
        <v>58</v>
      </c>
      <c r="B23" s="3" t="s">
        <v>59</v>
      </c>
      <c r="C23" s="3" t="s">
        <v>60</v>
      </c>
    </row>
    <row r="24" spans="1:3" ht="99.95" customHeight="1" x14ac:dyDescent="0.25">
      <c r="A24" s="2" t="s">
        <v>61</v>
      </c>
      <c r="B24" s="3" t="s">
        <v>62</v>
      </c>
      <c r="C24" s="3" t="s">
        <v>63</v>
      </c>
    </row>
    <row r="25" spans="1:3" ht="99.95" customHeight="1" x14ac:dyDescent="0.25">
      <c r="A25" s="2" t="s">
        <v>64</v>
      </c>
      <c r="B25" s="3" t="s">
        <v>65</v>
      </c>
      <c r="C25" s="3" t="s">
        <v>66</v>
      </c>
    </row>
    <row r="26" spans="1:3" ht="99.95" customHeight="1" x14ac:dyDescent="0.25">
      <c r="A26" s="2" t="s">
        <v>67</v>
      </c>
      <c r="B26" s="3" t="s">
        <v>68</v>
      </c>
      <c r="C26" s="3" t="s">
        <v>69</v>
      </c>
    </row>
    <row r="27" spans="1:3" ht="99.95" customHeight="1" x14ac:dyDescent="0.25">
      <c r="A27" s="2" t="s">
        <v>70</v>
      </c>
      <c r="B27" s="3" t="s">
        <v>71</v>
      </c>
      <c r="C27" s="3" t="s">
        <v>72</v>
      </c>
    </row>
    <row r="28" spans="1:3" ht="99.95" customHeight="1" x14ac:dyDescent="0.25">
      <c r="A28" s="2" t="s">
        <v>70</v>
      </c>
      <c r="B28" s="3" t="s">
        <v>71</v>
      </c>
      <c r="C28" s="3" t="s">
        <v>73</v>
      </c>
    </row>
    <row r="29" spans="1:3" ht="99.95" customHeight="1" x14ac:dyDescent="0.25">
      <c r="A29" s="2" t="s">
        <v>74</v>
      </c>
      <c r="B29" s="3" t="s">
        <v>75</v>
      </c>
      <c r="C29" s="3" t="s">
        <v>76</v>
      </c>
    </row>
    <row r="30" spans="1:3" ht="99.95" customHeight="1" x14ac:dyDescent="0.25">
      <c r="A30" s="2" t="s">
        <v>77</v>
      </c>
      <c r="B30" s="3" t="s">
        <v>78</v>
      </c>
      <c r="C30" s="3" t="s">
        <v>79</v>
      </c>
    </row>
    <row r="31" spans="1:3" ht="99.95" customHeight="1" x14ac:dyDescent="0.25">
      <c r="A31" s="2" t="s">
        <v>80</v>
      </c>
      <c r="B31" s="3" t="s">
        <v>81</v>
      </c>
      <c r="C31" s="3" t="s">
        <v>82</v>
      </c>
    </row>
    <row r="32" spans="1:3" ht="99.95" customHeight="1" x14ac:dyDescent="0.25">
      <c r="A32" s="2" t="s">
        <v>83</v>
      </c>
      <c r="B32" s="3" t="s">
        <v>84</v>
      </c>
      <c r="C32" s="3" t="s">
        <v>85</v>
      </c>
    </row>
    <row r="33" spans="1:3" ht="99.95" customHeight="1" x14ac:dyDescent="0.25">
      <c r="A33" s="2" t="s">
        <v>86</v>
      </c>
      <c r="B33" s="3" t="s">
        <v>87</v>
      </c>
      <c r="C33" s="3" t="s">
        <v>88</v>
      </c>
    </row>
    <row r="34" spans="1:3" ht="99.95" customHeight="1" x14ac:dyDescent="0.25">
      <c r="A34" s="2" t="s">
        <v>89</v>
      </c>
      <c r="B34" s="3" t="s">
        <v>90</v>
      </c>
      <c r="C34" s="3" t="s">
        <v>91</v>
      </c>
    </row>
    <row r="35" spans="1:3" ht="99.95" customHeight="1" x14ac:dyDescent="0.25">
      <c r="A35" s="2" t="s">
        <v>92</v>
      </c>
      <c r="B35" s="3" t="s">
        <v>93</v>
      </c>
      <c r="C35" s="3" t="s">
        <v>94</v>
      </c>
    </row>
    <row r="36" spans="1:3" ht="99.95" customHeight="1" x14ac:dyDescent="0.25">
      <c r="A36" s="2" t="s">
        <v>95</v>
      </c>
      <c r="B36" s="3" t="s">
        <v>96</v>
      </c>
      <c r="C36" s="3" t="s">
        <v>97</v>
      </c>
    </row>
    <row r="37" spans="1:3" ht="99.95" customHeight="1" x14ac:dyDescent="0.25">
      <c r="A37" s="2" t="s">
        <v>98</v>
      </c>
      <c r="B37" s="3" t="s">
        <v>99</v>
      </c>
      <c r="C37" s="3" t="s">
        <v>100</v>
      </c>
    </row>
    <row r="38" spans="1:3" ht="99.95" customHeight="1" x14ac:dyDescent="0.25">
      <c r="A38" s="2" t="s">
        <v>101</v>
      </c>
      <c r="B38" s="3" t="s">
        <v>102</v>
      </c>
      <c r="C38" s="3" t="s">
        <v>103</v>
      </c>
    </row>
    <row r="39" spans="1:3" ht="99.95" customHeight="1" x14ac:dyDescent="0.25">
      <c r="A39" s="2" t="s">
        <v>104</v>
      </c>
      <c r="B39" s="3" t="s">
        <v>105</v>
      </c>
      <c r="C39" s="3" t="s">
        <v>106</v>
      </c>
    </row>
    <row r="40" spans="1:3" ht="99.95" customHeight="1" x14ac:dyDescent="0.25">
      <c r="A40" s="2" t="s">
        <v>107</v>
      </c>
      <c r="B40" s="3" t="s">
        <v>108</v>
      </c>
      <c r="C40" s="3" t="s">
        <v>109</v>
      </c>
    </row>
    <row r="41" spans="1:3" ht="99.95" customHeight="1" x14ac:dyDescent="0.25">
      <c r="A41" s="2" t="s">
        <v>110</v>
      </c>
      <c r="B41" s="3" t="s">
        <v>111</v>
      </c>
      <c r="C41" s="3" t="s">
        <v>112</v>
      </c>
    </row>
    <row r="42" spans="1:3" ht="99.95" customHeight="1" x14ac:dyDescent="0.25">
      <c r="A42" s="2" t="s">
        <v>113</v>
      </c>
      <c r="B42" s="3" t="s">
        <v>114</v>
      </c>
      <c r="C42" s="3" t="s">
        <v>115</v>
      </c>
    </row>
    <row r="43" spans="1:3" ht="99.95" customHeight="1" x14ac:dyDescent="0.25">
      <c r="A43" s="2" t="s">
        <v>113</v>
      </c>
      <c r="B43" s="3" t="s">
        <v>114</v>
      </c>
      <c r="C43" s="3" t="s">
        <v>116</v>
      </c>
    </row>
    <row r="44" spans="1:3" ht="99.95" customHeight="1" x14ac:dyDescent="0.25">
      <c r="A44" s="2" t="s">
        <v>113</v>
      </c>
      <c r="B44" s="3" t="s">
        <v>114</v>
      </c>
      <c r="C44" s="3" t="s">
        <v>117</v>
      </c>
    </row>
    <row r="45" spans="1:3" ht="99.95" customHeight="1" x14ac:dyDescent="0.25">
      <c r="A45" s="2" t="s">
        <v>118</v>
      </c>
      <c r="B45" s="3" t="s">
        <v>119</v>
      </c>
      <c r="C45" s="3" t="s">
        <v>120</v>
      </c>
    </row>
    <row r="46" spans="1:3" ht="99.95" customHeight="1" x14ac:dyDescent="0.25">
      <c r="A46" s="2" t="s">
        <v>121</v>
      </c>
      <c r="B46" s="3" t="s">
        <v>122</v>
      </c>
      <c r="C46" s="3" t="s">
        <v>123</v>
      </c>
    </row>
    <row r="47" spans="1:3" ht="99.95" customHeight="1" x14ac:dyDescent="0.25">
      <c r="A47" s="2" t="s">
        <v>124</v>
      </c>
      <c r="B47" s="3" t="s">
        <v>125</v>
      </c>
      <c r="C47" s="3" t="s">
        <v>126</v>
      </c>
    </row>
    <row r="48" spans="1:3" ht="99.95" customHeight="1" x14ac:dyDescent="0.25">
      <c r="A48" s="2" t="s">
        <v>127</v>
      </c>
      <c r="B48" s="3" t="s">
        <v>128</v>
      </c>
      <c r="C48" s="3" t="s">
        <v>129</v>
      </c>
    </row>
    <row r="49" spans="1:3" ht="99.95" customHeight="1" x14ac:dyDescent="0.25">
      <c r="A49" s="2" t="s">
        <v>130</v>
      </c>
      <c r="B49" s="3" t="s">
        <v>131</v>
      </c>
      <c r="C49" s="3" t="s">
        <v>132</v>
      </c>
    </row>
    <row r="50" spans="1:3" ht="99.95" customHeight="1" x14ac:dyDescent="0.25">
      <c r="A50" s="2" t="s">
        <v>133</v>
      </c>
      <c r="B50" s="3" t="s">
        <v>134</v>
      </c>
      <c r="C50" s="3" t="s">
        <v>135</v>
      </c>
    </row>
    <row r="51" spans="1:3" ht="99.95" customHeight="1" x14ac:dyDescent="0.25">
      <c r="A51" s="2" t="s">
        <v>136</v>
      </c>
      <c r="B51" s="3" t="s">
        <v>137</v>
      </c>
      <c r="C51" s="3" t="s">
        <v>138</v>
      </c>
    </row>
    <row r="52" spans="1:3" ht="99.95" customHeight="1" x14ac:dyDescent="0.25">
      <c r="A52" s="2" t="s">
        <v>139</v>
      </c>
      <c r="B52" s="3" t="s">
        <v>140</v>
      </c>
      <c r="C52" s="3" t="s">
        <v>141</v>
      </c>
    </row>
    <row r="53" spans="1:3" ht="99.95" customHeight="1" x14ac:dyDescent="0.25">
      <c r="A53" s="2" t="s">
        <v>142</v>
      </c>
      <c r="B53" s="3" t="s">
        <v>143</v>
      </c>
      <c r="C53" s="3" t="s">
        <v>144</v>
      </c>
    </row>
    <row r="54" spans="1:3" ht="99.95" customHeight="1" x14ac:dyDescent="0.25">
      <c r="A54" s="2" t="s">
        <v>142</v>
      </c>
      <c r="B54" s="3" t="s">
        <v>143</v>
      </c>
      <c r="C54" s="3" t="s">
        <v>145</v>
      </c>
    </row>
    <row r="55" spans="1:3" ht="99.95" customHeight="1" x14ac:dyDescent="0.25">
      <c r="A55" s="2" t="s">
        <v>146</v>
      </c>
      <c r="B55" s="3" t="s">
        <v>147</v>
      </c>
      <c r="C55" s="3" t="s">
        <v>148</v>
      </c>
    </row>
    <row r="56" spans="1:3" ht="99.95" customHeight="1" x14ac:dyDescent="0.25">
      <c r="A56" s="2" t="s">
        <v>149</v>
      </c>
      <c r="B56" s="3" t="s">
        <v>150</v>
      </c>
      <c r="C56" s="3" t="s">
        <v>151</v>
      </c>
    </row>
    <row r="57" spans="1:3" ht="99.95" customHeight="1" x14ac:dyDescent="0.25">
      <c r="A57" s="2" t="s">
        <v>152</v>
      </c>
      <c r="B57" s="3" t="s">
        <v>153</v>
      </c>
      <c r="C57" s="3" t="s">
        <v>154</v>
      </c>
    </row>
    <row r="58" spans="1:3" ht="99.95" customHeight="1" x14ac:dyDescent="0.25">
      <c r="A58" s="2" t="s">
        <v>155</v>
      </c>
      <c r="B58" s="3" t="s">
        <v>156</v>
      </c>
      <c r="C58" s="3" t="s">
        <v>157</v>
      </c>
    </row>
    <row r="59" spans="1:3" ht="99.95" customHeight="1" x14ac:dyDescent="0.25">
      <c r="A59" s="2" t="s">
        <v>158</v>
      </c>
      <c r="B59" s="3" t="s">
        <v>159</v>
      </c>
      <c r="C59" s="3" t="s">
        <v>160</v>
      </c>
    </row>
    <row r="60" spans="1:3" ht="99.95" customHeight="1" x14ac:dyDescent="0.25">
      <c r="A60" s="2" t="s">
        <v>161</v>
      </c>
      <c r="B60" s="3" t="s">
        <v>162</v>
      </c>
      <c r="C60" s="3" t="s">
        <v>163</v>
      </c>
    </row>
    <row r="61" spans="1:3" ht="99.95" customHeight="1" x14ac:dyDescent="0.25">
      <c r="A61" s="2" t="s">
        <v>164</v>
      </c>
      <c r="B61" s="3" t="s">
        <v>165</v>
      </c>
      <c r="C61" s="3" t="s">
        <v>166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D9FF8-E791-43F3-8F03-52DF3550C6D3}">
  <sheetPr codeName="Sheet5"/>
  <dimension ref="A1"/>
  <sheetViews>
    <sheetView workbookViewId="0">
      <selection activeCell="F21" sqref="F21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DATA</vt:lpstr>
      <vt:lpstr>parametreler</vt:lpstr>
      <vt:lpstr>Dashboard</vt:lpstr>
      <vt:lpstr>Sellers</vt:lpstr>
      <vt:lpstr>images</vt:lpstr>
      <vt:lpstr>bolgeler</vt:lpstr>
      <vt:lpstr>donemler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Sercan Ayvaz</dc:creator>
  <cp:lastModifiedBy>Sercan Ayvaz</cp:lastModifiedBy>
  <dcterms:created xsi:type="dcterms:W3CDTF">2025-11-03T09:38:43Z</dcterms:created>
  <dcterms:modified xsi:type="dcterms:W3CDTF">2025-11-10T10:09:50Z</dcterms:modified>
</cp:coreProperties>
</file>