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calcPr calcId="124519"/>
</workbook>
</file>

<file path=xl/calcChain.xml><?xml version="1.0" encoding="utf-8"?>
<calcChain xmlns="http://schemas.openxmlformats.org/spreadsheetml/2006/main">
  <c r="H2" i="1"/>
  <c r="C2"/>
  <c r="J26" i="5"/>
  <c r="G26"/>
  <c r="F26"/>
  <c r="H26" s="1"/>
  <c r="E26"/>
  <c r="C27"/>
  <c r="C28"/>
  <c r="D28" s="1"/>
  <c r="C26"/>
  <c r="D27"/>
  <c r="D26"/>
  <c r="B26"/>
  <c r="I18"/>
  <c r="K18"/>
  <c r="I10"/>
  <c r="E18"/>
  <c r="E2"/>
  <c r="E10"/>
  <c r="H18"/>
  <c r="F18"/>
  <c r="C19"/>
  <c r="C20"/>
  <c r="D20" s="1"/>
  <c r="C18"/>
  <c r="D19"/>
  <c r="J18"/>
  <c r="G18"/>
  <c r="D18"/>
  <c r="D2"/>
  <c r="F10"/>
  <c r="H10" s="1"/>
  <c r="J10"/>
  <c r="D12"/>
  <c r="D11"/>
  <c r="D10"/>
  <c r="D3"/>
  <c r="D4"/>
  <c r="F2" s="1"/>
  <c r="C11"/>
  <c r="C12"/>
  <c r="C10"/>
  <c r="G10"/>
  <c r="C4"/>
  <c r="C3"/>
  <c r="C2"/>
  <c r="G2"/>
  <c r="F6" i="4"/>
  <c r="F2" i="3"/>
  <c r="F2" i="1"/>
  <c r="F2" i="2"/>
  <c r="H6" i="4"/>
  <c r="I6" s="1"/>
  <c r="G6"/>
  <c r="G2" i="1"/>
  <c r="B28" i="5"/>
  <c r="B27"/>
  <c r="E6" i="4"/>
  <c r="D6"/>
  <c r="C10"/>
  <c r="C9"/>
  <c r="C8"/>
  <c r="C7"/>
  <c r="C6"/>
  <c r="D10"/>
  <c r="D9"/>
  <c r="D8"/>
  <c r="D7"/>
  <c r="C4" i="3"/>
  <c r="C3"/>
  <c r="D3" s="1"/>
  <c r="C2"/>
  <c r="D2"/>
  <c r="E2"/>
  <c r="D4"/>
  <c r="H2" i="2"/>
  <c r="G2"/>
  <c r="C2"/>
  <c r="D2"/>
  <c r="C6"/>
  <c r="D6" s="1"/>
  <c r="C5"/>
  <c r="D5" s="1"/>
  <c r="C4"/>
  <c r="D4" s="1"/>
  <c r="C3"/>
  <c r="D3" s="1"/>
  <c r="E2"/>
  <c r="E2" i="1"/>
  <c r="D3"/>
  <c r="D4"/>
  <c r="D5"/>
  <c r="D6"/>
  <c r="D2"/>
  <c r="C3"/>
  <c r="C4"/>
  <c r="C5"/>
  <c r="C6"/>
  <c r="K26" i="5" l="1"/>
  <c r="I26"/>
  <c r="J2"/>
  <c r="H2"/>
  <c r="G2" i="3"/>
  <c r="H2" s="1"/>
  <c r="I2" i="2"/>
  <c r="I2" i="1"/>
  <c r="I2" i="5" l="1"/>
  <c r="K2"/>
  <c r="K10"/>
  <c r="I2" i="3"/>
</calcChain>
</file>

<file path=xl/sharedStrings.xml><?xml version="1.0" encoding="utf-8"?>
<sst xmlns="http://schemas.openxmlformats.org/spreadsheetml/2006/main" count="93" uniqueCount="28">
  <si>
    <t>n</t>
  </si>
  <si>
    <t>d, мм</t>
  </si>
  <si>
    <t>d(i)-d(0)</t>
  </si>
  <si>
    <t>(d(i)-d(0))^2</t>
  </si>
  <si>
    <t>Среднее d</t>
  </si>
  <si>
    <t>Относит. погреш.</t>
  </si>
  <si>
    <t>Абсол. погреш.</t>
  </si>
  <si>
    <t>Станд. отклонен</t>
  </si>
  <si>
    <t>d(0)</t>
  </si>
  <si>
    <t xml:space="preserve">Среднеквадратичная погрешность </t>
  </si>
  <si>
    <t>t(a)</t>
  </si>
  <si>
    <t>При измернеии длины отрезка были получены следующие результаты:
12,2 см; 12,3 см; 12,2 см; 12 см; 12,1 см. Вычислить
погрешность эксперимента, в качестве l(0) выбрать значение 12,1</t>
  </si>
  <si>
    <t>d, %</t>
  </si>
  <si>
    <t>d, г</t>
  </si>
  <si>
    <t>d, см</t>
  </si>
  <si>
    <t>a, мм</t>
  </si>
  <si>
    <t>b, мм</t>
  </si>
  <si>
    <t>h, мм</t>
  </si>
  <si>
    <t>S, мм^2</t>
  </si>
  <si>
    <t>Случ. погрешн</t>
  </si>
  <si>
    <t>Погрешность</t>
  </si>
  <si>
    <t>Общая погреш.</t>
  </si>
  <si>
    <t>X</t>
  </si>
  <si>
    <t>Относительная погрешность</t>
  </si>
  <si>
    <t>Плюс/минус</t>
  </si>
  <si>
    <t>Среднее a</t>
  </si>
  <si>
    <t>Среднее b</t>
  </si>
  <si>
    <t>(d(сред)-d(i))^2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</si>
</sst>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%"/>
    <numFmt numFmtId="166" formatCode="0.0000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2" fillId="2" borderId="1" xfId="2" applyAlignment="1">
      <alignment horizontal="center"/>
    </xf>
    <xf numFmtId="0" fontId="1" fillId="3" borderId="1" xfId="3" applyBorder="1" applyAlignment="1">
      <alignment horizontal="center"/>
    </xf>
    <xf numFmtId="0" fontId="0" fillId="3" borderId="1" xfId="3" applyFont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6" fontId="2" fillId="2" borderId="1" xfId="2" applyNumberFormat="1" applyAlignment="1">
      <alignment horizontal="center"/>
    </xf>
    <xf numFmtId="0" fontId="0" fillId="0" borderId="0" xfId="0" applyAlignment="1">
      <alignment wrapText="1"/>
    </xf>
    <xf numFmtId="1" fontId="2" fillId="2" borderId="1" xfId="2" applyNumberFormat="1" applyAlignment="1">
      <alignment horizontal="center"/>
    </xf>
    <xf numFmtId="2" fontId="2" fillId="2" borderId="1" xfId="2" applyNumberFormat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10" fontId="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40% - Акцент3" xfId="3" builtinId="39"/>
    <cellStyle name="Вывод" xfId="2" builtinId="21"/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D1" workbookViewId="0">
      <selection activeCell="G21" sqref="G21"/>
    </sheetView>
  </sheetViews>
  <sheetFormatPr defaultRowHeight="15"/>
  <cols>
    <col min="1" max="1" width="4.5703125" bestFit="1" customWidth="1"/>
    <col min="2" max="2" width="6" bestFit="1" customWidth="1"/>
    <col min="3" max="3" width="8.42578125" bestFit="1" customWidth="1"/>
    <col min="4" max="4" width="11.85546875" bestFit="1" customWidth="1"/>
    <col min="5" max="5" width="10.5703125" bestFit="1" customWidth="1"/>
    <col min="6" max="6" width="33.85546875" bestFit="1" customWidth="1"/>
    <col min="7" max="7" width="16.140625" bestFit="1" customWidth="1"/>
    <col min="8" max="8" width="15.140625" bestFit="1" customWidth="1"/>
    <col min="9" max="9" width="17" bestFit="1" customWidth="1"/>
  </cols>
  <sheetData>
    <row r="1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9</v>
      </c>
      <c r="G1" s="2" t="s">
        <v>7</v>
      </c>
      <c r="H1" s="2" t="s">
        <v>6</v>
      </c>
      <c r="I1" s="2" t="s">
        <v>5</v>
      </c>
    </row>
    <row r="2" spans="1:9">
      <c r="A2" s="2">
        <v>1</v>
      </c>
      <c r="B2" s="1">
        <v>14.85</v>
      </c>
      <c r="C2" s="1">
        <f>B2-$B$8</f>
        <v>4.9999999999998934E-2</v>
      </c>
      <c r="D2" s="1">
        <f>POWER(C2,2)</f>
        <v>2.4999999999998934E-3</v>
      </c>
      <c r="E2" s="1">
        <f>(1/5)*SUM($B$2:$B$6)</f>
        <v>14.818000000000001</v>
      </c>
      <c r="F2" s="5">
        <f>(1/(5*(5-1)))*((D2+D3+D4+D5+D6)-5*(POWER(E2-B8,2)))</f>
        <v>1.3399999999998648E-4</v>
      </c>
      <c r="G2" s="1">
        <f>SQRT(F2)</f>
        <v>1.1575836902789641E-2</v>
      </c>
      <c r="H2" s="1">
        <f>B9*G2</f>
        <v>2.9749900840169374E-2</v>
      </c>
      <c r="I2" s="6">
        <f>(H2/E2)*100%</f>
        <v>2.007686654080805E-3</v>
      </c>
    </row>
    <row r="3" spans="1:9">
      <c r="A3" s="2">
        <v>2</v>
      </c>
      <c r="B3" s="1">
        <v>14.8</v>
      </c>
      <c r="C3" s="1">
        <f t="shared" ref="C3:C6" si="0">B3-$B$8</f>
        <v>0</v>
      </c>
      <c r="D3" s="1">
        <f t="shared" ref="D3:D6" si="1">POWER(C3,2)</f>
        <v>0</v>
      </c>
      <c r="E3" s="1"/>
      <c r="F3" s="1"/>
      <c r="G3" s="1"/>
      <c r="H3" s="1"/>
      <c r="I3" s="4"/>
    </row>
    <row r="4" spans="1:9">
      <c r="A4" s="2">
        <v>3</v>
      </c>
      <c r="B4" s="1">
        <v>14.79</v>
      </c>
      <c r="C4" s="1">
        <f t="shared" si="0"/>
        <v>-1.0000000000001563E-2</v>
      </c>
      <c r="D4" s="1">
        <f t="shared" si="1"/>
        <v>1.0000000000003127E-4</v>
      </c>
      <c r="E4" s="1"/>
      <c r="F4" s="1"/>
      <c r="G4" s="1"/>
      <c r="H4" s="1"/>
      <c r="I4" s="4"/>
    </row>
    <row r="5" spans="1:9">
      <c r="A5" s="2">
        <v>4</v>
      </c>
      <c r="B5" s="1">
        <v>14.84</v>
      </c>
      <c r="C5" s="1">
        <f t="shared" si="0"/>
        <v>3.9999999999999147E-2</v>
      </c>
      <c r="D5" s="1">
        <f t="shared" si="1"/>
        <v>1.5999999999999318E-3</v>
      </c>
      <c r="E5" s="1"/>
      <c r="F5" s="1"/>
      <c r="G5" s="1"/>
      <c r="H5" s="1"/>
      <c r="I5" s="4"/>
    </row>
    <row r="6" spans="1:9">
      <c r="A6" s="2">
        <v>5</v>
      </c>
      <c r="B6" s="1">
        <v>14.81</v>
      </c>
      <c r="C6" s="1">
        <f t="shared" si="0"/>
        <v>9.9999999999997868E-3</v>
      </c>
      <c r="D6" s="7">
        <f t="shared" si="1"/>
        <v>9.9999999999995736E-5</v>
      </c>
      <c r="E6" s="1"/>
      <c r="F6" s="1"/>
      <c r="G6" s="1"/>
      <c r="H6" s="1"/>
      <c r="I6" s="4"/>
    </row>
    <row r="8" spans="1:9">
      <c r="A8" s="3" t="s">
        <v>8</v>
      </c>
      <c r="B8" s="1">
        <v>14.8</v>
      </c>
    </row>
    <row r="9" spans="1:9">
      <c r="A9" s="3" t="s">
        <v>10</v>
      </c>
      <c r="B9" s="1">
        <v>2.57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2" sqref="F2"/>
    </sheetView>
  </sheetViews>
  <sheetFormatPr defaultRowHeight="15"/>
  <cols>
    <col min="1" max="1" width="4.5703125" bestFit="1" customWidth="1"/>
    <col min="2" max="2" width="6" bestFit="1" customWidth="1"/>
    <col min="3" max="3" width="8.42578125" bestFit="1" customWidth="1"/>
    <col min="4" max="4" width="11.85546875" bestFit="1" customWidth="1"/>
    <col min="5" max="5" width="10.5703125" bestFit="1" customWidth="1"/>
    <col min="6" max="6" width="33.85546875" bestFit="1" customWidth="1"/>
    <col min="7" max="7" width="16.140625" bestFit="1" customWidth="1"/>
    <col min="8" max="8" width="15.140625" bestFit="1" customWidth="1"/>
    <col min="9" max="9" width="17" bestFit="1" customWidth="1"/>
  </cols>
  <sheetData>
    <row r="1" spans="1:9">
      <c r="A1" s="2" t="s">
        <v>0</v>
      </c>
      <c r="B1" s="3" t="s">
        <v>12</v>
      </c>
      <c r="C1" s="3" t="s">
        <v>2</v>
      </c>
      <c r="D1" s="2" t="s">
        <v>3</v>
      </c>
      <c r="E1" s="3" t="s">
        <v>4</v>
      </c>
      <c r="F1" s="3" t="s">
        <v>9</v>
      </c>
      <c r="G1" s="2" t="s">
        <v>7</v>
      </c>
      <c r="H1" s="2" t="s">
        <v>6</v>
      </c>
      <c r="I1" s="2" t="s">
        <v>5</v>
      </c>
    </row>
    <row r="2" spans="1:9">
      <c r="A2" s="2">
        <v>1</v>
      </c>
      <c r="B2" s="1">
        <v>7.48</v>
      </c>
      <c r="C2" s="1">
        <f>B2-$B$8</f>
        <v>0</v>
      </c>
      <c r="D2" s="1">
        <f>POWER(C2,2)</f>
        <v>0</v>
      </c>
      <c r="E2" s="1">
        <f>(1/5)*SUM($B$2:$B$6)</f>
        <v>7.4920000000000009</v>
      </c>
      <c r="F2" s="5">
        <f>(1/(5*(5-1)))*((D2+D3+D4+D5+D6)-5*(POWER(E2-B8,2)))</f>
        <v>7.3999999999993464E-5</v>
      </c>
      <c r="G2" s="1">
        <f>SQRT(F2)</f>
        <v>8.6023252670422469E-3</v>
      </c>
      <c r="H2" s="1">
        <f>B9*G2</f>
        <v>2.2107975936298572E-2</v>
      </c>
      <c r="I2" s="6">
        <f>(H2/E2)*100%</f>
        <v>2.9508777277494087E-3</v>
      </c>
    </row>
    <row r="3" spans="1:9">
      <c r="A3" s="2">
        <v>2</v>
      </c>
      <c r="B3" s="1">
        <v>7.49</v>
      </c>
      <c r="C3" s="1">
        <f t="shared" ref="C3:C6" si="0">B3-$B$8</f>
        <v>9.9999999999997868E-3</v>
      </c>
      <c r="D3" s="7">
        <f t="shared" ref="D3:D6" si="1">POWER(C3,2)</f>
        <v>9.9999999999995736E-5</v>
      </c>
      <c r="E3" s="1"/>
      <c r="F3" s="1"/>
      <c r="G3" s="1"/>
      <c r="H3" s="1"/>
      <c r="I3" s="4"/>
    </row>
    <row r="4" spans="1:9">
      <c r="A4" s="2">
        <v>3</v>
      </c>
      <c r="B4" s="1">
        <v>7.52</v>
      </c>
      <c r="C4" s="1">
        <f t="shared" si="0"/>
        <v>3.9999999999999147E-2</v>
      </c>
      <c r="D4" s="1">
        <f t="shared" si="1"/>
        <v>1.5999999999999318E-3</v>
      </c>
      <c r="E4" s="1"/>
      <c r="F4" s="1"/>
      <c r="G4" s="1"/>
      <c r="H4" s="1"/>
      <c r="I4" s="4"/>
    </row>
    <row r="5" spans="1:9">
      <c r="A5" s="2">
        <v>4</v>
      </c>
      <c r="B5" s="1">
        <v>7.47</v>
      </c>
      <c r="C5" s="1">
        <f t="shared" si="0"/>
        <v>-1.0000000000000675E-2</v>
      </c>
      <c r="D5" s="1">
        <f t="shared" si="1"/>
        <v>1.000000000000135E-4</v>
      </c>
      <c r="E5" s="1"/>
      <c r="F5" s="1"/>
      <c r="G5" s="1"/>
      <c r="H5" s="1"/>
      <c r="I5" s="4"/>
    </row>
    <row r="6" spans="1:9">
      <c r="A6" s="2">
        <v>5</v>
      </c>
      <c r="B6" s="1">
        <v>7.5</v>
      </c>
      <c r="C6" s="1">
        <f t="shared" si="0"/>
        <v>1.9999999999999574E-2</v>
      </c>
      <c r="D6" s="1">
        <f t="shared" si="1"/>
        <v>3.9999999999998294E-4</v>
      </c>
      <c r="E6" s="1"/>
      <c r="F6" s="1"/>
      <c r="G6" s="1"/>
      <c r="H6" s="1"/>
      <c r="I6" s="4"/>
    </row>
    <row r="8" spans="1:9">
      <c r="A8" s="3" t="s">
        <v>8</v>
      </c>
      <c r="B8" s="1">
        <v>7.48</v>
      </c>
    </row>
    <row r="9" spans="1:9">
      <c r="A9" s="3" t="s">
        <v>10</v>
      </c>
      <c r="B9" s="1">
        <v>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F2" sqref="F2"/>
    </sheetView>
  </sheetViews>
  <sheetFormatPr defaultRowHeight="15"/>
  <cols>
    <col min="1" max="1" width="4.5703125" bestFit="1" customWidth="1"/>
    <col min="2" max="2" width="6" bestFit="1" customWidth="1"/>
    <col min="3" max="3" width="8.42578125" bestFit="1" customWidth="1"/>
    <col min="4" max="4" width="11.85546875" bestFit="1" customWidth="1"/>
    <col min="5" max="5" width="10.5703125" bestFit="1" customWidth="1"/>
    <col min="6" max="6" width="33.85546875" bestFit="1" customWidth="1"/>
    <col min="7" max="7" width="16.140625" bestFit="1" customWidth="1"/>
    <col min="8" max="8" width="15.140625" bestFit="1" customWidth="1"/>
  </cols>
  <sheetData>
    <row r="1" spans="1:9">
      <c r="A1" s="2" t="s">
        <v>0</v>
      </c>
      <c r="B1" s="3" t="s">
        <v>13</v>
      </c>
      <c r="C1" s="3" t="s">
        <v>2</v>
      </c>
      <c r="D1" s="2" t="s">
        <v>3</v>
      </c>
      <c r="E1" s="2" t="s">
        <v>4</v>
      </c>
      <c r="F1" s="3" t="s">
        <v>9</v>
      </c>
      <c r="G1" s="2" t="s">
        <v>7</v>
      </c>
      <c r="H1" s="2" t="s">
        <v>6</v>
      </c>
      <c r="I1" s="2" t="s">
        <v>5</v>
      </c>
    </row>
    <row r="2" spans="1:9">
      <c r="A2" s="2">
        <v>1</v>
      </c>
      <c r="B2" s="1">
        <v>47.12</v>
      </c>
      <c r="C2" s="1">
        <f>B2-$B$6</f>
        <v>3.9999999999999147E-2</v>
      </c>
      <c r="D2" s="7">
        <f>POWER(C2,2)</f>
        <v>1.5999999999999318E-3</v>
      </c>
      <c r="E2" s="1">
        <f>(1/3)*SUM($B$2:$B$4)</f>
        <v>47.109999999999992</v>
      </c>
      <c r="F2" s="5">
        <f>(1/(3*(3-1)))*((D2+D3+D4)-3*(POWER(E2-B6,2)))</f>
        <v>2.3333333333357218E-4</v>
      </c>
      <c r="G2" s="1">
        <f>SQRT(F2)</f>
        <v>1.5275252316527285E-2</v>
      </c>
      <c r="H2" s="1">
        <f>B7*G2</f>
        <v>4.860585287118982E-2</v>
      </c>
      <c r="I2" s="6">
        <f>(H2/E2)*100%</f>
        <v>1.0317523428399454E-3</v>
      </c>
    </row>
    <row r="3" spans="1:9">
      <c r="A3" s="2">
        <v>2</v>
      </c>
      <c r="B3" s="1">
        <v>47.08</v>
      </c>
      <c r="C3" s="1">
        <f>B3-$B$6</f>
        <v>0</v>
      </c>
      <c r="D3" s="1">
        <f t="shared" ref="D3:D4" si="0">POWER(C3,2)</f>
        <v>0</v>
      </c>
      <c r="E3" s="1"/>
      <c r="F3" s="1"/>
      <c r="G3" s="1"/>
      <c r="H3" s="1"/>
      <c r="I3" s="4"/>
    </row>
    <row r="4" spans="1:9">
      <c r="A4" s="2">
        <v>3</v>
      </c>
      <c r="B4" s="1">
        <v>47.13</v>
      </c>
      <c r="C4" s="1">
        <f>B4-$B$6</f>
        <v>5.0000000000004263E-2</v>
      </c>
      <c r="D4" s="1">
        <f t="shared" si="0"/>
        <v>2.5000000000004264E-3</v>
      </c>
      <c r="E4" s="1"/>
      <c r="F4" s="1"/>
      <c r="G4" s="1"/>
      <c r="H4" s="1"/>
      <c r="I4" s="4"/>
    </row>
    <row r="6" spans="1:9">
      <c r="A6" s="3" t="s">
        <v>8</v>
      </c>
      <c r="B6" s="1">
        <v>47.08</v>
      </c>
      <c r="C6">
        <v>2.8000000000000001E-2</v>
      </c>
    </row>
    <row r="7" spans="1:9">
      <c r="A7" s="3" t="s">
        <v>10</v>
      </c>
      <c r="B7" s="1">
        <v>3.1819999999999999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F6" sqref="F6"/>
    </sheetView>
  </sheetViews>
  <sheetFormatPr defaultRowHeight="15"/>
  <cols>
    <col min="1" max="1" width="4.5703125" bestFit="1" customWidth="1"/>
    <col min="2" max="2" width="6.5703125" bestFit="1" customWidth="1"/>
    <col min="3" max="3" width="8.42578125" bestFit="1" customWidth="1"/>
    <col min="4" max="4" width="11.85546875" bestFit="1" customWidth="1"/>
    <col min="5" max="5" width="10.5703125" bestFit="1" customWidth="1"/>
    <col min="6" max="6" width="33.85546875" bestFit="1" customWidth="1"/>
    <col min="7" max="7" width="16.140625" bestFit="1" customWidth="1"/>
    <col min="8" max="8" width="15.140625" bestFit="1" customWidth="1"/>
    <col min="9" max="9" width="17" bestFit="1" customWidth="1"/>
  </cols>
  <sheetData>
    <row r="1" spans="1:14" ht="15" customHeight="1">
      <c r="A1" s="13" t="s">
        <v>11</v>
      </c>
      <c r="B1" s="13"/>
      <c r="C1" s="13"/>
      <c r="D1" s="13"/>
      <c r="E1" s="13"/>
      <c r="F1" s="13"/>
      <c r="G1" s="8"/>
      <c r="H1" s="8"/>
      <c r="I1" s="8"/>
      <c r="J1" s="8"/>
      <c r="K1" s="8"/>
      <c r="L1" s="8"/>
      <c r="M1" s="8"/>
      <c r="N1" s="8"/>
    </row>
    <row r="2" spans="1:14">
      <c r="A2" s="13"/>
      <c r="B2" s="13"/>
      <c r="C2" s="13"/>
      <c r="D2" s="13"/>
      <c r="E2" s="13"/>
      <c r="F2" s="13"/>
      <c r="G2" s="8"/>
      <c r="H2" s="8"/>
      <c r="I2" s="8"/>
      <c r="J2" s="8"/>
      <c r="K2" s="8"/>
      <c r="L2" s="8"/>
      <c r="M2" s="8"/>
      <c r="N2" s="8"/>
    </row>
    <row r="3" spans="1:14">
      <c r="A3" s="13"/>
      <c r="B3" s="13"/>
      <c r="C3" s="13"/>
      <c r="D3" s="13"/>
      <c r="E3" s="13"/>
      <c r="F3" s="13"/>
      <c r="G3" s="8"/>
      <c r="H3" s="8"/>
    </row>
    <row r="5" spans="1:14">
      <c r="A5" s="2" t="s">
        <v>0</v>
      </c>
      <c r="B5" s="3" t="s">
        <v>14</v>
      </c>
      <c r="C5" s="3" t="s">
        <v>2</v>
      </c>
      <c r="D5" s="2" t="s">
        <v>3</v>
      </c>
      <c r="E5" s="2" t="s">
        <v>4</v>
      </c>
      <c r="F5" s="3" t="s">
        <v>9</v>
      </c>
      <c r="G5" s="2" t="s">
        <v>7</v>
      </c>
      <c r="H5" s="2" t="s">
        <v>6</v>
      </c>
      <c r="I5" s="2" t="s">
        <v>5</v>
      </c>
    </row>
    <row r="6" spans="1:14">
      <c r="A6" s="2">
        <v>1</v>
      </c>
      <c r="B6" s="1">
        <v>12.2</v>
      </c>
      <c r="C6" s="1">
        <f>B6-$B$12</f>
        <v>9.9999999999999645E-2</v>
      </c>
      <c r="D6" s="1">
        <f>POWER(C6,2)</f>
        <v>9.9999999999999291E-3</v>
      </c>
      <c r="E6" s="1">
        <f>(1/5)*SUM($B$6:$B$10)</f>
        <v>12.160000000000002</v>
      </c>
      <c r="F6" s="5">
        <f>(1/(5*(5-1)))*((D6+D7+D8+D9+D10)-5*(POWER(E6-B12,2)))</f>
        <v>2.5999999999999422E-3</v>
      </c>
      <c r="G6" s="1">
        <f>SQRT(F6)</f>
        <v>5.0990195135927278E-2</v>
      </c>
      <c r="H6" s="1">
        <f>B13*G6</f>
        <v>0.13104480149933309</v>
      </c>
      <c r="I6" s="6">
        <f>(H6/E6)*100%</f>
        <v>1.0776710649616206E-2</v>
      </c>
    </row>
    <row r="7" spans="1:14">
      <c r="A7" s="2">
        <v>2</v>
      </c>
      <c r="B7" s="1">
        <v>12.3</v>
      </c>
      <c r="C7" s="1">
        <f>B7-$B$12</f>
        <v>0.20000000000000107</v>
      </c>
      <c r="D7" s="1">
        <f t="shared" ref="D7:D10" si="0">POWER(C7,2)</f>
        <v>4.0000000000000424E-2</v>
      </c>
      <c r="E7" s="1"/>
      <c r="F7" s="1"/>
      <c r="G7" s="1"/>
      <c r="H7" s="1"/>
      <c r="I7" s="4"/>
    </row>
    <row r="8" spans="1:14">
      <c r="A8" s="2">
        <v>3</v>
      </c>
      <c r="B8" s="1">
        <v>12.2</v>
      </c>
      <c r="C8" s="1">
        <f>B8-$B$12</f>
        <v>9.9999999999999645E-2</v>
      </c>
      <c r="D8" s="1">
        <f t="shared" si="0"/>
        <v>9.9999999999999291E-3</v>
      </c>
      <c r="E8" s="1"/>
      <c r="F8" s="1"/>
      <c r="G8" s="1"/>
      <c r="H8" s="1"/>
      <c r="I8" s="4"/>
    </row>
    <row r="9" spans="1:14">
      <c r="A9" s="2">
        <v>4</v>
      </c>
      <c r="B9" s="1">
        <v>12</v>
      </c>
      <c r="C9" s="1">
        <f>B9-$B$12</f>
        <v>-9.9999999999999645E-2</v>
      </c>
      <c r="D9" s="1">
        <f t="shared" si="0"/>
        <v>9.9999999999999291E-3</v>
      </c>
      <c r="E9" s="1"/>
      <c r="F9" s="1"/>
      <c r="G9" s="1"/>
      <c r="H9" s="1"/>
      <c r="I9" s="4"/>
    </row>
    <row r="10" spans="1:14">
      <c r="A10" s="2">
        <v>5</v>
      </c>
      <c r="B10" s="1">
        <v>12.1</v>
      </c>
      <c r="C10" s="1">
        <f>B10-$B$12</f>
        <v>0</v>
      </c>
      <c r="D10" s="9">
        <f t="shared" si="0"/>
        <v>0</v>
      </c>
      <c r="E10" s="1"/>
      <c r="F10" s="1"/>
      <c r="G10" s="1"/>
      <c r="H10" s="1"/>
      <c r="I10" s="4"/>
    </row>
    <row r="12" spans="1:14">
      <c r="A12" s="3" t="s">
        <v>8</v>
      </c>
      <c r="B12" s="1">
        <v>12.1</v>
      </c>
    </row>
    <row r="13" spans="1:14">
      <c r="A13" s="3" t="s">
        <v>10</v>
      </c>
      <c r="B13" s="1">
        <v>2.57</v>
      </c>
    </row>
  </sheetData>
  <mergeCells count="1">
    <mergeCell ref="A1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topLeftCell="A16" workbookViewId="0">
      <selection activeCell="K26" sqref="K26"/>
    </sheetView>
  </sheetViews>
  <sheetFormatPr defaultRowHeight="15"/>
  <cols>
    <col min="1" max="1" width="4.140625" bestFit="1" customWidth="1"/>
    <col min="2" max="2" width="9" bestFit="1" customWidth="1"/>
    <col min="3" max="3" width="12" bestFit="1" customWidth="1"/>
    <col min="4" max="4" width="15.28515625" bestFit="1" customWidth="1"/>
    <col min="5" max="5" width="33.85546875" bestFit="1" customWidth="1"/>
    <col min="6" max="6" width="14.42578125" bestFit="1" customWidth="1"/>
    <col min="7" max="7" width="13.140625" bestFit="1" customWidth="1"/>
    <col min="8" max="8" width="15.140625" bestFit="1" customWidth="1"/>
    <col min="9" max="9" width="27.7109375" bestFit="1" customWidth="1"/>
    <col min="10" max="10" width="12" bestFit="1" customWidth="1"/>
    <col min="11" max="12" width="12.28515625" bestFit="1" customWidth="1"/>
  </cols>
  <sheetData>
    <row r="1" spans="1:11">
      <c r="A1" s="2" t="s">
        <v>0</v>
      </c>
      <c r="B1" s="3" t="s">
        <v>15</v>
      </c>
      <c r="C1" s="3" t="s">
        <v>25</v>
      </c>
      <c r="D1" s="3" t="s">
        <v>27</v>
      </c>
      <c r="E1" s="3" t="s">
        <v>9</v>
      </c>
      <c r="F1" s="3" t="s">
        <v>19</v>
      </c>
      <c r="G1" s="3" t="s">
        <v>20</v>
      </c>
      <c r="H1" s="3" t="s">
        <v>21</v>
      </c>
      <c r="I1" s="3" t="s">
        <v>23</v>
      </c>
      <c r="J1" s="3" t="s">
        <v>22</v>
      </c>
      <c r="K1" s="3" t="s">
        <v>24</v>
      </c>
    </row>
    <row r="2" spans="1:11">
      <c r="A2" s="2">
        <v>1</v>
      </c>
      <c r="B2" s="1">
        <v>12.7</v>
      </c>
      <c r="C2" s="1">
        <f>(1/3)*SUM($B$2:$B$4)</f>
        <v>12.699999999999998</v>
      </c>
      <c r="D2" s="9">
        <f>(C2-B2)^2</f>
        <v>3.1554436208840472E-30</v>
      </c>
      <c r="E2" s="5">
        <f>SQRT((D2+D3+D4)/(3*(3-1)))</f>
        <v>1.2560739669470201E-15</v>
      </c>
      <c r="F2" s="7">
        <f>B7*E2</f>
        <v>3.9968273628254177E-15</v>
      </c>
      <c r="G2" s="7">
        <f>0.1*0.95</f>
        <v>9.5000000000000001E-2</v>
      </c>
      <c r="H2" s="11">
        <f>SQRT(F2^2+G2^2)</f>
        <v>9.5000000000000001E-2</v>
      </c>
      <c r="I2" s="12">
        <f>H2/C2*100%</f>
        <v>7.4803149606299229E-3</v>
      </c>
      <c r="J2" s="11">
        <f>C2</f>
        <v>12.699999999999998</v>
      </c>
      <c r="K2" s="11">
        <f>H2</f>
        <v>9.5000000000000001E-2</v>
      </c>
    </row>
    <row r="3" spans="1:11">
      <c r="A3" s="2">
        <v>2</v>
      </c>
      <c r="B3" s="1">
        <v>12.7</v>
      </c>
      <c r="C3" s="1">
        <f>(1/3)*SUM($B$2:$B$4)</f>
        <v>12.699999999999998</v>
      </c>
      <c r="D3" s="9">
        <f t="shared" ref="D3:D4" si="0">(C3-B3)^2</f>
        <v>3.1554436208840472E-30</v>
      </c>
      <c r="E3" s="1"/>
      <c r="F3" s="1"/>
      <c r="G3" s="1"/>
      <c r="H3" s="4"/>
      <c r="I3" s="4"/>
      <c r="J3" s="4"/>
      <c r="K3" s="4"/>
    </row>
    <row r="4" spans="1:11">
      <c r="A4" s="2">
        <v>3</v>
      </c>
      <c r="B4" s="1">
        <v>12.7</v>
      </c>
      <c r="C4" s="1">
        <f>(1/3)*SUM($B$2:$B$4)</f>
        <v>12.699999999999998</v>
      </c>
      <c r="D4" s="9">
        <f t="shared" si="0"/>
        <v>3.1554436208840472E-30</v>
      </c>
      <c r="E4" s="1"/>
      <c r="F4" s="1"/>
      <c r="G4" s="1"/>
      <c r="H4" s="4"/>
      <c r="I4" s="4"/>
      <c r="J4" s="4"/>
      <c r="K4" s="4"/>
    </row>
    <row r="7" spans="1:11">
      <c r="A7" s="3" t="s">
        <v>10</v>
      </c>
      <c r="B7" s="1">
        <v>3.1819999999999999</v>
      </c>
    </row>
    <row r="9" spans="1:11">
      <c r="A9" s="2" t="s">
        <v>0</v>
      </c>
      <c r="B9" s="3" t="s">
        <v>16</v>
      </c>
      <c r="C9" s="3" t="s">
        <v>26</v>
      </c>
      <c r="D9" s="3" t="s">
        <v>27</v>
      </c>
      <c r="E9" s="3" t="s">
        <v>9</v>
      </c>
      <c r="F9" s="3" t="s">
        <v>19</v>
      </c>
      <c r="G9" s="3" t="s">
        <v>20</v>
      </c>
      <c r="H9" s="3" t="s">
        <v>21</v>
      </c>
      <c r="I9" s="3" t="s">
        <v>23</v>
      </c>
      <c r="J9" s="3" t="s">
        <v>22</v>
      </c>
      <c r="K9" s="3" t="s">
        <v>24</v>
      </c>
    </row>
    <row r="10" spans="1:11">
      <c r="A10" s="2">
        <v>1</v>
      </c>
      <c r="B10" s="1">
        <v>12.7</v>
      </c>
      <c r="C10" s="1">
        <f>(1/3)*SUM($B$10:$B$12)</f>
        <v>12.799999999999999</v>
      </c>
      <c r="D10" s="10">
        <f>(C10-B10)^2</f>
        <v>9.9999999999999291E-3</v>
      </c>
      <c r="E10" s="5">
        <f>SQRT((D10+D11+D12)/(3*(3-1)))</f>
        <v>5.773502691896288E-2</v>
      </c>
      <c r="F10" s="7">
        <f>B15*E10</f>
        <v>0.18371285565613987</v>
      </c>
      <c r="G10" s="7">
        <f>0.1*0.95</f>
        <v>9.5000000000000001E-2</v>
      </c>
      <c r="H10" s="11">
        <f>SQRT(F10^2+G10^2)</f>
        <v>0.20682217804997047</v>
      </c>
      <c r="I10" s="12">
        <f>H10/C10*100%</f>
        <v>1.6157982660153943E-2</v>
      </c>
      <c r="J10" s="11">
        <f>C10</f>
        <v>12.799999999999999</v>
      </c>
      <c r="K10" s="11">
        <f>H10</f>
        <v>0.20682217804997047</v>
      </c>
    </row>
    <row r="11" spans="1:11">
      <c r="A11" s="2">
        <v>2</v>
      </c>
      <c r="B11" s="1">
        <v>12.8</v>
      </c>
      <c r="C11" s="1">
        <f t="shared" ref="C11:C12" si="1">(1/3)*SUM($B$10:$B$12)</f>
        <v>12.799999999999999</v>
      </c>
      <c r="D11" s="10">
        <f t="shared" ref="D11:D12" si="2">(C11-B11)^2</f>
        <v>3.1554436208840472E-30</v>
      </c>
      <c r="E11" s="1"/>
      <c r="F11" s="1"/>
      <c r="G11" s="1"/>
      <c r="H11" s="4"/>
      <c r="I11" s="4"/>
      <c r="J11" s="4"/>
      <c r="K11" s="4"/>
    </row>
    <row r="12" spans="1:11">
      <c r="A12" s="2">
        <v>3</v>
      </c>
      <c r="B12" s="1">
        <v>12.9</v>
      </c>
      <c r="C12" s="1">
        <f t="shared" si="1"/>
        <v>12.799999999999999</v>
      </c>
      <c r="D12" s="10">
        <f t="shared" si="2"/>
        <v>1.0000000000000285E-2</v>
      </c>
      <c r="E12" s="1"/>
      <c r="F12" s="1"/>
      <c r="G12" s="1"/>
      <c r="H12" s="4"/>
      <c r="I12" s="4"/>
      <c r="J12" s="4"/>
      <c r="K12" s="4"/>
    </row>
    <row r="15" spans="1:11">
      <c r="A15" s="3" t="s">
        <v>10</v>
      </c>
      <c r="B15" s="1">
        <v>3.1819999999999999</v>
      </c>
    </row>
    <row r="17" spans="1:11">
      <c r="A17" s="2" t="s">
        <v>0</v>
      </c>
      <c r="B17" s="3" t="s">
        <v>17</v>
      </c>
      <c r="C17" s="3" t="s">
        <v>26</v>
      </c>
      <c r="D17" s="3" t="s">
        <v>27</v>
      </c>
      <c r="E17" s="3" t="s">
        <v>9</v>
      </c>
      <c r="F17" s="3" t="s">
        <v>19</v>
      </c>
      <c r="G17" s="3" t="s">
        <v>20</v>
      </c>
      <c r="H17" s="3" t="s">
        <v>21</v>
      </c>
      <c r="I17" s="3" t="s">
        <v>23</v>
      </c>
      <c r="J17" s="3" t="s">
        <v>22</v>
      </c>
      <c r="K17" s="3" t="s">
        <v>24</v>
      </c>
    </row>
    <row r="18" spans="1:11">
      <c r="A18" s="2">
        <v>1</v>
      </c>
      <c r="B18" s="1">
        <v>14.8</v>
      </c>
      <c r="C18" s="1">
        <f>(1/3)*SUM($B$18:$B$20)</f>
        <v>14.8</v>
      </c>
      <c r="D18" s="10">
        <f>(C18-B18)^2</f>
        <v>0</v>
      </c>
      <c r="E18" s="5">
        <f>SQRT((D18+D19+D20)/(3*(3-1)))</f>
        <v>5.773502691896288E-2</v>
      </c>
      <c r="F18" s="7">
        <f>B23*E18</f>
        <v>0.18371285565613987</v>
      </c>
      <c r="G18" s="7">
        <f>0.1*0.95</f>
        <v>9.5000000000000001E-2</v>
      </c>
      <c r="H18" s="11">
        <f>SQRT(F18^2+G18^2)</f>
        <v>0.20682217804997047</v>
      </c>
      <c r="I18" s="12">
        <f>H18/C18*100%</f>
        <v>1.3974471489862869E-2</v>
      </c>
      <c r="J18" s="11">
        <f>C18</f>
        <v>14.8</v>
      </c>
      <c r="K18" s="11">
        <f>H18</f>
        <v>0.20682217804997047</v>
      </c>
    </row>
    <row r="19" spans="1:11">
      <c r="A19" s="2">
        <v>2</v>
      </c>
      <c r="B19" s="1">
        <v>14.9</v>
      </c>
      <c r="C19" s="1">
        <f t="shared" ref="C19:C20" si="3">(1/3)*SUM($B$18:$B$20)</f>
        <v>14.8</v>
      </c>
      <c r="D19" s="10">
        <f t="shared" ref="D19:D20" si="4">(C19-B19)^2</f>
        <v>9.9999999999999291E-3</v>
      </c>
      <c r="E19" s="1"/>
      <c r="F19" s="1"/>
      <c r="G19" s="1"/>
      <c r="H19" s="4"/>
      <c r="I19" s="4"/>
      <c r="J19" s="4"/>
      <c r="K19" s="4"/>
    </row>
    <row r="20" spans="1:11">
      <c r="A20" s="2">
        <v>3</v>
      </c>
      <c r="B20" s="1">
        <v>14.7</v>
      </c>
      <c r="C20" s="1">
        <f t="shared" si="3"/>
        <v>14.8</v>
      </c>
      <c r="D20" s="10">
        <f t="shared" si="4"/>
        <v>1.0000000000000285E-2</v>
      </c>
      <c r="E20" s="1"/>
      <c r="F20" s="1"/>
      <c r="G20" s="1"/>
      <c r="H20" s="4"/>
      <c r="I20" s="4"/>
      <c r="J20" s="4"/>
      <c r="K20" s="4"/>
    </row>
    <row r="23" spans="1:11">
      <c r="A23" s="3" t="s">
        <v>10</v>
      </c>
      <c r="B23" s="1">
        <v>3.1819999999999999</v>
      </c>
    </row>
    <row r="25" spans="1:11">
      <c r="A25" s="2" t="s">
        <v>0</v>
      </c>
      <c r="B25" s="3" t="s">
        <v>18</v>
      </c>
      <c r="C25" s="3" t="s">
        <v>26</v>
      </c>
      <c r="D25" s="3" t="s">
        <v>27</v>
      </c>
      <c r="E25" s="3" t="s">
        <v>9</v>
      </c>
      <c r="F25" s="3" t="s">
        <v>19</v>
      </c>
      <c r="G25" s="3" t="s">
        <v>20</v>
      </c>
      <c r="H25" s="3" t="s">
        <v>21</v>
      </c>
      <c r="I25" s="3" t="s">
        <v>23</v>
      </c>
      <c r="J25" s="3" t="s">
        <v>22</v>
      </c>
      <c r="K25" s="3" t="s">
        <v>24</v>
      </c>
    </row>
    <row r="26" spans="1:11">
      <c r="A26" s="2">
        <v>1</v>
      </c>
      <c r="B26" s="1">
        <f>B2*B10*B18</f>
        <v>2387.0920000000001</v>
      </c>
      <c r="C26" s="1">
        <f>(1/3)*SUM($B$26:$B$28)</f>
        <v>2405.8456666666666</v>
      </c>
      <c r="D26" s="10">
        <f>(C26-B26)^2</f>
        <v>351.70001344443835</v>
      </c>
      <c r="E26" s="5">
        <f>SQRT((D26+D27+D28)/(3*(3-1)))</f>
        <v>10.192843442555402</v>
      </c>
      <c r="F26" s="7">
        <f>B31*E26</f>
        <v>32.433627834211286</v>
      </c>
      <c r="G26" s="7">
        <f>0.1*0.95</f>
        <v>9.5000000000000001E-2</v>
      </c>
      <c r="H26" s="11">
        <f>SQRT(F26^2+G26^2)</f>
        <v>32.433766964201446</v>
      </c>
      <c r="I26" s="12">
        <f>H26/C26*100%</f>
        <v>1.3481233403113049E-2</v>
      </c>
      <c r="J26" s="11">
        <f>C26</f>
        <v>2405.8456666666666</v>
      </c>
      <c r="K26" s="11">
        <f>H26</f>
        <v>32.433766964201446</v>
      </c>
    </row>
    <row r="27" spans="1:11">
      <c r="A27" s="2">
        <v>2</v>
      </c>
      <c r="B27" s="1">
        <f>B3*B11*B19</f>
        <v>2422.1440000000002</v>
      </c>
      <c r="C27" s="1">
        <f t="shared" ref="C27:C28" si="5">(1/3)*SUM($B$26:$B$28)</f>
        <v>2405.8456666666666</v>
      </c>
      <c r="D27" s="10">
        <f>(C27-B27)^2</f>
        <v>265.63566944445415</v>
      </c>
      <c r="E27" s="1"/>
      <c r="F27" s="1"/>
      <c r="G27" s="1"/>
      <c r="H27" s="1"/>
      <c r="I27" s="4"/>
      <c r="J27" s="4"/>
      <c r="K27" s="4"/>
    </row>
    <row r="28" spans="1:11">
      <c r="A28" s="2">
        <v>3</v>
      </c>
      <c r="B28" s="1">
        <f>B4*B12*B20</f>
        <v>2408.3009999999995</v>
      </c>
      <c r="C28" s="1">
        <f t="shared" si="5"/>
        <v>2405.8456666666666</v>
      </c>
      <c r="D28" s="10">
        <f>(C28-B28)^2</f>
        <v>6.0286617777755209</v>
      </c>
      <c r="E28" s="1"/>
      <c r="F28" s="1"/>
      <c r="G28" s="1"/>
      <c r="H28" s="1"/>
      <c r="I28" s="4"/>
      <c r="J28" s="4"/>
      <c r="K28" s="4"/>
    </row>
    <row r="31" spans="1:11">
      <c r="A31" s="3" t="s">
        <v>10</v>
      </c>
      <c r="B31" s="1">
        <v>3.1819999999999999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2018-09-28T11:57:36Z</dcterms:modified>
</cp:coreProperties>
</file>