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hly2002\Desktop\"/>
    </mc:Choice>
  </mc:AlternateContent>
  <xr:revisionPtr revIDLastSave="0" documentId="13_ncr:1_{726560BF-A45E-4EB1-815A-7E104D6193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H49" i="1" s="1"/>
  <c r="J49" i="1" s="1"/>
  <c r="D48" i="1"/>
  <c r="H48" i="1" s="1"/>
  <c r="J48" i="1" s="1"/>
  <c r="E47" i="1"/>
  <c r="D47" i="1"/>
  <c r="H47" i="1" s="1"/>
  <c r="J47" i="1" s="1"/>
  <c r="H45" i="1"/>
  <c r="J45" i="1" s="1"/>
  <c r="J44" i="1"/>
  <c r="H44" i="1"/>
  <c r="J43" i="1"/>
  <c r="E43" i="1"/>
  <c r="E42" i="1"/>
  <c r="D42" i="1"/>
  <c r="H42" i="1" s="1"/>
  <c r="J42" i="1" s="1"/>
  <c r="E41" i="1"/>
  <c r="H41" i="1" s="1"/>
  <c r="J41" i="1" s="1"/>
  <c r="D41" i="1"/>
  <c r="H40" i="1"/>
  <c r="J40" i="1" s="1"/>
  <c r="E40" i="1"/>
  <c r="D40" i="1"/>
  <c r="E39" i="1"/>
  <c r="D39" i="1"/>
  <c r="H39" i="1" s="1"/>
  <c r="J39" i="1" s="1"/>
  <c r="D38" i="1"/>
  <c r="H38" i="1" s="1"/>
  <c r="J38" i="1" s="1"/>
  <c r="E37" i="1"/>
  <c r="H37" i="1" s="1"/>
  <c r="J37" i="1" s="1"/>
  <c r="D37" i="1"/>
  <c r="H36" i="1"/>
  <c r="J36" i="1" s="1"/>
  <c r="E36" i="1"/>
  <c r="E35" i="1"/>
  <c r="D35" i="1"/>
  <c r="H35" i="1" s="1"/>
  <c r="J35" i="1" s="1"/>
  <c r="D34" i="1"/>
  <c r="H34" i="1" s="1"/>
  <c r="J34" i="1" s="1"/>
  <c r="E33" i="1"/>
  <c r="H33" i="1" s="1"/>
  <c r="J33" i="1" s="1"/>
  <c r="E32" i="1"/>
  <c r="H32" i="1" s="1"/>
  <c r="J32" i="1" s="1"/>
  <c r="E31" i="1"/>
  <c r="H31" i="1" s="1"/>
  <c r="J31" i="1" s="1"/>
  <c r="E30" i="1"/>
  <c r="H30" i="1" s="1"/>
  <c r="J30" i="1" s="1"/>
  <c r="E29" i="1"/>
  <c r="D29" i="1"/>
  <c r="H29" i="1" s="1"/>
  <c r="J29" i="1" s="1"/>
  <c r="E28" i="1"/>
  <c r="D28" i="1"/>
  <c r="H28" i="1" s="1"/>
  <c r="J28" i="1" s="1"/>
  <c r="H27" i="1"/>
  <c r="J27" i="1" s="1"/>
  <c r="E27" i="1"/>
  <c r="D27" i="1"/>
  <c r="J26" i="1"/>
  <c r="H26" i="1"/>
  <c r="E26" i="1"/>
  <c r="E25" i="1"/>
  <c r="D25" i="1"/>
  <c r="H25" i="1" s="1"/>
  <c r="J25" i="1" s="1"/>
  <c r="E24" i="1"/>
  <c r="H24" i="1" s="1"/>
  <c r="J24" i="1" s="1"/>
  <c r="D24" i="1"/>
  <c r="H23" i="1"/>
  <c r="J23" i="1" s="1"/>
  <c r="D23" i="1"/>
  <c r="E22" i="1"/>
  <c r="D22" i="1"/>
  <c r="H22" i="1" s="1"/>
  <c r="J22" i="1" s="1"/>
  <c r="E21" i="1"/>
  <c r="H21" i="1" s="1"/>
  <c r="J21" i="1" s="1"/>
  <c r="J20" i="1"/>
  <c r="H20" i="1"/>
  <c r="H19" i="1"/>
  <c r="J19" i="1" s="1"/>
  <c r="E19" i="1"/>
  <c r="E18" i="1"/>
  <c r="D18" i="1"/>
  <c r="H18" i="1" s="1"/>
  <c r="J18" i="1" s="1"/>
  <c r="D17" i="1"/>
  <c r="H17" i="1" s="1"/>
  <c r="J17" i="1" s="1"/>
  <c r="E16" i="1"/>
  <c r="D16" i="1"/>
  <c r="H16" i="1" s="1"/>
  <c r="J16" i="1" s="1"/>
  <c r="E15" i="1"/>
  <c r="D15" i="1"/>
  <c r="H15" i="1" s="1"/>
  <c r="J15" i="1" s="1"/>
  <c r="D14" i="1"/>
  <c r="H14" i="1" s="1"/>
  <c r="J14" i="1" s="1"/>
  <c r="H13" i="1"/>
  <c r="J13" i="1" s="1"/>
  <c r="E13" i="1"/>
  <c r="H12" i="1"/>
  <c r="J12" i="1" s="1"/>
  <c r="E12" i="1"/>
  <c r="D12" i="1"/>
  <c r="E11" i="1"/>
  <c r="H11" i="1" s="1"/>
  <c r="J11" i="1" s="1"/>
  <c r="E10" i="1"/>
  <c r="D10" i="1"/>
  <c r="H10" i="1" s="1"/>
  <c r="J10" i="1" s="1"/>
  <c r="D9" i="1"/>
  <c r="H9" i="1" s="1"/>
  <c r="J9" i="1" s="1"/>
  <c r="E8" i="1"/>
  <c r="H8" i="1" s="1"/>
  <c r="J8" i="1" s="1"/>
  <c r="E7" i="1"/>
  <c r="H7" i="1" s="1"/>
  <c r="J7" i="1" s="1"/>
  <c r="E6" i="1"/>
  <c r="H6" i="1" s="1"/>
  <c r="J6" i="1" s="1"/>
  <c r="D6" i="1"/>
  <c r="H5" i="1"/>
  <c r="J5" i="1" s="1"/>
  <c r="E5" i="1"/>
  <c r="D5" i="1"/>
  <c r="E4" i="1"/>
  <c r="D4" i="1"/>
  <c r="H4" i="1" s="1"/>
  <c r="J4" i="1" s="1"/>
  <c r="E3" i="1"/>
  <c r="H3" i="1" s="1"/>
  <c r="J3" i="1" s="1"/>
  <c r="D3" i="1"/>
  <c r="H2" i="1"/>
  <c r="J2" i="1" s="1"/>
  <c r="E2" i="1"/>
  <c r="D2" i="1"/>
  <c r="J46" i="1"/>
</calcChain>
</file>

<file path=xl/sharedStrings.xml><?xml version="1.0" encoding="utf-8"?>
<sst xmlns="http://schemas.openxmlformats.org/spreadsheetml/2006/main" count="121" uniqueCount="78">
  <si>
    <t>序号</t>
  </si>
  <si>
    <t>姓名</t>
  </si>
  <si>
    <t>组别</t>
  </si>
  <si>
    <t>授课次数</t>
  </si>
  <si>
    <t>线下答疑次数</t>
  </si>
  <si>
    <t>线上答疑次数</t>
  </si>
  <si>
    <t>备注</t>
  </si>
  <si>
    <t>2022积分</t>
  </si>
  <si>
    <t>以往积分</t>
  </si>
  <si>
    <t>汇总</t>
  </si>
  <si>
    <t>李新雨</t>
  </si>
  <si>
    <t>化学组</t>
  </si>
  <si>
    <t>董昊翔</t>
  </si>
  <si>
    <t>李浩扬</t>
  </si>
  <si>
    <t>周柯鑫</t>
  </si>
  <si>
    <t>霍存帅</t>
  </si>
  <si>
    <t>陈伟奋</t>
  </si>
  <si>
    <t>刘晓华</t>
  </si>
  <si>
    <t>李博文</t>
  </si>
  <si>
    <t>姚一言</t>
  </si>
  <si>
    <t>陈海波</t>
  </si>
  <si>
    <t>计算机组</t>
  </si>
  <si>
    <t>王小娅</t>
  </si>
  <si>
    <t>谭成</t>
  </si>
  <si>
    <t>曾施敏</t>
  </si>
  <si>
    <t>力学组</t>
  </si>
  <si>
    <t>罗奥</t>
  </si>
  <si>
    <t>数学组</t>
  </si>
  <si>
    <t>段鸿熹</t>
  </si>
  <si>
    <t>陈思颖</t>
  </si>
  <si>
    <t>吴文浩</t>
  </si>
  <si>
    <t>朱敖</t>
  </si>
  <si>
    <t>吴佳</t>
  </si>
  <si>
    <t>王乐</t>
  </si>
  <si>
    <t>陈佳智</t>
  </si>
  <si>
    <t>刘鑫</t>
  </si>
  <si>
    <t>王雅蓉</t>
  </si>
  <si>
    <t>张保冬</t>
  </si>
  <si>
    <t>田佳壮</t>
  </si>
  <si>
    <t>罗锦权</t>
  </si>
  <si>
    <t>叶之林</t>
  </si>
  <si>
    <t>王艺霖</t>
  </si>
  <si>
    <t>李欣语</t>
  </si>
  <si>
    <t>欧妹滋</t>
  </si>
  <si>
    <t>何心谣</t>
  </si>
  <si>
    <t>陈瑞</t>
  </si>
  <si>
    <t>黄鑫</t>
  </si>
  <si>
    <t>物理组</t>
  </si>
  <si>
    <t>刘青松</t>
  </si>
  <si>
    <t>田浚垚</t>
  </si>
  <si>
    <t>倪一鸣</t>
  </si>
  <si>
    <t>虞得雨</t>
  </si>
  <si>
    <t>闫涛</t>
  </si>
  <si>
    <t>王力</t>
  </si>
  <si>
    <t>周文博</t>
  </si>
  <si>
    <t>刘婉婷</t>
  </si>
  <si>
    <t>英语组</t>
  </si>
  <si>
    <t>王心林</t>
  </si>
  <si>
    <t>余沐妍</t>
  </si>
  <si>
    <t>曹昱璇</t>
  </si>
  <si>
    <t>黎瑞</t>
  </si>
  <si>
    <t>黄玥桐</t>
  </si>
  <si>
    <t>兑换物品</t>
    <phoneticPr fontId="7" type="noConversion"/>
  </si>
  <si>
    <t>拍立得（白）</t>
    <phoneticPr fontId="7" type="noConversion"/>
  </si>
  <si>
    <t>华为手环4</t>
    <phoneticPr fontId="7" type="noConversion"/>
  </si>
  <si>
    <t>王莹</t>
    <phoneticPr fontId="7" type="noConversion"/>
  </si>
  <si>
    <t>+</t>
    <phoneticPr fontId="7" type="noConversion"/>
  </si>
  <si>
    <t>【淘宝】https://m.tb.cn/h.fNQ5pJy?tk=pYWe24tupWX「【填登录手机号】百度网盘超级会员SVIP年卡12个月 自动充值 加速」
点击链接直接打开</t>
    <phoneticPr fontId="7" type="noConversion"/>
  </si>
  <si>
    <t>消耗</t>
    <phoneticPr fontId="7" type="noConversion"/>
  </si>
  <si>
    <t>电动牙刷、U盘</t>
    <phoneticPr fontId="7" type="noConversion"/>
  </si>
  <si>
    <t>三个THERMOS 保温杯（JNL-504-CRW白色和JNL-500粉紫色+JNL-504-PBK黑色）/匡威黑色书包/罗马仕充电宝/如果还有剩就兑换中南知新馆A4笔记本13+13+13+24+8＝71（总71），书包链接：【淘宝】https://m.tb.cn/h.fnUbacJ?tk=ASyi249U6fl「CONVERSE匡威官方 GO 2 BACKPACK经典休闲双肩包学生书包10020533」
点击链接直接打开</t>
    <phoneticPr fontId="7" type="noConversion"/>
  </si>
  <si>
    <t>茶颜茶包+贵胄+电动牙刷</t>
    <phoneticPr fontId="7" type="noConversion"/>
  </si>
  <si>
    <t>【淘宝】https://m.tb.cn/h.fM53rPn?tk=l6v3249oAR6「【女王节预售】雅诗兰黛口红倾慕哑光唇膏333干枫叶色557持久显色」
点击链接直接打开（557色号），【淘宝】https://m.tb.cn/h.fmU6qnx?tk=CBFO249pqq6「实体超市卡享淘卡礼品卡面值200元经典卡（实体卡）」
点击链接直接打开（此卡两张）</t>
    <phoneticPr fontId="7" type="noConversion"/>
  </si>
  <si>
    <t>罗马仕充电宝</t>
    <phoneticPr fontId="7" type="noConversion"/>
  </si>
  <si>
    <t>陈奕隽</t>
    <phoneticPr fontId="7" type="noConversion"/>
  </si>
  <si>
    <t>赠给陈奕隽</t>
    <phoneticPr fontId="7" type="noConversion"/>
  </si>
  <si>
    <t>电脑椅、体脂秤、电动牙刷</t>
    <phoneticPr fontId="7" type="noConversion"/>
  </si>
  <si>
    <t>18（王莹赠与1.5）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</si>
</sst>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2" x14ac:knownFonts="1">
    <font>
      <sz val="11"/>
      <name val="等线"/>
    </font>
    <font>
      <sz val="11"/>
      <color rgb="FF000000"/>
      <name val="等线"/>
      <charset val="134"/>
    </font>
    <font>
      <sz val="11"/>
      <color rgb="FFADAAAA"/>
      <name val="等线"/>
      <charset val="134"/>
    </font>
    <font>
      <b/>
      <sz val="12"/>
      <color rgb="FF000000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11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4" zoomScale="95" zoomScaleNormal="95" workbookViewId="0">
      <selection activeCell="L36" sqref="L36"/>
    </sheetView>
  </sheetViews>
  <sheetFormatPr defaultColWidth="9" defaultRowHeight="13.8" x14ac:dyDescent="0.25"/>
  <cols>
    <col min="1" max="1" width="5.77734375" style="1" customWidth="1"/>
    <col min="2" max="2" width="12.77734375" style="1" customWidth="1"/>
    <col min="3" max="3" width="9.6640625" style="1" customWidth="1"/>
    <col min="4" max="5" width="27.88671875" style="2" customWidth="1"/>
    <col min="6" max="6" width="27.88671875" style="3" customWidth="1"/>
    <col min="8" max="8" width="12.88671875" customWidth="1"/>
    <col min="12" max="12" width="17.6640625" customWidth="1"/>
  </cols>
  <sheetData>
    <row r="1" spans="1:13" s="4" customFormat="1" ht="32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20" t="s">
        <v>68</v>
      </c>
      <c r="L1" s="20" t="s">
        <v>62</v>
      </c>
    </row>
    <row r="2" spans="1:13" ht="18.899999999999999" customHeight="1" x14ac:dyDescent="0.25">
      <c r="A2" s="7">
        <v>1</v>
      </c>
      <c r="B2" s="7" t="s">
        <v>10</v>
      </c>
      <c r="C2" s="7" t="s">
        <v>11</v>
      </c>
      <c r="D2" s="8">
        <f>2+1</f>
        <v>3</v>
      </c>
      <c r="E2" s="8">
        <f>1</f>
        <v>1</v>
      </c>
      <c r="F2" s="8">
        <v>0</v>
      </c>
      <c r="G2" s="9"/>
      <c r="H2">
        <f>D2*5+E2*1+F2*0.5</f>
        <v>16</v>
      </c>
      <c r="I2">
        <v>5</v>
      </c>
      <c r="J2">
        <f>H2+I2</f>
        <v>21</v>
      </c>
      <c r="K2" s="10"/>
      <c r="L2" s="10"/>
      <c r="M2" s="11"/>
    </row>
    <row r="3" spans="1:13" ht="18.899999999999999" customHeight="1" x14ac:dyDescent="0.25">
      <c r="A3" s="7">
        <v>2</v>
      </c>
      <c r="B3" s="12" t="s">
        <v>12</v>
      </c>
      <c r="C3" s="7" t="s">
        <v>11</v>
      </c>
      <c r="D3" s="8">
        <f>1+1+1+1+1+1</f>
        <v>6</v>
      </c>
      <c r="E3" s="8">
        <f>1+1+1+1+1+1+1+2+2+2</f>
        <v>13</v>
      </c>
      <c r="F3" s="8">
        <v>1</v>
      </c>
      <c r="G3" s="9"/>
      <c r="H3">
        <f>D3*5+E3*1+F3*0.5+12.5</f>
        <v>56</v>
      </c>
      <c r="I3">
        <v>60</v>
      </c>
      <c r="J3">
        <f t="shared" ref="J3:J49" si="0">H3+I3</f>
        <v>116</v>
      </c>
      <c r="K3" s="10"/>
      <c r="L3" s="10"/>
      <c r="M3" s="11"/>
    </row>
    <row r="4" spans="1:13" ht="18.899999999999999" customHeight="1" x14ac:dyDescent="0.25">
      <c r="A4" s="7">
        <v>3</v>
      </c>
      <c r="B4" s="12" t="s">
        <v>13</v>
      </c>
      <c r="C4" s="7" t="s">
        <v>11</v>
      </c>
      <c r="D4" s="8">
        <f t="shared" ref="D4:D6" si="1">1+1+1</f>
        <v>3</v>
      </c>
      <c r="E4" s="8">
        <f>2+1+1+1+1+1+2+1+1+2+2+2</f>
        <v>17</v>
      </c>
      <c r="F4" s="8">
        <v>0</v>
      </c>
      <c r="G4" s="9"/>
      <c r="H4">
        <f>D4*5+E4*1+F4*0.5+10</f>
        <v>42</v>
      </c>
      <c r="I4">
        <v>27</v>
      </c>
      <c r="J4">
        <f t="shared" si="0"/>
        <v>69</v>
      </c>
      <c r="K4" s="10"/>
      <c r="L4" s="10"/>
      <c r="M4" s="11"/>
    </row>
    <row r="5" spans="1:13" ht="18.899999999999999" customHeight="1" x14ac:dyDescent="0.25">
      <c r="A5" s="7">
        <v>4</v>
      </c>
      <c r="B5" s="12" t="s">
        <v>14</v>
      </c>
      <c r="C5" s="7" t="s">
        <v>11</v>
      </c>
      <c r="D5" s="8">
        <f t="shared" si="1"/>
        <v>3</v>
      </c>
      <c r="E5" s="8">
        <f>1+1+1+3+1+2+3</f>
        <v>12</v>
      </c>
      <c r="F5" s="8">
        <v>0</v>
      </c>
      <c r="G5" s="9"/>
      <c r="H5">
        <f>D5*5+E5*1+F5*0.5+10</f>
        <v>37</v>
      </c>
      <c r="I5">
        <v>10</v>
      </c>
      <c r="J5">
        <f t="shared" si="0"/>
        <v>47</v>
      </c>
      <c r="K5" s="10"/>
      <c r="L5" s="10"/>
      <c r="M5" s="11"/>
    </row>
    <row r="6" spans="1:13" ht="18.899999999999999" customHeight="1" x14ac:dyDescent="0.25">
      <c r="A6" s="7">
        <v>5</v>
      </c>
      <c r="B6" s="12" t="s">
        <v>15</v>
      </c>
      <c r="C6" s="7" t="s">
        <v>11</v>
      </c>
      <c r="D6" s="8">
        <f t="shared" si="1"/>
        <v>3</v>
      </c>
      <c r="E6" s="8">
        <f>1+1+1+1+1+2+1+3+3+2</f>
        <v>16</v>
      </c>
      <c r="F6" s="8">
        <v>1</v>
      </c>
      <c r="G6" s="9"/>
      <c r="H6">
        <f>D6*5+E6*1+F6*0.5+10</f>
        <v>41.5</v>
      </c>
      <c r="I6">
        <v>10</v>
      </c>
      <c r="J6">
        <f t="shared" si="0"/>
        <v>51.5</v>
      </c>
      <c r="K6" s="10">
        <v>36</v>
      </c>
      <c r="L6" s="21" t="s">
        <v>76</v>
      </c>
      <c r="M6" s="11"/>
    </row>
    <row r="7" spans="1:13" ht="18.899999999999999" customHeight="1" x14ac:dyDescent="0.25">
      <c r="A7" s="7">
        <v>6</v>
      </c>
      <c r="B7" s="12" t="s">
        <v>16</v>
      </c>
      <c r="C7" s="7" t="s">
        <v>11</v>
      </c>
      <c r="D7" s="8">
        <v>0</v>
      </c>
      <c r="E7" s="8">
        <f>1+1+1+1+1+1+2+2+2</f>
        <v>12</v>
      </c>
      <c r="F7" s="8">
        <v>0</v>
      </c>
      <c r="G7" s="9"/>
      <c r="H7">
        <f>D7*5+E7*1+F7*0.5</f>
        <v>12</v>
      </c>
      <c r="I7">
        <v>10</v>
      </c>
      <c r="J7">
        <f t="shared" si="0"/>
        <v>22</v>
      </c>
      <c r="K7" s="10"/>
      <c r="L7" s="10"/>
      <c r="M7" s="11"/>
    </row>
    <row r="8" spans="1:13" ht="18.899999999999999" customHeight="1" x14ac:dyDescent="0.25">
      <c r="A8" s="7">
        <v>7</v>
      </c>
      <c r="B8" s="12" t="s">
        <v>17</v>
      </c>
      <c r="C8" s="7" t="s">
        <v>11</v>
      </c>
      <c r="D8" s="8">
        <v>0</v>
      </c>
      <c r="E8" s="8">
        <f>1+1</f>
        <v>2</v>
      </c>
      <c r="F8" s="8">
        <v>7</v>
      </c>
      <c r="G8" s="9"/>
      <c r="H8">
        <f>D8*5+E8*1+F8*0.5</f>
        <v>5.5</v>
      </c>
      <c r="I8">
        <v>2</v>
      </c>
      <c r="J8">
        <f t="shared" si="0"/>
        <v>7.5</v>
      </c>
      <c r="K8" s="10"/>
      <c r="L8" s="10"/>
      <c r="M8" s="11"/>
    </row>
    <row r="9" spans="1:13" ht="18.899999999999999" customHeight="1" x14ac:dyDescent="0.25">
      <c r="A9" s="7">
        <v>8</v>
      </c>
      <c r="B9" s="7" t="s">
        <v>18</v>
      </c>
      <c r="C9" s="7" t="s">
        <v>11</v>
      </c>
      <c r="D9" s="8">
        <f>1+1</f>
        <v>2</v>
      </c>
      <c r="E9" s="8">
        <v>0</v>
      </c>
      <c r="F9" s="8">
        <v>1</v>
      </c>
      <c r="G9" s="9"/>
      <c r="H9">
        <f>D9*5+E9*1+F9*0.5+10</f>
        <v>20.5</v>
      </c>
      <c r="I9">
        <v>10</v>
      </c>
      <c r="J9">
        <f t="shared" si="0"/>
        <v>30.5</v>
      </c>
      <c r="K9" s="10"/>
      <c r="L9" s="10"/>
      <c r="M9" s="11"/>
    </row>
    <row r="10" spans="1:13" ht="18.899999999999999" customHeight="1" x14ac:dyDescent="0.25">
      <c r="A10" s="7">
        <v>9</v>
      </c>
      <c r="B10" s="7" t="s">
        <v>19</v>
      </c>
      <c r="C10" s="7" t="s">
        <v>11</v>
      </c>
      <c r="D10" s="8">
        <f>1+1+1</f>
        <v>3</v>
      </c>
      <c r="E10" s="8">
        <f>1+1+1</f>
        <v>3</v>
      </c>
      <c r="F10" s="8">
        <v>1</v>
      </c>
      <c r="G10" s="9"/>
      <c r="H10">
        <f>D10*5+E1:E10*1+F10*0.5</f>
        <v>18.5</v>
      </c>
      <c r="I10">
        <v>15</v>
      </c>
      <c r="J10">
        <f t="shared" si="0"/>
        <v>33.5</v>
      </c>
      <c r="K10" s="10"/>
      <c r="L10" s="10"/>
      <c r="M10" s="11"/>
    </row>
    <row r="11" spans="1:13" ht="18.899999999999999" customHeight="1" x14ac:dyDescent="0.25">
      <c r="A11" s="7">
        <v>10</v>
      </c>
      <c r="B11" s="13" t="s">
        <v>20</v>
      </c>
      <c r="C11" s="13" t="s">
        <v>21</v>
      </c>
      <c r="D11" s="14">
        <v>1</v>
      </c>
      <c r="E11" s="14">
        <f>1+1+1</f>
        <v>3</v>
      </c>
      <c r="F11" s="8">
        <v>1</v>
      </c>
      <c r="G11" s="9"/>
      <c r="H11">
        <f>D11*5+E11*1+F11*0.5</f>
        <v>8.5</v>
      </c>
      <c r="I11">
        <v>0</v>
      </c>
      <c r="J11">
        <f t="shared" si="0"/>
        <v>8.5</v>
      </c>
      <c r="K11" s="10"/>
      <c r="L11" s="10"/>
      <c r="M11" s="11"/>
    </row>
    <row r="12" spans="1:13" ht="18.899999999999999" customHeight="1" x14ac:dyDescent="0.25">
      <c r="A12" s="7">
        <v>11</v>
      </c>
      <c r="B12" s="13" t="s">
        <v>22</v>
      </c>
      <c r="C12" s="13" t="s">
        <v>21</v>
      </c>
      <c r="D12" s="14">
        <f>1+1</f>
        <v>2</v>
      </c>
      <c r="E12" s="14">
        <f>1+1+1+1+1+1+1+1+1+1+1+1</f>
        <v>12</v>
      </c>
      <c r="F12" s="8">
        <v>16</v>
      </c>
      <c r="G12" s="9"/>
      <c r="H12">
        <f>D12*5+E12*1+F12*0.5</f>
        <v>30</v>
      </c>
      <c r="I12">
        <v>0</v>
      </c>
      <c r="J12">
        <f t="shared" si="0"/>
        <v>30</v>
      </c>
      <c r="K12" s="10"/>
      <c r="L12" s="10"/>
      <c r="M12" s="11"/>
    </row>
    <row r="13" spans="1:13" ht="18.899999999999999" customHeight="1" x14ac:dyDescent="0.25">
      <c r="A13" s="7">
        <v>12</v>
      </c>
      <c r="B13" s="13" t="s">
        <v>23</v>
      </c>
      <c r="C13" s="13" t="s">
        <v>21</v>
      </c>
      <c r="D13" s="14">
        <v>1</v>
      </c>
      <c r="E13" s="14">
        <f>1+1+1+1+1+1+1+1+1+1+1-1</f>
        <v>10</v>
      </c>
      <c r="F13" s="8">
        <v>4</v>
      </c>
      <c r="G13" s="9"/>
      <c r="H13">
        <f>D13*5+E13*1+F13*0.5</f>
        <v>17</v>
      </c>
      <c r="I13">
        <v>0</v>
      </c>
      <c r="J13">
        <f t="shared" si="0"/>
        <v>17</v>
      </c>
      <c r="K13" s="10">
        <v>16</v>
      </c>
      <c r="L13" s="27" t="s">
        <v>69</v>
      </c>
      <c r="M13" s="11"/>
    </row>
    <row r="14" spans="1:13" ht="18.899999999999999" customHeight="1" x14ac:dyDescent="0.25">
      <c r="A14" s="7">
        <v>13</v>
      </c>
      <c r="B14" s="13" t="s">
        <v>24</v>
      </c>
      <c r="C14" s="13" t="s">
        <v>25</v>
      </c>
      <c r="D14" s="14">
        <f>2+1+1+1+1+1+1+1+1+1+1+1</f>
        <v>13</v>
      </c>
      <c r="E14" s="14">
        <v>0</v>
      </c>
      <c r="F14" s="8">
        <v>2</v>
      </c>
      <c r="G14" s="7"/>
      <c r="H14">
        <f>D14*5+E14*1+F14*0.5</f>
        <v>66</v>
      </c>
      <c r="I14">
        <v>5</v>
      </c>
      <c r="J14">
        <f t="shared" si="0"/>
        <v>71</v>
      </c>
      <c r="K14" s="10">
        <v>71</v>
      </c>
      <c r="L14" s="25" t="s">
        <v>70</v>
      </c>
      <c r="M14" s="11"/>
    </row>
    <row r="15" spans="1:13" ht="18.899999999999999" customHeight="1" x14ac:dyDescent="0.25">
      <c r="A15" s="7">
        <v>14</v>
      </c>
      <c r="B15" s="7" t="s">
        <v>26</v>
      </c>
      <c r="C15" s="7" t="s">
        <v>27</v>
      </c>
      <c r="D15" s="8">
        <f>1</f>
        <v>1</v>
      </c>
      <c r="E15" s="8">
        <f>1</f>
        <v>1</v>
      </c>
      <c r="F15" s="8">
        <v>7</v>
      </c>
      <c r="G15" s="9"/>
      <c r="H15">
        <f>D15*5+E15*1+F15*0.5+34.5+10</f>
        <v>54</v>
      </c>
      <c r="I15">
        <v>0</v>
      </c>
      <c r="J15">
        <f t="shared" si="0"/>
        <v>54</v>
      </c>
      <c r="K15" s="10"/>
      <c r="L15" s="10"/>
      <c r="M15" s="11"/>
    </row>
    <row r="16" spans="1:13" ht="18.899999999999999" customHeight="1" x14ac:dyDescent="0.25">
      <c r="A16" s="7">
        <v>15</v>
      </c>
      <c r="B16" s="7" t="s">
        <v>28</v>
      </c>
      <c r="C16" s="7" t="s">
        <v>27</v>
      </c>
      <c r="D16" s="8">
        <f>1+1+1+1</f>
        <v>4</v>
      </c>
      <c r="E16" s="8">
        <f>1+1+1+1+1+1+1</f>
        <v>7</v>
      </c>
      <c r="F16" s="8">
        <v>0</v>
      </c>
      <c r="G16" s="9"/>
      <c r="H16">
        <f>D16*5+E16*1+F16*0.5+24.5</f>
        <v>51.5</v>
      </c>
      <c r="I16">
        <v>40</v>
      </c>
      <c r="J16">
        <f t="shared" si="0"/>
        <v>91.5</v>
      </c>
      <c r="K16" s="10"/>
      <c r="L16" s="10"/>
      <c r="M16" s="11"/>
    </row>
    <row r="17" spans="1:13" ht="18.899999999999999" customHeight="1" x14ac:dyDescent="0.25">
      <c r="A17" s="7">
        <v>16</v>
      </c>
      <c r="B17" s="7" t="s">
        <v>29</v>
      </c>
      <c r="C17" s="7" t="s">
        <v>27</v>
      </c>
      <c r="D17" s="8">
        <f>1+1</f>
        <v>2</v>
      </c>
      <c r="E17" s="8">
        <v>0</v>
      </c>
      <c r="F17" s="8">
        <v>0</v>
      </c>
      <c r="G17" s="9"/>
      <c r="H17">
        <f>D17*5+E17*1+F17*0.5+12</f>
        <v>22</v>
      </c>
      <c r="I17">
        <v>0</v>
      </c>
      <c r="J17">
        <f t="shared" si="0"/>
        <v>22</v>
      </c>
      <c r="K17" s="10">
        <v>20</v>
      </c>
      <c r="L17" s="25" t="s">
        <v>67</v>
      </c>
      <c r="M17" s="11"/>
    </row>
    <row r="18" spans="1:13" ht="18.899999999999999" customHeight="1" x14ac:dyDescent="0.25">
      <c r="A18" s="7">
        <v>17</v>
      </c>
      <c r="B18" s="7" t="s">
        <v>30</v>
      </c>
      <c r="C18" s="7" t="s">
        <v>27</v>
      </c>
      <c r="D18" s="8">
        <f>1+1+1</f>
        <v>3</v>
      </c>
      <c r="E18" s="8">
        <f>2+2+1+1+1+1+1+1+1+1+1</f>
        <v>13</v>
      </c>
      <c r="F18" s="8">
        <v>5</v>
      </c>
      <c r="G18" s="9"/>
      <c r="H18">
        <f t="shared" ref="H18:H28" si="2">D18*5+E18*1+F18*0.5</f>
        <v>30.5</v>
      </c>
      <c r="I18">
        <v>15</v>
      </c>
      <c r="J18">
        <f t="shared" si="0"/>
        <v>45.5</v>
      </c>
      <c r="K18" s="10"/>
      <c r="L18" s="10"/>
      <c r="M18" s="11"/>
    </row>
    <row r="19" spans="1:13" ht="18.899999999999999" customHeight="1" x14ac:dyDescent="0.25">
      <c r="A19" s="7">
        <v>18</v>
      </c>
      <c r="B19" s="7" t="s">
        <v>31</v>
      </c>
      <c r="C19" s="7" t="s">
        <v>27</v>
      </c>
      <c r="D19" s="8">
        <v>0</v>
      </c>
      <c r="E19" s="8">
        <f>1+1+1</f>
        <v>3</v>
      </c>
      <c r="F19" s="8">
        <v>1</v>
      </c>
      <c r="G19" s="9"/>
      <c r="H19">
        <f t="shared" si="2"/>
        <v>3.5</v>
      </c>
      <c r="I19">
        <v>12</v>
      </c>
      <c r="J19">
        <f t="shared" si="0"/>
        <v>15.5</v>
      </c>
      <c r="K19" s="10"/>
      <c r="L19" s="10"/>
      <c r="M19" s="11"/>
    </row>
    <row r="20" spans="1:13" ht="18.899999999999999" customHeight="1" x14ac:dyDescent="0.25">
      <c r="A20" s="7">
        <v>19</v>
      </c>
      <c r="B20" s="7" t="s">
        <v>32</v>
      </c>
      <c r="C20" s="7" t="s">
        <v>27</v>
      </c>
      <c r="D20" s="8">
        <v>0</v>
      </c>
      <c r="E20" s="8">
        <v>0</v>
      </c>
      <c r="F20" s="8">
        <v>0</v>
      </c>
      <c r="G20" s="9"/>
      <c r="H20">
        <f t="shared" si="2"/>
        <v>0</v>
      </c>
      <c r="I20">
        <v>0</v>
      </c>
      <c r="J20">
        <f t="shared" si="0"/>
        <v>0</v>
      </c>
      <c r="K20" s="10"/>
      <c r="L20" s="10"/>
      <c r="M20" s="11"/>
    </row>
    <row r="21" spans="1:13" ht="18.899999999999999" customHeight="1" x14ac:dyDescent="0.25">
      <c r="A21" s="7">
        <v>20</v>
      </c>
      <c r="B21" s="15" t="s">
        <v>33</v>
      </c>
      <c r="C21" s="15" t="s">
        <v>27</v>
      </c>
      <c r="D21" s="16">
        <v>1</v>
      </c>
      <c r="E21" s="16">
        <f>1+1+1+1+1+1</f>
        <v>6</v>
      </c>
      <c r="F21" s="8">
        <v>6</v>
      </c>
      <c r="G21" s="9"/>
      <c r="H21">
        <f t="shared" si="2"/>
        <v>14</v>
      </c>
      <c r="I21">
        <v>0</v>
      </c>
      <c r="J21">
        <f t="shared" si="0"/>
        <v>14</v>
      </c>
      <c r="K21" s="10">
        <v>8</v>
      </c>
      <c r="L21" s="21" t="s">
        <v>73</v>
      </c>
      <c r="M21" s="11"/>
    </row>
    <row r="22" spans="1:13" ht="18.899999999999999" customHeight="1" x14ac:dyDescent="0.25">
      <c r="A22" s="7">
        <v>21</v>
      </c>
      <c r="B22" s="7" t="s">
        <v>34</v>
      </c>
      <c r="C22" s="7" t="s">
        <v>27</v>
      </c>
      <c r="D22" s="8">
        <f t="shared" ref="D22:D28" si="3">1</f>
        <v>1</v>
      </c>
      <c r="E22" s="8">
        <f>1+1+1+1</f>
        <v>4</v>
      </c>
      <c r="F22" s="8">
        <v>0</v>
      </c>
      <c r="G22" s="7"/>
      <c r="H22">
        <f t="shared" si="2"/>
        <v>9</v>
      </c>
      <c r="I22">
        <v>0</v>
      </c>
      <c r="J22">
        <f t="shared" si="0"/>
        <v>9</v>
      </c>
      <c r="K22" s="10"/>
      <c r="L22" s="10"/>
      <c r="M22" s="11"/>
    </row>
    <row r="23" spans="1:13" ht="18.899999999999999" customHeight="1" x14ac:dyDescent="0.25">
      <c r="A23" s="7">
        <v>22</v>
      </c>
      <c r="B23" s="12" t="s">
        <v>35</v>
      </c>
      <c r="C23" s="7" t="s">
        <v>27</v>
      </c>
      <c r="D23" s="8">
        <f>2</f>
        <v>2</v>
      </c>
      <c r="E23" s="8">
        <v>0</v>
      </c>
      <c r="F23" s="8">
        <v>0</v>
      </c>
      <c r="G23" s="9"/>
      <c r="H23">
        <f t="shared" si="2"/>
        <v>10</v>
      </c>
      <c r="I23">
        <v>20</v>
      </c>
      <c r="J23">
        <f t="shared" si="0"/>
        <v>30</v>
      </c>
      <c r="K23" s="10"/>
      <c r="L23" s="10"/>
      <c r="M23" s="11"/>
    </row>
    <row r="24" spans="1:13" ht="18.899999999999999" customHeight="1" x14ac:dyDescent="0.25">
      <c r="A24" s="7">
        <v>23</v>
      </c>
      <c r="B24" s="23" t="s">
        <v>65</v>
      </c>
      <c r="C24" s="7" t="s">
        <v>27</v>
      </c>
      <c r="D24" s="8">
        <f t="shared" si="3"/>
        <v>1</v>
      </c>
      <c r="E24" s="8">
        <f>1+1+1+1+1+1+1+1+1</f>
        <v>9</v>
      </c>
      <c r="F24" s="8">
        <v>0</v>
      </c>
      <c r="G24" s="9"/>
      <c r="H24">
        <f t="shared" si="2"/>
        <v>14</v>
      </c>
      <c r="I24">
        <v>0</v>
      </c>
      <c r="J24">
        <f t="shared" si="0"/>
        <v>14</v>
      </c>
      <c r="K24" s="10">
        <v>1.5</v>
      </c>
      <c r="L24" s="21" t="s">
        <v>75</v>
      </c>
      <c r="M24" s="11"/>
    </row>
    <row r="25" spans="1:13" ht="18.899999999999999" customHeight="1" x14ac:dyDescent="0.25">
      <c r="A25" s="7">
        <v>24</v>
      </c>
      <c r="B25" s="7" t="s">
        <v>36</v>
      </c>
      <c r="C25" s="7" t="s">
        <v>27</v>
      </c>
      <c r="D25" s="8">
        <f>2</f>
        <v>2</v>
      </c>
      <c r="E25" s="8">
        <f>1+1+1</f>
        <v>3</v>
      </c>
      <c r="F25" s="8">
        <v>0</v>
      </c>
      <c r="G25" s="9"/>
      <c r="H25">
        <f t="shared" si="2"/>
        <v>13</v>
      </c>
      <c r="I25">
        <v>5</v>
      </c>
      <c r="J25">
        <f t="shared" si="0"/>
        <v>18</v>
      </c>
      <c r="K25" s="10"/>
      <c r="L25" s="10"/>
      <c r="M25" s="11"/>
    </row>
    <row r="26" spans="1:13" ht="18.899999999999999" customHeight="1" x14ac:dyDescent="0.25">
      <c r="A26" s="7">
        <v>25</v>
      </c>
      <c r="B26" s="7" t="s">
        <v>37</v>
      </c>
      <c r="C26" s="7" t="s">
        <v>27</v>
      </c>
      <c r="D26" s="8">
        <v>0</v>
      </c>
      <c r="E26" s="8">
        <f>1+1+1+1+1+1</f>
        <v>6</v>
      </c>
      <c r="F26" s="8">
        <v>0</v>
      </c>
      <c r="G26" s="9"/>
      <c r="H26">
        <f t="shared" si="2"/>
        <v>6</v>
      </c>
      <c r="I26">
        <v>10</v>
      </c>
      <c r="J26">
        <f t="shared" si="0"/>
        <v>16</v>
      </c>
      <c r="K26" s="10"/>
      <c r="L26" s="10"/>
      <c r="M26" s="11"/>
    </row>
    <row r="27" spans="1:13" ht="18.899999999999999" customHeight="1" x14ac:dyDescent="0.25">
      <c r="A27" s="7">
        <v>26</v>
      </c>
      <c r="B27" s="7" t="s">
        <v>38</v>
      </c>
      <c r="C27" s="7" t="s">
        <v>27</v>
      </c>
      <c r="D27" s="8">
        <f t="shared" si="3"/>
        <v>1</v>
      </c>
      <c r="E27" s="8">
        <f>1+1+1</f>
        <v>3</v>
      </c>
      <c r="F27" s="8">
        <v>0</v>
      </c>
      <c r="G27" s="7"/>
      <c r="H27">
        <f t="shared" si="2"/>
        <v>8</v>
      </c>
      <c r="I27">
        <v>10</v>
      </c>
      <c r="J27">
        <f t="shared" si="0"/>
        <v>18</v>
      </c>
      <c r="K27" s="10"/>
      <c r="L27" s="10"/>
      <c r="M27" s="11"/>
    </row>
    <row r="28" spans="1:13" ht="18.899999999999999" customHeight="1" x14ac:dyDescent="0.25">
      <c r="A28" s="7">
        <v>27</v>
      </c>
      <c r="B28" s="7" t="s">
        <v>39</v>
      </c>
      <c r="C28" s="7" t="s">
        <v>27</v>
      </c>
      <c r="D28" s="8">
        <f t="shared" si="3"/>
        <v>1</v>
      </c>
      <c r="E28" s="8">
        <f>1+1</f>
        <v>2</v>
      </c>
      <c r="F28" s="8">
        <v>3</v>
      </c>
      <c r="G28" s="9"/>
      <c r="H28">
        <f t="shared" si="2"/>
        <v>8.5</v>
      </c>
      <c r="I28">
        <v>30</v>
      </c>
      <c r="J28">
        <f t="shared" si="0"/>
        <v>38.5</v>
      </c>
      <c r="K28" s="10"/>
      <c r="L28" s="10"/>
      <c r="M28" s="11"/>
    </row>
    <row r="29" spans="1:13" ht="18.899999999999999" customHeight="1" x14ac:dyDescent="0.25">
      <c r="A29" s="7">
        <v>28</v>
      </c>
      <c r="B29" s="12" t="s">
        <v>40</v>
      </c>
      <c r="C29" s="7" t="s">
        <v>27</v>
      </c>
      <c r="D29" s="8">
        <f>1+1+1+1+1+4</f>
        <v>9</v>
      </c>
      <c r="E29" s="8">
        <f>1+1+1+1+1+1</f>
        <v>6</v>
      </c>
      <c r="F29" s="8">
        <v>13</v>
      </c>
      <c r="G29" s="9"/>
      <c r="H29">
        <f>D29*5+E29*1+F29*0.5+12</f>
        <v>69.5</v>
      </c>
      <c r="I29">
        <v>0</v>
      </c>
      <c r="J29">
        <f t="shared" si="0"/>
        <v>69.5</v>
      </c>
      <c r="K29" s="10">
        <v>50</v>
      </c>
      <c r="L29" s="27" t="s">
        <v>63</v>
      </c>
      <c r="M29" s="11"/>
    </row>
    <row r="30" spans="1:13" ht="18.899999999999999" customHeight="1" x14ac:dyDescent="0.25">
      <c r="A30" s="7">
        <v>29</v>
      </c>
      <c r="B30" s="13" t="s">
        <v>41</v>
      </c>
      <c r="C30" s="13" t="s">
        <v>27</v>
      </c>
      <c r="D30" s="14">
        <v>4</v>
      </c>
      <c r="E30" s="14">
        <f>1+1+1+1</f>
        <v>4</v>
      </c>
      <c r="F30" s="8">
        <v>1</v>
      </c>
      <c r="G30" s="9"/>
      <c r="H30">
        <f>D30*5+E30*1+F30*0.5</f>
        <v>24.5</v>
      </c>
      <c r="I30">
        <v>0</v>
      </c>
      <c r="J30">
        <f t="shared" si="0"/>
        <v>24.5</v>
      </c>
      <c r="K30" s="10"/>
      <c r="L30" s="10"/>
      <c r="M30" s="11"/>
    </row>
    <row r="31" spans="1:13" ht="18.899999999999999" customHeight="1" x14ac:dyDescent="0.25">
      <c r="A31" s="7">
        <v>30</v>
      </c>
      <c r="B31" s="13" t="s">
        <v>42</v>
      </c>
      <c r="C31" s="13" t="s">
        <v>27</v>
      </c>
      <c r="D31" s="14">
        <v>0</v>
      </c>
      <c r="E31" s="14">
        <f t="shared" ref="E31:E33" si="4">1</f>
        <v>1</v>
      </c>
      <c r="F31" s="8">
        <v>20</v>
      </c>
      <c r="G31" s="9"/>
      <c r="H31">
        <f>D31*5+E31*1+F31*0.5</f>
        <v>11</v>
      </c>
      <c r="I31">
        <v>0</v>
      </c>
      <c r="J31">
        <f t="shared" si="0"/>
        <v>11</v>
      </c>
      <c r="K31" s="10"/>
      <c r="L31" s="10"/>
      <c r="M31" s="11"/>
    </row>
    <row r="32" spans="1:13" ht="18.899999999999999" customHeight="1" x14ac:dyDescent="0.25">
      <c r="A32" s="7">
        <v>31</v>
      </c>
      <c r="B32" s="13" t="s">
        <v>43</v>
      </c>
      <c r="C32" s="13" t="s">
        <v>27</v>
      </c>
      <c r="D32" s="14">
        <v>1</v>
      </c>
      <c r="E32" s="14">
        <f t="shared" si="4"/>
        <v>1</v>
      </c>
      <c r="F32" s="8">
        <v>1</v>
      </c>
      <c r="G32" s="9"/>
      <c r="H32">
        <f>D32*5+E32*1+F32*0.5</f>
        <v>6.5</v>
      </c>
      <c r="I32">
        <v>0</v>
      </c>
      <c r="J32">
        <f t="shared" si="0"/>
        <v>6.5</v>
      </c>
      <c r="K32" s="10"/>
      <c r="L32" s="10"/>
      <c r="M32" s="11"/>
    </row>
    <row r="33" spans="1:13" ht="18.899999999999999" customHeight="1" x14ac:dyDescent="0.25">
      <c r="A33" s="7">
        <v>32</v>
      </c>
      <c r="B33" s="13" t="s">
        <v>44</v>
      </c>
      <c r="C33" s="13" t="s">
        <v>27</v>
      </c>
      <c r="D33" s="14">
        <v>0</v>
      </c>
      <c r="E33" s="14">
        <f t="shared" si="4"/>
        <v>1</v>
      </c>
      <c r="F33" s="8">
        <v>5</v>
      </c>
      <c r="G33" s="9"/>
      <c r="H33">
        <f>D33*5+E33*1+F33*0.5</f>
        <v>3.5</v>
      </c>
      <c r="I33">
        <v>0</v>
      </c>
      <c r="J33">
        <f t="shared" si="0"/>
        <v>3.5</v>
      </c>
      <c r="K33" s="10"/>
      <c r="L33" s="10"/>
      <c r="M33" s="11"/>
    </row>
    <row r="34" spans="1:13" ht="18.899999999999999" customHeight="1" x14ac:dyDescent="0.25">
      <c r="A34" s="7">
        <v>33</v>
      </c>
      <c r="B34" s="13" t="s">
        <v>45</v>
      </c>
      <c r="C34" s="13" t="s">
        <v>27</v>
      </c>
      <c r="D34" s="14">
        <f>1</f>
        <v>1</v>
      </c>
      <c r="E34" s="14">
        <v>0</v>
      </c>
      <c r="F34" s="8">
        <v>14</v>
      </c>
      <c r="G34" s="9"/>
      <c r="H34">
        <f>D34*5+E34*1+F34*0.5</f>
        <v>12</v>
      </c>
      <c r="I34">
        <v>0</v>
      </c>
      <c r="J34">
        <f t="shared" si="0"/>
        <v>12</v>
      </c>
      <c r="K34" s="10"/>
      <c r="L34" s="10"/>
      <c r="M34" s="11"/>
    </row>
    <row r="35" spans="1:13" ht="18.899999999999999" customHeight="1" x14ac:dyDescent="0.25">
      <c r="A35" s="7">
        <v>34</v>
      </c>
      <c r="B35" s="7" t="s">
        <v>46</v>
      </c>
      <c r="C35" s="7" t="s">
        <v>47</v>
      </c>
      <c r="D35" s="8">
        <f>1+1+2</f>
        <v>4</v>
      </c>
      <c r="E35" s="8">
        <f>2+1+1+1+1</f>
        <v>6</v>
      </c>
      <c r="F35" s="8">
        <v>3</v>
      </c>
      <c r="G35" s="7"/>
      <c r="H35">
        <f>D35*5+E35*1+F35*0.5+34.5+10</f>
        <v>72</v>
      </c>
      <c r="I35">
        <v>5</v>
      </c>
      <c r="J35">
        <f t="shared" si="0"/>
        <v>77</v>
      </c>
      <c r="K35" s="10"/>
      <c r="L35" s="10"/>
      <c r="M35" s="11"/>
    </row>
    <row r="36" spans="1:13" ht="18.899999999999999" customHeight="1" x14ac:dyDescent="0.25">
      <c r="A36" s="7">
        <v>35</v>
      </c>
      <c r="B36" s="7" t="s">
        <v>48</v>
      </c>
      <c r="C36" s="7" t="s">
        <v>47</v>
      </c>
      <c r="D36" s="8">
        <v>1</v>
      </c>
      <c r="E36" s="8">
        <f>1+1</f>
        <v>2</v>
      </c>
      <c r="F36" s="8">
        <v>1</v>
      </c>
      <c r="G36" s="7"/>
      <c r="H36">
        <f t="shared" ref="H36:H44" si="5">D36*5+E36*1+F36*0.5</f>
        <v>7.5</v>
      </c>
      <c r="I36">
        <v>7</v>
      </c>
      <c r="J36">
        <f t="shared" si="0"/>
        <v>14.5</v>
      </c>
      <c r="K36" s="10"/>
      <c r="L36" s="10"/>
      <c r="M36" s="11"/>
    </row>
    <row r="37" spans="1:13" ht="18.899999999999999" customHeight="1" x14ac:dyDescent="0.25">
      <c r="A37" s="7">
        <v>36</v>
      </c>
      <c r="B37" s="17" t="s">
        <v>49</v>
      </c>
      <c r="C37" s="13" t="s">
        <v>47</v>
      </c>
      <c r="D37" s="14">
        <f>2</f>
        <v>2</v>
      </c>
      <c r="E37" s="14">
        <f>2+1</f>
        <v>3</v>
      </c>
      <c r="F37" s="8">
        <v>0</v>
      </c>
      <c r="G37" s="7"/>
      <c r="H37">
        <f t="shared" si="5"/>
        <v>13</v>
      </c>
      <c r="I37">
        <v>0</v>
      </c>
      <c r="J37">
        <f t="shared" si="0"/>
        <v>13</v>
      </c>
      <c r="K37" s="10"/>
      <c r="L37" s="10"/>
      <c r="M37" s="11"/>
    </row>
    <row r="38" spans="1:13" ht="18.899999999999999" customHeight="1" x14ac:dyDescent="0.25">
      <c r="A38" s="7">
        <v>37</v>
      </c>
      <c r="B38" s="12" t="s">
        <v>50</v>
      </c>
      <c r="C38" s="7" t="s">
        <v>47</v>
      </c>
      <c r="D38" s="8">
        <f>1+1+1</f>
        <v>3</v>
      </c>
      <c r="E38" s="8">
        <v>0</v>
      </c>
      <c r="F38" s="8">
        <v>0</v>
      </c>
      <c r="G38" s="7"/>
      <c r="H38">
        <f t="shared" si="5"/>
        <v>15</v>
      </c>
      <c r="I38">
        <v>15</v>
      </c>
      <c r="J38">
        <f t="shared" si="0"/>
        <v>30</v>
      </c>
      <c r="K38" s="10"/>
      <c r="L38" s="10"/>
      <c r="M38" s="11"/>
    </row>
    <row r="39" spans="1:13" ht="18.899999999999999" customHeight="1" x14ac:dyDescent="0.25">
      <c r="A39" s="7">
        <v>38</v>
      </c>
      <c r="B39" s="13" t="s">
        <v>51</v>
      </c>
      <c r="C39" s="13" t="s">
        <v>47</v>
      </c>
      <c r="D39" s="14">
        <f t="shared" ref="D39:D41" si="6">1</f>
        <v>1</v>
      </c>
      <c r="E39" s="14">
        <f>1+1+1+1+1+1+1+1+1+1+1+1</f>
        <v>12</v>
      </c>
      <c r="F39" s="8">
        <v>2</v>
      </c>
      <c r="G39" s="7"/>
      <c r="H39">
        <f t="shared" si="5"/>
        <v>18</v>
      </c>
      <c r="I39">
        <v>0</v>
      </c>
      <c r="J39">
        <f t="shared" si="0"/>
        <v>18</v>
      </c>
      <c r="K39" s="10"/>
      <c r="L39" s="10"/>
      <c r="M39" s="11"/>
    </row>
    <row r="40" spans="1:13" ht="18.899999999999999" customHeight="1" x14ac:dyDescent="0.25">
      <c r="A40" s="7">
        <v>39</v>
      </c>
      <c r="B40" s="13" t="s">
        <v>52</v>
      </c>
      <c r="C40" s="13" t="s">
        <v>47</v>
      </c>
      <c r="D40" s="14">
        <f t="shared" si="6"/>
        <v>1</v>
      </c>
      <c r="E40" s="14">
        <f>1+1+1+1+1+1</f>
        <v>6</v>
      </c>
      <c r="F40" s="8">
        <v>19</v>
      </c>
      <c r="G40" s="7"/>
      <c r="H40">
        <f t="shared" si="5"/>
        <v>20.5</v>
      </c>
      <c r="I40">
        <v>0</v>
      </c>
      <c r="J40">
        <f t="shared" si="0"/>
        <v>20.5</v>
      </c>
      <c r="K40" s="10"/>
      <c r="L40" s="10"/>
      <c r="M40" s="11"/>
    </row>
    <row r="41" spans="1:13" ht="18.899999999999999" customHeight="1" x14ac:dyDescent="0.25">
      <c r="A41" s="7">
        <v>40</v>
      </c>
      <c r="B41" s="28" t="s">
        <v>74</v>
      </c>
      <c r="C41" s="1" t="s">
        <v>47</v>
      </c>
      <c r="D41" s="18">
        <f t="shared" si="6"/>
        <v>1</v>
      </c>
      <c r="E41" s="18">
        <f>1+1+1+1+1+1+1+1+1+1+1</f>
        <v>11</v>
      </c>
      <c r="F41" s="8">
        <v>1</v>
      </c>
      <c r="G41" s="7"/>
      <c r="H41">
        <f t="shared" si="5"/>
        <v>16.5</v>
      </c>
      <c r="I41">
        <v>0</v>
      </c>
      <c r="J41">
        <f t="shared" si="0"/>
        <v>16.5</v>
      </c>
      <c r="K41" s="21" t="s">
        <v>77</v>
      </c>
      <c r="L41" s="21" t="s">
        <v>64</v>
      </c>
      <c r="M41" s="22"/>
    </row>
    <row r="42" spans="1:13" ht="18.899999999999999" customHeight="1" x14ac:dyDescent="0.25">
      <c r="A42" s="7">
        <v>41</v>
      </c>
      <c r="B42" s="13" t="s">
        <v>53</v>
      </c>
      <c r="C42" s="13" t="s">
        <v>47</v>
      </c>
      <c r="D42" s="14">
        <f>1+1</f>
        <v>2</v>
      </c>
      <c r="E42" s="14">
        <f>1+1+1+1+1+1+1+1+1+1+1+1</f>
        <v>12</v>
      </c>
      <c r="F42" s="8">
        <v>4</v>
      </c>
      <c r="G42" s="7"/>
      <c r="H42">
        <f t="shared" si="5"/>
        <v>24</v>
      </c>
      <c r="I42">
        <v>0</v>
      </c>
      <c r="J42">
        <f t="shared" si="0"/>
        <v>24</v>
      </c>
      <c r="K42" s="10"/>
      <c r="L42" s="10"/>
      <c r="M42" s="11"/>
    </row>
    <row r="43" spans="1:13" ht="18.899999999999999" customHeight="1" x14ac:dyDescent="0.25">
      <c r="A43" s="7">
        <v>42</v>
      </c>
      <c r="B43" s="13" t="s">
        <v>54</v>
      </c>
      <c r="C43" s="13" t="s">
        <v>47</v>
      </c>
      <c r="D43" s="24" t="s">
        <v>66</v>
      </c>
      <c r="E43" s="14">
        <f>1+1</f>
        <v>2</v>
      </c>
      <c r="F43" s="8">
        <v>1</v>
      </c>
      <c r="G43" s="7"/>
      <c r="H43">
        <v>22.5</v>
      </c>
      <c r="I43">
        <v>0</v>
      </c>
      <c r="J43">
        <f t="shared" si="0"/>
        <v>22.5</v>
      </c>
      <c r="K43" s="10">
        <v>17</v>
      </c>
      <c r="L43" s="21" t="s">
        <v>71</v>
      </c>
      <c r="M43" s="11"/>
    </row>
    <row r="44" spans="1:13" ht="18.899999999999999" customHeight="1" x14ac:dyDescent="0.25">
      <c r="A44" s="7">
        <v>43</v>
      </c>
      <c r="B44" s="7" t="s">
        <v>55</v>
      </c>
      <c r="C44" s="7" t="s">
        <v>56</v>
      </c>
      <c r="D44" s="8">
        <v>0</v>
      </c>
      <c r="E44" s="8">
        <v>0</v>
      </c>
      <c r="F44" s="8">
        <v>0</v>
      </c>
      <c r="G44" s="7"/>
      <c r="H44">
        <f t="shared" si="5"/>
        <v>0</v>
      </c>
      <c r="I44">
        <v>0</v>
      </c>
      <c r="J44">
        <f t="shared" si="0"/>
        <v>0</v>
      </c>
      <c r="K44" s="10"/>
      <c r="L44" s="10"/>
      <c r="M44" s="11"/>
    </row>
    <row r="45" spans="1:13" ht="18.899999999999999" customHeight="1" x14ac:dyDescent="0.25">
      <c r="A45" s="7">
        <v>44</v>
      </c>
      <c r="B45" s="7" t="s">
        <v>57</v>
      </c>
      <c r="C45" s="7" t="s">
        <v>56</v>
      </c>
      <c r="D45" s="8">
        <v>0</v>
      </c>
      <c r="E45" s="8">
        <v>0</v>
      </c>
      <c r="F45" s="8">
        <v>0</v>
      </c>
      <c r="G45" s="7"/>
      <c r="H45">
        <f>D45*5+E45*1+F45*0.5+10</f>
        <v>10</v>
      </c>
      <c r="I45">
        <v>0</v>
      </c>
      <c r="J45">
        <f t="shared" si="0"/>
        <v>10</v>
      </c>
      <c r="K45" s="10"/>
      <c r="L45" s="10"/>
      <c r="M45" s="11"/>
    </row>
    <row r="46" spans="1:13" ht="18.899999999999999" customHeight="1" x14ac:dyDescent="0.25">
      <c r="A46" s="7">
        <v>45</v>
      </c>
      <c r="B46" s="7" t="s">
        <v>58</v>
      </c>
      <c r="C46" s="7" t="s">
        <v>56</v>
      </c>
      <c r="D46" s="8">
        <v>0</v>
      </c>
      <c r="E46" s="8">
        <v>0</v>
      </c>
      <c r="F46" s="8">
        <v>0</v>
      </c>
      <c r="G46" s="7"/>
      <c r="H46">
        <v>20</v>
      </c>
      <c r="I46">
        <v>0</v>
      </c>
      <c r="J46">
        <f t="shared" si="0"/>
        <v>20</v>
      </c>
      <c r="K46" s="10"/>
      <c r="L46" s="10"/>
      <c r="M46" s="11"/>
    </row>
    <row r="47" spans="1:13" ht="18.899999999999999" customHeight="1" x14ac:dyDescent="0.25">
      <c r="A47" s="7">
        <v>46</v>
      </c>
      <c r="B47" s="13" t="s">
        <v>59</v>
      </c>
      <c r="C47" s="13" t="s">
        <v>56</v>
      </c>
      <c r="D47" s="14">
        <f>1+1+1+1+1+1+1+2</f>
        <v>9</v>
      </c>
      <c r="E47" s="14">
        <f>1+1+1+2+1+1+1+1+1+1+1+1+2+1+1+3+2</f>
        <v>22</v>
      </c>
      <c r="F47" s="8">
        <v>4</v>
      </c>
      <c r="G47" s="7"/>
      <c r="H47">
        <f>D47*5+E47*1+F47*0.5</f>
        <v>69</v>
      </c>
      <c r="I47">
        <v>0</v>
      </c>
      <c r="J47">
        <f t="shared" si="0"/>
        <v>69</v>
      </c>
      <c r="K47" s="11">
        <v>69</v>
      </c>
      <c r="L47" s="26" t="s">
        <v>72</v>
      </c>
    </row>
    <row r="48" spans="1:13" ht="18.899999999999999" customHeight="1" x14ac:dyDescent="0.25">
      <c r="A48" s="7">
        <v>47</v>
      </c>
      <c r="B48" s="13" t="s">
        <v>60</v>
      </c>
      <c r="C48" s="13" t="s">
        <v>56</v>
      </c>
      <c r="D48" s="14">
        <f>1+1+1+1</f>
        <v>4</v>
      </c>
      <c r="E48" s="14">
        <v>0</v>
      </c>
      <c r="F48" s="8">
        <v>0</v>
      </c>
      <c r="G48" s="7"/>
      <c r="H48">
        <f>D48*5+E48*1+F48*0.5</f>
        <v>20</v>
      </c>
      <c r="I48">
        <v>0</v>
      </c>
      <c r="J48">
        <f t="shared" si="0"/>
        <v>20</v>
      </c>
      <c r="K48" s="11"/>
      <c r="L48" s="11"/>
    </row>
    <row r="49" spans="1:12" ht="18.899999999999999" customHeight="1" x14ac:dyDescent="0.25">
      <c r="A49" s="7">
        <v>48</v>
      </c>
      <c r="B49" s="13" t="s">
        <v>61</v>
      </c>
      <c r="C49" s="13" t="s">
        <v>56</v>
      </c>
      <c r="D49" s="14">
        <f>2</f>
        <v>2</v>
      </c>
      <c r="E49" s="14">
        <f>1+1+1+1+1</f>
        <v>5</v>
      </c>
      <c r="F49" s="8">
        <v>0</v>
      </c>
      <c r="G49" s="7"/>
      <c r="H49">
        <f>D49*5+E49*1+F49*0.5</f>
        <v>15</v>
      </c>
      <c r="I49">
        <v>0</v>
      </c>
      <c r="J49">
        <f t="shared" si="0"/>
        <v>15</v>
      </c>
      <c r="K49" s="11">
        <v>11</v>
      </c>
      <c r="L49" s="26" t="s">
        <v>67</v>
      </c>
    </row>
    <row r="50" spans="1:12" ht="14.4" x14ac:dyDescent="0.25">
      <c r="D50" s="19"/>
      <c r="E50" s="19"/>
      <c r="K50" s="11"/>
      <c r="L50" s="11"/>
    </row>
    <row r="51" spans="1:12" ht="14.4" x14ac:dyDescent="0.25">
      <c r="D51" s="19"/>
      <c r="E51" s="19"/>
      <c r="K51" s="11"/>
      <c r="L51" s="11"/>
    </row>
    <row r="52" spans="1:12" ht="14.4" x14ac:dyDescent="0.25">
      <c r="D52" s="19"/>
      <c r="E52" s="19"/>
      <c r="K52" s="11"/>
      <c r="L52" s="11"/>
    </row>
    <row r="53" spans="1:12" ht="14.4" x14ac:dyDescent="0.25">
      <c r="K53" s="11"/>
      <c r="L53" s="11"/>
    </row>
    <row r="54" spans="1:12" ht="14.4" x14ac:dyDescent="0.25">
      <c r="K54" s="11"/>
      <c r="L54" s="11"/>
    </row>
    <row r="55" spans="1:12" ht="14.4" x14ac:dyDescent="0.25">
      <c r="K55" s="11"/>
      <c r="L55" s="11"/>
    </row>
    <row r="56" spans="1:12" ht="14.4" x14ac:dyDescent="0.25">
      <c r="K56" s="11"/>
      <c r="L56" s="11"/>
    </row>
    <row r="57" spans="1:12" ht="14.4" x14ac:dyDescent="0.25">
      <c r="K57" s="11"/>
      <c r="L57" s="11"/>
    </row>
    <row r="58" spans="1:12" ht="14.4" x14ac:dyDescent="0.25">
      <c r="K58" s="11"/>
      <c r="L58" s="11"/>
    </row>
    <row r="59" spans="1:12" ht="14.4" x14ac:dyDescent="0.25">
      <c r="K59" s="11"/>
      <c r="L59" s="11"/>
    </row>
    <row r="60" spans="1:12" ht="14.4" x14ac:dyDescent="0.25">
      <c r="K60" s="11"/>
      <c r="L60" s="11"/>
    </row>
  </sheetData>
  <sheetProtection formatCells="0" insertHyperlinks="0" autoFilter="0"/>
  <phoneticPr fontId="7" type="noConversion"/>
  <conditionalFormatting sqref="B21">
    <cfRule type="duplicateValues" dxfId="3" priority="2"/>
  </conditionalFormatting>
  <conditionalFormatting sqref="B1:B20 B42:B1048576 B22:B40">
    <cfRule type="duplicateValues" dxfId="2" priority="5"/>
  </conditionalFormatting>
  <conditionalFormatting sqref="D1:F1">
    <cfRule type="duplicateValues" dxfId="1" priority="3"/>
  </conditionalFormatting>
  <conditionalFormatting sqref="B4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hly2002</cp:lastModifiedBy>
  <dcterms:created xsi:type="dcterms:W3CDTF">2015-06-10T02:19:00Z</dcterms:created>
  <dcterms:modified xsi:type="dcterms:W3CDTF">2022-03-04T14:55:06Z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3081-11.19.0</vt:lpwstr>
  </property>
  <property fmtid="{D5CDD505-2E9C-101B-9397-08002B2CF9AE}" pid="3" name="ICV">
    <vt:lpwstr>EA14EEC953B046BE9AF272F62FDA1B01</vt:lpwstr>
  </property>
</Properties>
</file>