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900" yWindow="80" windowWidth="15960" windowHeight="15040" tabRatio="500"/>
  </bookViews>
  <sheets>
    <sheet name="Question #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K19" i="1"/>
  <c r="C30" i="1"/>
  <c r="D30" i="1"/>
  <c r="I19" i="1"/>
  <c r="E30" i="1"/>
  <c r="F30" i="1"/>
  <c r="J19" i="1"/>
  <c r="G30" i="1"/>
  <c r="H30" i="1"/>
  <c r="I30" i="1"/>
  <c r="M69" i="1"/>
  <c r="D69" i="1"/>
  <c r="E69" i="1"/>
  <c r="F69" i="1"/>
  <c r="G69" i="1"/>
  <c r="H69" i="1"/>
  <c r="I69" i="1"/>
  <c r="J69" i="1"/>
  <c r="K69" i="1"/>
  <c r="L69" i="1"/>
  <c r="D70" i="1"/>
  <c r="E70" i="1"/>
  <c r="F70" i="1"/>
  <c r="G70" i="1"/>
  <c r="H70" i="1"/>
  <c r="I70" i="1"/>
  <c r="J70" i="1"/>
  <c r="K70" i="1"/>
  <c r="L70" i="1"/>
  <c r="N69" i="1"/>
  <c r="H18" i="1"/>
  <c r="K18" i="1"/>
  <c r="C29" i="1"/>
  <c r="D29" i="1"/>
  <c r="I18" i="1"/>
  <c r="E29" i="1"/>
  <c r="F29" i="1"/>
  <c r="J18" i="1"/>
  <c r="G29" i="1"/>
  <c r="H29" i="1"/>
  <c r="I29" i="1"/>
  <c r="M67" i="1"/>
  <c r="D67" i="1"/>
  <c r="E67" i="1"/>
  <c r="H67" i="1"/>
  <c r="I67" i="1"/>
  <c r="J67" i="1"/>
  <c r="K67" i="1"/>
  <c r="L67" i="1"/>
  <c r="D68" i="1"/>
  <c r="E68" i="1"/>
  <c r="F68" i="1"/>
  <c r="G68" i="1"/>
  <c r="H68" i="1"/>
  <c r="I68" i="1"/>
  <c r="J68" i="1"/>
  <c r="K68" i="1"/>
  <c r="L68" i="1"/>
  <c r="N67" i="1"/>
  <c r="H17" i="1"/>
  <c r="K17" i="1"/>
  <c r="C28" i="1"/>
  <c r="D28" i="1"/>
  <c r="I17" i="1"/>
  <c r="E28" i="1"/>
  <c r="F28" i="1"/>
  <c r="J17" i="1"/>
  <c r="G28" i="1"/>
  <c r="H28" i="1"/>
  <c r="I28" i="1"/>
  <c r="M65" i="1"/>
  <c r="D65" i="1"/>
  <c r="E65" i="1"/>
  <c r="F65" i="1"/>
  <c r="G65" i="1"/>
  <c r="H65" i="1"/>
  <c r="I65" i="1"/>
  <c r="J65" i="1"/>
  <c r="K65" i="1"/>
  <c r="L65" i="1"/>
  <c r="D66" i="1"/>
  <c r="E66" i="1"/>
  <c r="F66" i="1"/>
  <c r="G66" i="1"/>
  <c r="H66" i="1"/>
  <c r="I66" i="1"/>
  <c r="J66" i="1"/>
  <c r="K66" i="1"/>
  <c r="L66" i="1"/>
  <c r="N65" i="1"/>
  <c r="C16" i="1"/>
  <c r="D16" i="1"/>
  <c r="C17" i="1"/>
  <c r="D17" i="1"/>
  <c r="C18" i="1"/>
  <c r="D18" i="1"/>
  <c r="D19" i="1"/>
  <c r="F67" i="1"/>
  <c r="L19" i="1"/>
  <c r="J30" i="1"/>
  <c r="K30" i="1"/>
  <c r="G54" i="1"/>
  <c r="L18" i="1"/>
  <c r="J29" i="1"/>
  <c r="K29" i="1"/>
  <c r="G45" i="1"/>
  <c r="L17" i="1"/>
  <c r="J28" i="1"/>
  <c r="K28" i="1"/>
  <c r="G36" i="1"/>
  <c r="K16" i="1"/>
  <c r="L16" i="1"/>
  <c r="J27" i="1"/>
  <c r="K15" i="1"/>
  <c r="L15" i="1"/>
  <c r="J26" i="1"/>
  <c r="L28" i="1"/>
  <c r="D58" i="1"/>
  <c r="H15" i="1"/>
  <c r="C26" i="1"/>
  <c r="D26" i="1"/>
  <c r="I15" i="1"/>
  <c r="E26" i="1"/>
  <c r="F26" i="1"/>
  <c r="J15" i="1"/>
  <c r="G26" i="1"/>
  <c r="H26" i="1"/>
  <c r="I26" i="1"/>
  <c r="K26" i="1"/>
  <c r="H16" i="1"/>
  <c r="C27" i="1"/>
  <c r="D27" i="1"/>
  <c r="I16" i="1"/>
  <c r="E27" i="1"/>
  <c r="F27" i="1"/>
  <c r="J16" i="1"/>
  <c r="G27" i="1"/>
  <c r="H27" i="1"/>
  <c r="I27" i="1"/>
  <c r="K27" i="1"/>
  <c r="L26" i="1"/>
</calcChain>
</file>

<file path=xl/sharedStrings.xml><?xml version="1.0" encoding="utf-8"?>
<sst xmlns="http://schemas.openxmlformats.org/spreadsheetml/2006/main" count="116" uniqueCount="60">
  <si>
    <t xml:space="preserve">Step 1 </t>
  </si>
  <si>
    <t>Given Data Set</t>
  </si>
  <si>
    <t>#</t>
    <phoneticPr fontId="2" type="noConversion"/>
  </si>
  <si>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</si>
  <si>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</si>
  <si>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</si>
  <si>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</si>
  <si>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</si>
  <si>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</si>
  <si>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</si>
  <si>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</si>
  <si>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</si>
  <si>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</si>
  <si>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Hispanic</t>
    <phoneticPr fontId="2" type="noConversion"/>
  </si>
  <si>
    <t>White</t>
  </si>
  <si>
    <t>Column Total</t>
    <phoneticPr fontId="2" type="noConversion"/>
  </si>
  <si>
    <t>C4.5</t>
    <phoneticPr fontId="2" type="noConversion"/>
  </si>
  <si>
    <t>Pj</t>
  </si>
  <si>
    <t>-  (Pj* log(Pj)</t>
  </si>
  <si>
    <t>Total Entropy</t>
  </si>
  <si>
    <t>Type</t>
    <phoneticPr fontId="2" type="noConversion"/>
  </si>
  <si>
    <t>-(Pj* log(Pj)</t>
    <phoneticPr fontId="2" type="noConversion"/>
  </si>
  <si>
    <t>Step 2</t>
    <phoneticPr fontId="2" type="noConversion"/>
  </si>
  <si>
    <t>Splits:</t>
    <phoneticPr fontId="2" type="noConversion"/>
  </si>
  <si>
    <t>Step 3</t>
    <phoneticPr fontId="2" type="noConversion"/>
  </si>
  <si>
    <t>Split</t>
    <phoneticPr fontId="2" type="noConversion"/>
  </si>
  <si>
    <t>Row Total</t>
    <phoneticPr fontId="2" type="noConversion"/>
  </si>
  <si>
    <t>Percent</t>
    <phoneticPr fontId="2" type="noConversion"/>
  </si>
  <si>
    <t>* Row Total</t>
    <phoneticPr fontId="2" type="noConversion"/>
  </si>
  <si>
    <t>Net Gain</t>
    <phoneticPr fontId="2" type="noConversion"/>
  </si>
  <si>
    <t>Age = Old</t>
    <phoneticPr fontId="2" type="noConversion"/>
  </si>
  <si>
    <t>Ethnicity = Black</t>
    <phoneticPr fontId="2" type="noConversion"/>
  </si>
  <si>
    <t>Ethnicity = White</t>
    <phoneticPr fontId="2" type="noConversion"/>
  </si>
  <si>
    <t>Age = Young</t>
    <phoneticPr fontId="2" type="noConversion"/>
  </si>
  <si>
    <t>Old</t>
    <phoneticPr fontId="2" type="noConversion"/>
  </si>
  <si>
    <t>Black</t>
    <phoneticPr fontId="2" type="noConversion"/>
  </si>
  <si>
    <t>Hispanic</t>
    <phoneticPr fontId="2" type="noConversion"/>
  </si>
  <si>
    <t>White</t>
    <phoneticPr fontId="2" type="noConversion"/>
  </si>
  <si>
    <t>Alcohot</t>
    <phoneticPr fontId="2" type="noConversion"/>
  </si>
  <si>
    <t>Cocaine</t>
    <phoneticPr fontId="2" type="noConversion"/>
  </si>
  <si>
    <t>Heroin</t>
    <phoneticPr fontId="2" type="noConversion"/>
  </si>
  <si>
    <t>Total Number</t>
    <phoneticPr fontId="2" type="noConversion"/>
  </si>
  <si>
    <t>Young</t>
    <phoneticPr fontId="2" type="noConversion"/>
  </si>
  <si>
    <t>Ethinicity</t>
  </si>
  <si>
    <t>Ethnicity = Hispanic</t>
    <phoneticPr fontId="2" type="noConversion"/>
  </si>
  <si>
    <t xml:space="preserve">Information Gain = </t>
    <phoneticPr fontId="2" type="noConversion"/>
  </si>
  <si>
    <t>Step 4</t>
    <phoneticPr fontId="2" type="noConversion"/>
  </si>
  <si>
    <t>FIRST SPLIT</t>
    <phoneticPr fontId="2" type="noConversion"/>
  </si>
  <si>
    <t>Ethinicity = Black</t>
  </si>
  <si>
    <t>Ethinicity = Hispanic</t>
  </si>
  <si>
    <t>Ethinicity = White</t>
  </si>
  <si>
    <t>Split</t>
    <phoneticPr fontId="2" type="noConversion"/>
  </si>
  <si>
    <t>-  (Pj* log(Pj)</t>
    <phoneticPr fontId="2" type="noConversion"/>
  </si>
  <si>
    <t xml:space="preserve">Pct * Row total </t>
    <phoneticPr fontId="2" type="noConversion"/>
  </si>
  <si>
    <t>entropy</t>
    <phoneticPr fontId="2" type="noConversion"/>
  </si>
  <si>
    <t>net gain</t>
    <phoneticPr fontId="2" type="noConversion"/>
  </si>
  <si>
    <t>Ethnicity</t>
    <phoneticPr fontId="2" type="noConversion"/>
  </si>
  <si>
    <t>Age Category</t>
    <phoneticPr fontId="2" type="noConversion"/>
  </si>
  <si>
    <t>SECOND SPLIT</t>
    <phoneticPr fontId="2" type="noConversion"/>
  </si>
  <si>
    <t>Impurity = 1.566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</si>
</sst>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8" formatCode="0.00000000000000_ "/>
    <numFmt numFmtId="180" formatCode="0.000000000000000_ "/>
    <numFmt numFmtId="181" formatCode="0.0000000000000000_ "/>
    <numFmt numFmtId="182" formatCode="0.0000000"/>
  </numFmts>
  <fonts count="21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4"/>
      <name val="Calibri"/>
    </font>
    <font>
      <b/>
      <sz val="14"/>
      <color theme="1"/>
      <name val="Calibri"/>
    </font>
    <font>
      <b/>
      <sz val="14"/>
      <color rgb="FFFF0000"/>
      <name val="Calibri"/>
    </font>
    <font>
      <b/>
      <sz val="12"/>
      <color theme="1"/>
      <name val="Bangla Sangam MN"/>
    </font>
    <font>
      <b/>
      <sz val="14"/>
      <color theme="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2"/>
      <color theme="1"/>
      <name val="Times New Roman"/>
    </font>
    <font>
      <sz val="12"/>
      <color rgb="FF000000"/>
      <name val="宋体"/>
      <family val="3"/>
      <charset val="134"/>
      <scheme val="minor"/>
    </font>
    <font>
      <b/>
      <sz val="16"/>
      <color theme="1"/>
      <name val="Times New Roman"/>
    </font>
    <font>
      <b/>
      <sz val="12"/>
      <color rgb="FF000000"/>
      <name val="宋体"/>
      <family val="3"/>
      <charset val="134"/>
      <scheme val="minor"/>
    </font>
    <font>
      <sz val="14"/>
      <color theme="1"/>
      <name val="宋体"/>
      <scheme val="minor"/>
    </font>
    <font>
      <b/>
      <sz val="14"/>
      <color rgb="FF000000"/>
      <name val="Calibri"/>
    </font>
    <font>
      <b/>
      <sz val="14"/>
      <color theme="1"/>
      <name val="Times New Roman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Dashed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176" fontId="0" fillId="4" borderId="12" xfId="0" applyNumberFormat="1" applyFill="1" applyBorder="1" applyAlignment="1">
      <alignment horizontal="center"/>
    </xf>
    <xf numFmtId="0" fontId="0" fillId="4" borderId="13" xfId="0" applyFill="1" applyBorder="1"/>
    <xf numFmtId="0" fontId="3" fillId="3" borderId="10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3" borderId="10" xfId="0" quotePrefix="1" applyFill="1" applyBorder="1" applyAlignment="1">
      <alignment horizontal="center"/>
    </xf>
    <xf numFmtId="0" fontId="0" fillId="3" borderId="10" xfId="0" applyFill="1" applyBorder="1"/>
    <xf numFmtId="0" fontId="3" fillId="0" borderId="10" xfId="0" applyFont="1" applyBorder="1" applyAlignment="1">
      <alignment horizontal="left"/>
    </xf>
    <xf numFmtId="176" fontId="0" fillId="0" borderId="10" xfId="0" applyNumberFormat="1" applyBorder="1" applyAlignment="1">
      <alignment horizontal="center"/>
    </xf>
    <xf numFmtId="0" fontId="0" fillId="0" borderId="10" xfId="0" applyBorder="1"/>
    <xf numFmtId="176" fontId="0" fillId="0" borderId="3" xfId="0" applyNumberForma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3" borderId="0" xfId="0" applyFont="1" applyFill="1" applyBorder="1"/>
    <xf numFmtId="0" fontId="14" fillId="3" borderId="15" xfId="0" quotePrefix="1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6" xfId="0" quotePrefix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4" fillId="3" borderId="18" xfId="0" quotePrefix="1" applyFont="1" applyFill="1" applyBorder="1" applyAlignment="1">
      <alignment horizontal="center"/>
    </xf>
    <xf numFmtId="0" fontId="0" fillId="3" borderId="3" xfId="0" applyFill="1" applyBorder="1"/>
    <xf numFmtId="0" fontId="0" fillId="0" borderId="0" xfId="0" quotePrefix="1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/>
    <xf numFmtId="0" fontId="17" fillId="0" borderId="0" xfId="0" applyFont="1"/>
    <xf numFmtId="180" fontId="0" fillId="0" borderId="0" xfId="0" applyNumberFormat="1"/>
    <xf numFmtId="182" fontId="13" fillId="0" borderId="20" xfId="0" applyNumberFormat="1" applyFon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0" xfId="0" quotePrefix="1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0" fontId="12" fillId="3" borderId="27" xfId="0" applyFont="1" applyFill="1" applyBorder="1" applyAlignment="1">
      <alignment horizontal="center"/>
    </xf>
    <xf numFmtId="178" fontId="0" fillId="0" borderId="15" xfId="0" applyNumberFormat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81" fontId="0" fillId="0" borderId="28" xfId="0" applyNumberFormat="1" applyBorder="1" applyAlignment="1">
      <alignment horizontal="center" vertical="center"/>
    </xf>
    <xf numFmtId="178" fontId="0" fillId="0" borderId="11" xfId="0" applyNumberFormat="1" applyBorder="1" applyAlignment="1">
      <alignment horizontal="center"/>
    </xf>
    <xf numFmtId="178" fontId="0" fillId="0" borderId="29" xfId="0" applyNumberFormat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180" fontId="0" fillId="4" borderId="28" xfId="0" applyNumberFormat="1" applyFill="1" applyBorder="1" applyAlignment="1">
      <alignment horizontal="center" vertical="center"/>
    </xf>
    <xf numFmtId="0" fontId="0" fillId="0" borderId="8" xfId="0" quotePrefix="1" applyNumberFormat="1" applyBorder="1" applyAlignment="1">
      <alignment horizontal="center"/>
    </xf>
    <xf numFmtId="0" fontId="0" fillId="0" borderId="9" xfId="0" quotePrefix="1" applyNumberFormat="1" applyBorder="1" applyAlignment="1">
      <alignment horizontal="center"/>
    </xf>
    <xf numFmtId="0" fontId="13" fillId="0" borderId="27" xfId="0" applyNumberFormat="1" applyFon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178" fontId="0" fillId="0" borderId="25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0" borderId="16" xfId="0" applyNumberFormat="1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78" fontId="0" fillId="0" borderId="30" xfId="0" applyNumberFormat="1" applyBorder="1" applyAlignment="1">
      <alignment horizontal="center"/>
    </xf>
    <xf numFmtId="182" fontId="13" fillId="0" borderId="16" xfId="0" applyNumberFormat="1" applyFon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82" fontId="0" fillId="0" borderId="16" xfId="0" quotePrefix="1" applyNumberFormat="1" applyBorder="1" applyAlignment="1">
      <alignment horizontal="center" vertical="center"/>
    </xf>
    <xf numFmtId="182" fontId="0" fillId="0" borderId="16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82" fontId="0" fillId="0" borderId="23" xfId="0" applyNumberFormat="1" applyBorder="1" applyAlignment="1">
      <alignment horizontal="center" vertical="center"/>
    </xf>
    <xf numFmtId="0" fontId="14" fillId="3" borderId="25" xfId="0" quotePrefix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182" fontId="0" fillId="4" borderId="17" xfId="0" applyNumberFormat="1" applyFill="1" applyBorder="1" applyAlignment="1">
      <alignment horizontal="center" vertical="center"/>
    </xf>
    <xf numFmtId="182" fontId="0" fillId="4" borderId="23" xfId="0" applyNumberForma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8" fillId="3" borderId="16" xfId="0" applyFont="1" applyFill="1" applyBorder="1" applyAlignment="1">
      <alignment horizontal="center"/>
    </xf>
    <xf numFmtId="0" fontId="14" fillId="3" borderId="4" xfId="0" quotePrefix="1" applyFont="1" applyFill="1" applyBorder="1" applyAlignment="1">
      <alignment horizontal="center"/>
    </xf>
    <xf numFmtId="0" fontId="14" fillId="3" borderId="31" xfId="0" quotePrefix="1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0" fillId="0" borderId="22" xfId="0" applyFont="1" applyBorder="1"/>
    <xf numFmtId="0" fontId="20" fillId="4" borderId="0" xfId="0" applyFont="1" applyFill="1"/>
    <xf numFmtId="0" fontId="20" fillId="4" borderId="0" xfId="0" applyFont="1" applyFill="1" applyBorder="1" applyAlignment="1">
      <alignment horizontal="center"/>
    </xf>
    <xf numFmtId="176" fontId="19" fillId="0" borderId="0" xfId="0" applyNumberFormat="1" applyFont="1"/>
  </cellXfs>
  <cellStyles count="10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</cellStyles>
  <dxfs count="20"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442854</xdr:colOff>
      <xdr:row>5</xdr:row>
      <xdr:rowOff>96662</xdr:rowOff>
    </xdr:from>
    <xdr:to>
      <xdr:col>10</xdr:col>
      <xdr:colOff>205316</xdr:colOff>
      <xdr:row>9</xdr:row>
      <xdr:rowOff>21716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0654" y="1176162"/>
          <a:ext cx="2670762" cy="890254"/>
        </a:xfrm>
        <a:prstGeom prst="rect">
          <a:avLst/>
        </a:prstGeom>
      </xdr:spPr>
    </xdr:pic>
    <xdr:clientData/>
  </xdr:twoCellAnchor>
  <xdr:twoCellAnchor editAs="oneCell">
    <xdr:from>
      <xdr:col>8</xdr:col>
      <xdr:colOff>393699</xdr:colOff>
      <xdr:row>2</xdr:row>
      <xdr:rowOff>63500</xdr:rowOff>
    </xdr:from>
    <xdr:to>
      <xdr:col>10</xdr:col>
      <xdr:colOff>499768</xdr:colOff>
      <xdr:row>5</xdr:row>
      <xdr:rowOff>233798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1499" y="469900"/>
          <a:ext cx="3014369" cy="843398"/>
        </a:xfrm>
        <a:prstGeom prst="rect">
          <a:avLst/>
        </a:prstGeom>
      </xdr:spPr>
    </xdr:pic>
    <xdr:clientData/>
  </xdr:twoCellAnchor>
  <xdr:twoCellAnchor editAs="oneCell">
    <xdr:from>
      <xdr:col>8</xdr:col>
      <xdr:colOff>466148</xdr:colOff>
      <xdr:row>9</xdr:row>
      <xdr:rowOff>227190</xdr:rowOff>
    </xdr:from>
    <xdr:to>
      <xdr:col>10</xdr:col>
      <xdr:colOff>150515</xdr:colOff>
      <xdr:row>11</xdr:row>
      <xdr:rowOff>119434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3948" y="2271890"/>
          <a:ext cx="2592667" cy="374844"/>
        </a:xfrm>
        <a:prstGeom prst="rect">
          <a:avLst/>
        </a:prstGeom>
      </xdr:spPr>
    </xdr:pic>
    <xdr:clientData/>
  </xdr:twoCellAnchor>
  <xdr:twoCellAnchor>
    <xdr:from>
      <xdr:col>1</xdr:col>
      <xdr:colOff>355600</xdr:colOff>
      <xdr:row>41</xdr:row>
      <xdr:rowOff>0</xdr:rowOff>
    </xdr:from>
    <xdr:to>
      <xdr:col>2</xdr:col>
      <xdr:colOff>155575</xdr:colOff>
      <xdr:row>48</xdr:row>
      <xdr:rowOff>117475</xdr:rowOff>
    </xdr:to>
    <xdr:sp macro="" textlink="">
      <xdr:nvSpPr>
        <xdr:cNvPr id="15" name="Oval 1"/>
        <xdr:cNvSpPr/>
      </xdr:nvSpPr>
      <xdr:spPr>
        <a:xfrm>
          <a:off x="762000" y="8559800"/>
          <a:ext cx="1654175" cy="1450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>
              <a:solidFill>
                <a:srgbClr val="000000"/>
              </a:solidFill>
            </a:rPr>
            <a:t>Root Node</a:t>
          </a:r>
        </a:p>
        <a:p>
          <a:pPr algn="ctr"/>
          <a:r>
            <a:rPr lang="en-US" sz="1800" baseline="0">
              <a:solidFill>
                <a:srgbClr val="000000"/>
              </a:solidFill>
            </a:rPr>
            <a:t> 400 records</a:t>
          </a:r>
          <a:endParaRPr lang="en-US" sz="18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996951</xdr:colOff>
      <xdr:row>32</xdr:row>
      <xdr:rowOff>139700</xdr:rowOff>
    </xdr:from>
    <xdr:to>
      <xdr:col>6</xdr:col>
      <xdr:colOff>622300</xdr:colOff>
      <xdr:row>38</xdr:row>
      <xdr:rowOff>73025</xdr:rowOff>
    </xdr:to>
    <xdr:sp macro="" textlink="">
      <xdr:nvSpPr>
        <xdr:cNvPr id="16" name="Oval 2"/>
        <xdr:cNvSpPr/>
      </xdr:nvSpPr>
      <xdr:spPr>
        <a:xfrm>
          <a:off x="5835651" y="6946900"/>
          <a:ext cx="1758949" cy="111442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aseline="0">
              <a:solidFill>
                <a:srgbClr val="000000"/>
              </a:solidFill>
            </a:rPr>
            <a:t>Ethnicity = Black</a:t>
          </a:r>
          <a:endParaRPr lang="en-US" sz="18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965200</xdr:colOff>
      <xdr:row>41</xdr:row>
      <xdr:rowOff>47625</xdr:rowOff>
    </xdr:from>
    <xdr:to>
      <xdr:col>6</xdr:col>
      <xdr:colOff>673100</xdr:colOff>
      <xdr:row>46</xdr:row>
      <xdr:rowOff>180975</xdr:rowOff>
    </xdr:to>
    <xdr:sp macro="" textlink="">
      <xdr:nvSpPr>
        <xdr:cNvPr id="17" name="Oval 6"/>
        <xdr:cNvSpPr/>
      </xdr:nvSpPr>
      <xdr:spPr>
        <a:xfrm>
          <a:off x="5803900" y="8607425"/>
          <a:ext cx="1841500" cy="10858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>
              <a:solidFill>
                <a:srgbClr val="000000"/>
              </a:solidFill>
            </a:rPr>
            <a:t>Ethnicity = Hispanic</a:t>
          </a:r>
        </a:p>
      </xdr:txBody>
    </xdr:sp>
    <xdr:clientData/>
  </xdr:twoCellAnchor>
  <xdr:twoCellAnchor>
    <xdr:from>
      <xdr:col>4</xdr:col>
      <xdr:colOff>977900</xdr:colOff>
      <xdr:row>50</xdr:row>
      <xdr:rowOff>66676</xdr:rowOff>
    </xdr:from>
    <xdr:to>
      <xdr:col>6</xdr:col>
      <xdr:colOff>520699</xdr:colOff>
      <xdr:row>55</xdr:row>
      <xdr:rowOff>142876</xdr:rowOff>
    </xdr:to>
    <xdr:sp macro="" textlink="">
      <xdr:nvSpPr>
        <xdr:cNvPr id="18" name="Oval 7"/>
        <xdr:cNvSpPr/>
      </xdr:nvSpPr>
      <xdr:spPr>
        <a:xfrm>
          <a:off x="5816600" y="10340976"/>
          <a:ext cx="1676399" cy="10287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aseline="0">
              <a:solidFill>
                <a:srgbClr val="000000"/>
              </a:solidFill>
            </a:rPr>
            <a:t>Ethnicity = White</a:t>
          </a:r>
          <a:endParaRPr lang="en-US" sz="18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1767527</xdr:colOff>
      <xdr:row>35</xdr:row>
      <xdr:rowOff>87313</xdr:rowOff>
    </xdr:from>
    <xdr:to>
      <xdr:col>4</xdr:col>
      <xdr:colOff>996951</xdr:colOff>
      <xdr:row>42</xdr:row>
      <xdr:rowOff>21990</xdr:rowOff>
    </xdr:to>
    <xdr:cxnSp macro="">
      <xdr:nvCxnSpPr>
        <xdr:cNvPr id="20" name="Straight Connector 10"/>
        <xdr:cNvCxnSpPr>
          <a:stCxn id="15" idx="7"/>
          <a:endCxn id="16" idx="2"/>
        </xdr:cNvCxnSpPr>
      </xdr:nvCxnSpPr>
      <xdr:spPr>
        <a:xfrm flipV="1">
          <a:off x="2173927" y="7504113"/>
          <a:ext cx="3661724" cy="1268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155575</xdr:colOff>
      <xdr:row>44</xdr:row>
      <xdr:rowOff>19050</xdr:rowOff>
    </xdr:from>
    <xdr:to>
      <xdr:col>4</xdr:col>
      <xdr:colOff>965200</xdr:colOff>
      <xdr:row>44</xdr:row>
      <xdr:rowOff>153988</xdr:rowOff>
    </xdr:to>
    <xdr:cxnSp macro="">
      <xdr:nvCxnSpPr>
        <xdr:cNvPr id="21" name="Straight Connector 11"/>
        <xdr:cNvCxnSpPr>
          <a:stCxn id="15" idx="6"/>
          <a:endCxn id="17" idx="2"/>
        </xdr:cNvCxnSpPr>
      </xdr:nvCxnSpPr>
      <xdr:spPr>
        <a:xfrm flipV="1">
          <a:off x="2416175" y="9150350"/>
          <a:ext cx="3387725" cy="134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1767527</xdr:colOff>
      <xdr:row>47</xdr:row>
      <xdr:rowOff>95485</xdr:rowOff>
    </xdr:from>
    <xdr:to>
      <xdr:col>4</xdr:col>
      <xdr:colOff>977900</xdr:colOff>
      <xdr:row>53</xdr:row>
      <xdr:rowOff>9526</xdr:rowOff>
    </xdr:to>
    <xdr:cxnSp macro="">
      <xdr:nvCxnSpPr>
        <xdr:cNvPr id="22" name="Straight Connector 13"/>
        <xdr:cNvCxnSpPr>
          <a:stCxn id="15" idx="5"/>
          <a:endCxn id="18" idx="2"/>
        </xdr:cNvCxnSpPr>
      </xdr:nvCxnSpPr>
      <xdr:spPr>
        <a:xfrm>
          <a:off x="2173927" y="9798285"/>
          <a:ext cx="3642673" cy="10570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495299</xdr:colOff>
      <xdr:row>55</xdr:row>
      <xdr:rowOff>6350</xdr:rowOff>
    </xdr:from>
    <xdr:to>
      <xdr:col>3</xdr:col>
      <xdr:colOff>1066800</xdr:colOff>
      <xdr:row>57</xdr:row>
      <xdr:rowOff>71882</xdr:rowOff>
    </xdr:to>
    <xdr:sp macro="" textlink="">
      <xdr:nvSpPr>
        <xdr:cNvPr id="24" name="Right Arrow 18"/>
        <xdr:cNvSpPr/>
      </xdr:nvSpPr>
      <xdr:spPr>
        <a:xfrm>
          <a:off x="2755899" y="11233150"/>
          <a:ext cx="2070101" cy="4465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</xdr:col>
      <xdr:colOff>0</xdr:colOff>
      <xdr:row>33</xdr:row>
      <xdr:rowOff>0</xdr:rowOff>
    </xdr:from>
    <xdr:ext cx="184666" cy="261610"/>
    <xdr:sp macro="" textlink="">
      <xdr:nvSpPr>
        <xdr:cNvPr id="30" name="TextBox 10"/>
        <xdr:cNvSpPr txBox="1"/>
      </xdr:nvSpPr>
      <xdr:spPr>
        <a:xfrm>
          <a:off x="3759200" y="69977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 b="1"/>
        </a:p>
      </xdr:txBody>
    </xdr:sp>
    <xdr:clientData/>
  </xdr:oneCellAnchor>
  <xdr:twoCellAnchor>
    <xdr:from>
      <xdr:col>0</xdr:col>
      <xdr:colOff>127000</xdr:colOff>
      <xdr:row>84</xdr:row>
      <xdr:rowOff>0</xdr:rowOff>
    </xdr:from>
    <xdr:to>
      <xdr:col>1</xdr:col>
      <xdr:colOff>1603375</xdr:colOff>
      <xdr:row>91</xdr:row>
      <xdr:rowOff>117475</xdr:rowOff>
    </xdr:to>
    <xdr:sp macro="" textlink="">
      <xdr:nvSpPr>
        <xdr:cNvPr id="127" name="Oval 1"/>
        <xdr:cNvSpPr/>
      </xdr:nvSpPr>
      <xdr:spPr>
        <a:xfrm>
          <a:off x="127000" y="17322800"/>
          <a:ext cx="1882775" cy="1450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Root Node</a:t>
          </a:r>
        </a:p>
        <a:p>
          <a:pPr algn="ctr"/>
          <a:r>
            <a:rPr lang="en-US" sz="2000" baseline="0">
              <a:solidFill>
                <a:srgbClr val="000000"/>
              </a:solidFill>
            </a:rPr>
            <a:t> 400 records</a:t>
          </a:r>
          <a:endParaRPr lang="en-US" sz="20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590551</xdr:colOff>
      <xdr:row>75</xdr:row>
      <xdr:rowOff>101600</xdr:rowOff>
    </xdr:from>
    <xdr:to>
      <xdr:col>6</xdr:col>
      <xdr:colOff>215900</xdr:colOff>
      <xdr:row>81</xdr:row>
      <xdr:rowOff>73025</xdr:rowOff>
    </xdr:to>
    <xdr:sp macro="" textlink="">
      <xdr:nvSpPr>
        <xdr:cNvPr id="128" name="Oval 2"/>
        <xdr:cNvSpPr/>
      </xdr:nvSpPr>
      <xdr:spPr>
        <a:xfrm>
          <a:off x="5835651" y="15709900"/>
          <a:ext cx="1758949" cy="111442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aseline="0">
              <a:solidFill>
                <a:srgbClr val="000000"/>
              </a:solidFill>
            </a:rPr>
            <a:t>Ethnicity = Black</a:t>
          </a:r>
          <a:endParaRPr lang="en-US" sz="20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558800</xdr:colOff>
      <xdr:row>84</xdr:row>
      <xdr:rowOff>47625</xdr:rowOff>
    </xdr:from>
    <xdr:to>
      <xdr:col>6</xdr:col>
      <xdr:colOff>266700</xdr:colOff>
      <xdr:row>89</xdr:row>
      <xdr:rowOff>180975</xdr:rowOff>
    </xdr:to>
    <xdr:sp macro="" textlink="">
      <xdr:nvSpPr>
        <xdr:cNvPr id="129" name="Oval 6"/>
        <xdr:cNvSpPr/>
      </xdr:nvSpPr>
      <xdr:spPr>
        <a:xfrm>
          <a:off x="5803900" y="17370425"/>
          <a:ext cx="1841500" cy="108585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>
              <a:solidFill>
                <a:srgbClr val="000000"/>
              </a:solidFill>
            </a:rPr>
            <a:t>Ethnicity = Hispanic</a:t>
          </a:r>
        </a:p>
      </xdr:txBody>
    </xdr:sp>
    <xdr:clientData/>
  </xdr:twoCellAnchor>
  <xdr:twoCellAnchor>
    <xdr:from>
      <xdr:col>4</xdr:col>
      <xdr:colOff>571500</xdr:colOff>
      <xdr:row>93</xdr:row>
      <xdr:rowOff>66676</xdr:rowOff>
    </xdr:from>
    <xdr:to>
      <xdr:col>6</xdr:col>
      <xdr:colOff>114299</xdr:colOff>
      <xdr:row>99</xdr:row>
      <xdr:rowOff>53976</xdr:rowOff>
    </xdr:to>
    <xdr:sp macro="" textlink="">
      <xdr:nvSpPr>
        <xdr:cNvPr id="130" name="Oval 7"/>
        <xdr:cNvSpPr/>
      </xdr:nvSpPr>
      <xdr:spPr>
        <a:xfrm>
          <a:off x="5816600" y="19103976"/>
          <a:ext cx="1676399" cy="11303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aseline="0">
              <a:solidFill>
                <a:srgbClr val="000000"/>
              </a:solidFill>
            </a:rPr>
            <a:t>Ethnicity = White</a:t>
          </a:r>
          <a:endParaRPr lang="en-US" sz="20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1327649</xdr:colOff>
      <xdr:row>78</xdr:row>
      <xdr:rowOff>87313</xdr:rowOff>
    </xdr:from>
    <xdr:to>
      <xdr:col>4</xdr:col>
      <xdr:colOff>590551</xdr:colOff>
      <xdr:row>85</xdr:row>
      <xdr:rowOff>21990</xdr:rowOff>
    </xdr:to>
    <xdr:cxnSp macro="">
      <xdr:nvCxnSpPr>
        <xdr:cNvPr id="131" name="Straight Connector 10"/>
        <xdr:cNvCxnSpPr>
          <a:stCxn id="127" idx="7"/>
          <a:endCxn id="128" idx="2"/>
        </xdr:cNvCxnSpPr>
      </xdr:nvCxnSpPr>
      <xdr:spPr>
        <a:xfrm flipV="1">
          <a:off x="1734049" y="16267113"/>
          <a:ext cx="4101602" cy="1268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1603375</xdr:colOff>
      <xdr:row>87</xdr:row>
      <xdr:rowOff>19050</xdr:rowOff>
    </xdr:from>
    <xdr:to>
      <xdr:col>4</xdr:col>
      <xdr:colOff>558800</xdr:colOff>
      <xdr:row>87</xdr:row>
      <xdr:rowOff>153988</xdr:rowOff>
    </xdr:to>
    <xdr:cxnSp macro="">
      <xdr:nvCxnSpPr>
        <xdr:cNvPr id="132" name="Straight Connector 11"/>
        <xdr:cNvCxnSpPr>
          <a:stCxn id="127" idx="6"/>
          <a:endCxn id="129" idx="2"/>
        </xdr:cNvCxnSpPr>
      </xdr:nvCxnSpPr>
      <xdr:spPr>
        <a:xfrm flipV="1">
          <a:off x="2009775" y="17913350"/>
          <a:ext cx="3794125" cy="134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1327649</xdr:colOff>
      <xdr:row>90</xdr:row>
      <xdr:rowOff>95485</xdr:rowOff>
    </xdr:from>
    <xdr:to>
      <xdr:col>4</xdr:col>
      <xdr:colOff>571500</xdr:colOff>
      <xdr:row>96</xdr:row>
      <xdr:rowOff>60326</xdr:rowOff>
    </xdr:to>
    <xdr:cxnSp macro="">
      <xdr:nvCxnSpPr>
        <xdr:cNvPr id="133" name="Straight Connector 13"/>
        <xdr:cNvCxnSpPr>
          <a:stCxn id="127" idx="5"/>
          <a:endCxn id="130" idx="2"/>
        </xdr:cNvCxnSpPr>
      </xdr:nvCxnSpPr>
      <xdr:spPr>
        <a:xfrm>
          <a:off x="1734049" y="18561285"/>
          <a:ext cx="4082551" cy="11078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88899</xdr:colOff>
      <xdr:row>98</xdr:row>
      <xdr:rowOff>107950</xdr:rowOff>
    </xdr:from>
    <xdr:to>
      <xdr:col>3</xdr:col>
      <xdr:colOff>990600</xdr:colOff>
      <xdr:row>101</xdr:row>
      <xdr:rowOff>84582</xdr:rowOff>
    </xdr:to>
    <xdr:sp macro="" textlink="">
      <xdr:nvSpPr>
        <xdr:cNvPr id="134" name="Right Arrow 18"/>
        <xdr:cNvSpPr/>
      </xdr:nvSpPr>
      <xdr:spPr>
        <a:xfrm>
          <a:off x="2349499" y="20097750"/>
          <a:ext cx="2400301" cy="548132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/>
            <a:t>Information Gain = 0.224</a:t>
          </a:r>
        </a:p>
      </xdr:txBody>
    </xdr:sp>
    <xdr:clientData/>
  </xdr:twoCellAnchor>
  <xdr:twoCellAnchor>
    <xdr:from>
      <xdr:col>9</xdr:col>
      <xdr:colOff>41275</xdr:colOff>
      <xdr:row>93</xdr:row>
      <xdr:rowOff>114299</xdr:rowOff>
    </xdr:from>
    <xdr:to>
      <xdr:col>9</xdr:col>
      <xdr:colOff>1069975</xdr:colOff>
      <xdr:row>97</xdr:row>
      <xdr:rowOff>6350</xdr:rowOff>
    </xdr:to>
    <xdr:sp macro="" textlink="">
      <xdr:nvSpPr>
        <xdr:cNvPr id="135" name="Oval 57"/>
        <xdr:cNvSpPr/>
      </xdr:nvSpPr>
      <xdr:spPr>
        <a:xfrm>
          <a:off x="10925175" y="19151599"/>
          <a:ext cx="1028700" cy="654051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aseline="0">
              <a:solidFill>
                <a:srgbClr val="000000"/>
              </a:solidFill>
            </a:rPr>
            <a:t>Old</a:t>
          </a:r>
        </a:p>
      </xdr:txBody>
    </xdr:sp>
    <xdr:clientData/>
  </xdr:twoCellAnchor>
  <xdr:twoCellAnchor>
    <xdr:from>
      <xdr:col>9</xdr:col>
      <xdr:colOff>47624</xdr:colOff>
      <xdr:row>98</xdr:row>
      <xdr:rowOff>82550</xdr:rowOff>
    </xdr:from>
    <xdr:to>
      <xdr:col>9</xdr:col>
      <xdr:colOff>1085850</xdr:colOff>
      <xdr:row>102</xdr:row>
      <xdr:rowOff>25400</xdr:rowOff>
    </xdr:to>
    <xdr:sp macro="" textlink="">
      <xdr:nvSpPr>
        <xdr:cNvPr id="136" name="Oval 58"/>
        <xdr:cNvSpPr/>
      </xdr:nvSpPr>
      <xdr:spPr>
        <a:xfrm>
          <a:off x="10931524" y="20072350"/>
          <a:ext cx="1038226" cy="70485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rgbClr val="000000"/>
              </a:solidFill>
            </a:rPr>
            <a:t>Young</a:t>
          </a:r>
        </a:p>
      </xdr:txBody>
    </xdr:sp>
    <xdr:clientData/>
  </xdr:twoCellAnchor>
  <xdr:twoCellAnchor>
    <xdr:from>
      <xdr:col>6</xdr:col>
      <xdr:colOff>114299</xdr:colOff>
      <xdr:row>95</xdr:row>
      <xdr:rowOff>60325</xdr:rowOff>
    </xdr:from>
    <xdr:to>
      <xdr:col>9</xdr:col>
      <xdr:colOff>41275</xdr:colOff>
      <xdr:row>96</xdr:row>
      <xdr:rowOff>60326</xdr:rowOff>
    </xdr:to>
    <xdr:cxnSp macro="">
      <xdr:nvCxnSpPr>
        <xdr:cNvPr id="137" name="Straight Arrow Connector 59"/>
        <xdr:cNvCxnSpPr>
          <a:stCxn id="130" idx="6"/>
          <a:endCxn id="135" idx="2"/>
        </xdr:cNvCxnSpPr>
      </xdr:nvCxnSpPr>
      <xdr:spPr>
        <a:xfrm flipV="1">
          <a:off x="7492999" y="19478625"/>
          <a:ext cx="3432176" cy="1905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114299</xdr:colOff>
      <xdr:row>96</xdr:row>
      <xdr:rowOff>60326</xdr:rowOff>
    </xdr:from>
    <xdr:to>
      <xdr:col>9</xdr:col>
      <xdr:colOff>47624</xdr:colOff>
      <xdr:row>100</xdr:row>
      <xdr:rowOff>53975</xdr:rowOff>
    </xdr:to>
    <xdr:cxnSp macro="">
      <xdr:nvCxnSpPr>
        <xdr:cNvPr id="138" name="Straight Arrow Connector 60"/>
        <xdr:cNvCxnSpPr>
          <a:stCxn id="130" idx="6"/>
          <a:endCxn id="136" idx="2"/>
        </xdr:cNvCxnSpPr>
      </xdr:nvCxnSpPr>
      <xdr:spPr>
        <a:xfrm>
          <a:off x="7492999" y="19669126"/>
          <a:ext cx="3438525" cy="7556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660400</xdr:colOff>
      <xdr:row>100</xdr:row>
      <xdr:rowOff>88900</xdr:rowOff>
    </xdr:from>
    <xdr:to>
      <xdr:col>8</xdr:col>
      <xdr:colOff>898934</xdr:colOff>
      <xdr:row>103</xdr:row>
      <xdr:rowOff>50800</xdr:rowOff>
    </xdr:to>
    <xdr:sp macro="" textlink="">
      <xdr:nvSpPr>
        <xdr:cNvPr id="139" name="Right Arrow 63"/>
        <xdr:cNvSpPr/>
      </xdr:nvSpPr>
      <xdr:spPr>
        <a:xfrm>
          <a:off x="8039100" y="20459700"/>
          <a:ext cx="2334034" cy="53340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lt1"/>
              </a:solidFill>
              <a:latin typeface="+mn-lt"/>
              <a:ea typeface="+mn-ea"/>
              <a:cs typeface="+mn-cs"/>
            </a:rPr>
            <a:t>Information Gain =0.120</a:t>
          </a:r>
          <a:endParaRPr lang="en-US" sz="1400"/>
        </a:p>
      </xdr:txBody>
    </xdr:sp>
    <xdr:clientData/>
  </xdr:twoCellAnchor>
  <xdr:twoCellAnchor>
    <xdr:from>
      <xdr:col>9</xdr:col>
      <xdr:colOff>12700</xdr:colOff>
      <xdr:row>84</xdr:row>
      <xdr:rowOff>15875</xdr:rowOff>
    </xdr:from>
    <xdr:to>
      <xdr:col>9</xdr:col>
      <xdr:colOff>1041400</xdr:colOff>
      <xdr:row>87</xdr:row>
      <xdr:rowOff>111126</xdr:rowOff>
    </xdr:to>
    <xdr:sp macro="" textlink="">
      <xdr:nvSpPr>
        <xdr:cNvPr id="140" name="Oval 28"/>
        <xdr:cNvSpPr/>
      </xdr:nvSpPr>
      <xdr:spPr>
        <a:xfrm>
          <a:off x="10896600" y="17338675"/>
          <a:ext cx="1028700" cy="666751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aseline="0">
              <a:solidFill>
                <a:srgbClr val="000000"/>
              </a:solidFill>
            </a:rPr>
            <a:t>Old</a:t>
          </a:r>
        </a:p>
      </xdr:txBody>
    </xdr:sp>
    <xdr:clientData/>
  </xdr:twoCellAnchor>
  <xdr:twoCellAnchor>
    <xdr:from>
      <xdr:col>9</xdr:col>
      <xdr:colOff>57149</xdr:colOff>
      <xdr:row>88</xdr:row>
      <xdr:rowOff>85726</xdr:rowOff>
    </xdr:from>
    <xdr:to>
      <xdr:col>9</xdr:col>
      <xdr:colOff>1095375</xdr:colOff>
      <xdr:row>92</xdr:row>
      <xdr:rowOff>15876</xdr:rowOff>
    </xdr:to>
    <xdr:sp macro="" textlink="">
      <xdr:nvSpPr>
        <xdr:cNvPr id="141" name="Oval 38"/>
        <xdr:cNvSpPr/>
      </xdr:nvSpPr>
      <xdr:spPr>
        <a:xfrm>
          <a:off x="10941049" y="18170526"/>
          <a:ext cx="1038226" cy="69215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rgbClr val="000000"/>
              </a:solidFill>
            </a:rPr>
            <a:t>Young</a:t>
          </a:r>
        </a:p>
      </xdr:txBody>
    </xdr:sp>
    <xdr:clientData/>
  </xdr:twoCellAnchor>
  <xdr:twoCellAnchor>
    <xdr:from>
      <xdr:col>9</xdr:col>
      <xdr:colOff>53975</xdr:colOff>
      <xdr:row>73</xdr:row>
      <xdr:rowOff>139700</xdr:rowOff>
    </xdr:from>
    <xdr:to>
      <xdr:col>9</xdr:col>
      <xdr:colOff>1003300</xdr:colOff>
      <xdr:row>77</xdr:row>
      <xdr:rowOff>31751</xdr:rowOff>
    </xdr:to>
    <xdr:sp macro="" textlink="">
      <xdr:nvSpPr>
        <xdr:cNvPr id="142" name="Oval 39"/>
        <xdr:cNvSpPr/>
      </xdr:nvSpPr>
      <xdr:spPr>
        <a:xfrm>
          <a:off x="10937875" y="15367000"/>
          <a:ext cx="949325" cy="654051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aseline="0">
              <a:solidFill>
                <a:srgbClr val="000000"/>
              </a:solidFill>
            </a:rPr>
            <a:t>Old</a:t>
          </a:r>
        </a:p>
      </xdr:txBody>
    </xdr:sp>
    <xdr:clientData/>
  </xdr:twoCellAnchor>
  <xdr:twoCellAnchor>
    <xdr:from>
      <xdr:col>9</xdr:col>
      <xdr:colOff>22224</xdr:colOff>
      <xdr:row>79</xdr:row>
      <xdr:rowOff>19051</xdr:rowOff>
    </xdr:from>
    <xdr:to>
      <xdr:col>9</xdr:col>
      <xdr:colOff>1060450</xdr:colOff>
      <xdr:row>82</xdr:row>
      <xdr:rowOff>139701</xdr:rowOff>
    </xdr:to>
    <xdr:sp macro="" textlink="">
      <xdr:nvSpPr>
        <xdr:cNvPr id="143" name="Oval 40"/>
        <xdr:cNvSpPr/>
      </xdr:nvSpPr>
      <xdr:spPr>
        <a:xfrm>
          <a:off x="10906124" y="16389351"/>
          <a:ext cx="1038226" cy="69215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>
              <a:solidFill>
                <a:srgbClr val="000000"/>
              </a:solidFill>
            </a:rPr>
            <a:t>Young</a:t>
          </a:r>
        </a:p>
      </xdr:txBody>
    </xdr:sp>
    <xdr:clientData/>
  </xdr:twoCellAnchor>
  <xdr:twoCellAnchor>
    <xdr:from>
      <xdr:col>6</xdr:col>
      <xdr:colOff>215900</xdr:colOff>
      <xdr:row>75</xdr:row>
      <xdr:rowOff>85726</xdr:rowOff>
    </xdr:from>
    <xdr:to>
      <xdr:col>9</xdr:col>
      <xdr:colOff>53975</xdr:colOff>
      <xdr:row>78</xdr:row>
      <xdr:rowOff>87313</xdr:rowOff>
    </xdr:to>
    <xdr:cxnSp macro="">
      <xdr:nvCxnSpPr>
        <xdr:cNvPr id="144" name="Straight Arrow Connector 41"/>
        <xdr:cNvCxnSpPr>
          <a:stCxn id="128" idx="6"/>
          <a:endCxn id="142" idx="2"/>
        </xdr:cNvCxnSpPr>
      </xdr:nvCxnSpPr>
      <xdr:spPr>
        <a:xfrm flipV="1">
          <a:off x="7594600" y="15694026"/>
          <a:ext cx="3343275" cy="5730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78</xdr:row>
      <xdr:rowOff>87313</xdr:rowOff>
    </xdr:from>
    <xdr:to>
      <xdr:col>9</xdr:col>
      <xdr:colOff>22224</xdr:colOff>
      <xdr:row>80</xdr:row>
      <xdr:rowOff>174626</xdr:rowOff>
    </xdr:to>
    <xdr:cxnSp macro="">
      <xdr:nvCxnSpPr>
        <xdr:cNvPr id="145" name="Straight Arrow Connector 44"/>
        <xdr:cNvCxnSpPr>
          <a:stCxn id="128" idx="6"/>
          <a:endCxn id="143" idx="2"/>
        </xdr:cNvCxnSpPr>
      </xdr:nvCxnSpPr>
      <xdr:spPr>
        <a:xfrm>
          <a:off x="7594600" y="16267113"/>
          <a:ext cx="3311524" cy="468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85</xdr:row>
      <xdr:rowOff>158751</xdr:rowOff>
    </xdr:from>
    <xdr:to>
      <xdr:col>9</xdr:col>
      <xdr:colOff>12700</xdr:colOff>
      <xdr:row>87</xdr:row>
      <xdr:rowOff>19050</xdr:rowOff>
    </xdr:to>
    <xdr:cxnSp macro="">
      <xdr:nvCxnSpPr>
        <xdr:cNvPr id="146" name="Straight Arrow Connector 45"/>
        <xdr:cNvCxnSpPr>
          <a:stCxn id="129" idx="6"/>
          <a:endCxn id="140" idx="2"/>
        </xdr:cNvCxnSpPr>
      </xdr:nvCxnSpPr>
      <xdr:spPr>
        <a:xfrm flipV="1">
          <a:off x="7645400" y="17672051"/>
          <a:ext cx="3251200" cy="2412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87</xdr:row>
      <xdr:rowOff>19050</xdr:rowOff>
    </xdr:from>
    <xdr:to>
      <xdr:col>9</xdr:col>
      <xdr:colOff>57149</xdr:colOff>
      <xdr:row>90</xdr:row>
      <xdr:rowOff>50801</xdr:rowOff>
    </xdr:to>
    <xdr:cxnSp macro="">
      <xdr:nvCxnSpPr>
        <xdr:cNvPr id="147" name="Straight Arrow Connector 46"/>
        <xdr:cNvCxnSpPr>
          <a:stCxn id="129" idx="6"/>
          <a:endCxn id="141" idx="2"/>
        </xdr:cNvCxnSpPr>
      </xdr:nvCxnSpPr>
      <xdr:spPr>
        <a:xfrm>
          <a:off x="7645400" y="17913350"/>
          <a:ext cx="3295649" cy="6032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表格3" displayName="表格3" ref="B4:G10" totalsRowShown="0" headerRowDxfId="11" dataDxfId="10" headerRowBorderDxfId="18" tableBorderDxfId="19">
  <autoFilter ref="B4:G10"/>
  <tableColumns count="6">
    <tableColumn id="1" name="Ethnicity" dataDxfId="17"/>
    <tableColumn id="2" name="Age Category" dataDxfId="16"/>
    <tableColumn id="3" name="Alcohol" dataDxfId="15"/>
    <tableColumn id="4" name="Cocaine" dataDxfId="14"/>
    <tableColumn id="5" name="Heroin" dataDxfId="13"/>
    <tableColumn id="6" name="Row Total" dataDxfId="1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表格3_3" displayName="表格3_3" ref="I54:N60" totalsRowShown="0" headerRowDxfId="3" dataDxfId="2" headerRowBorderDxfId="0" tableBorderDxfId="1">
  <autoFilter ref="I54:N60"/>
  <tableColumns count="6">
    <tableColumn id="1" name="Ethnicity" dataDxfId="9"/>
    <tableColumn id="2" name="Age Category" dataDxfId="8"/>
    <tableColumn id="3" name="Alcohol" dataDxfId="7"/>
    <tableColumn id="4" name="Cocaine" dataDxfId="6"/>
    <tableColumn id="5" name="Heroin" dataDxfId="5"/>
    <tableColumn id="6" name="Row Total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G36" sqref="G36:G54"/>
    </sheetView>
  </sheetViews>
  <sheetFormatPr baseColWidth="10" defaultRowHeight="15" x14ac:dyDescent="0"/>
  <cols>
    <col min="1" max="1" width="5.33203125" customWidth="1"/>
    <col min="2" max="2" width="24.33203125" bestFit="1" customWidth="1"/>
    <col min="3" max="3" width="19.6640625" bestFit="1" customWidth="1"/>
    <col min="4" max="4" width="19.5" bestFit="1" customWidth="1"/>
    <col min="5" max="5" width="14.5" bestFit="1" customWidth="1"/>
    <col min="6" max="6" width="13.5" bestFit="1" customWidth="1"/>
    <col min="7" max="7" width="16.6640625" bestFit="1" customWidth="1"/>
    <col min="9" max="9" width="18.5" bestFit="1" customWidth="1"/>
    <col min="10" max="10" width="19.6640625" bestFit="1" customWidth="1"/>
    <col min="11" max="11" width="13.1640625" customWidth="1"/>
    <col min="12" max="12" width="20.5" bestFit="1" customWidth="1"/>
    <col min="14" max="14" width="11.5" bestFit="1" customWidth="1"/>
  </cols>
  <sheetData>
    <row r="1" spans="1:12" ht="17">
      <c r="B1" s="14" t="s">
        <v>16</v>
      </c>
    </row>
    <row r="2" spans="1:12">
      <c r="A2" s="11"/>
      <c r="B2" s="12" t="s">
        <v>0</v>
      </c>
      <c r="C2" s="11"/>
      <c r="D2" s="11"/>
      <c r="E2" s="11"/>
      <c r="F2" s="11"/>
      <c r="G2" s="11"/>
      <c r="H2" s="11"/>
    </row>
    <row r="3" spans="1:12">
      <c r="A3" s="11"/>
      <c r="B3" s="13" t="s">
        <v>1</v>
      </c>
      <c r="C3" s="11"/>
      <c r="D3" s="11"/>
      <c r="E3" s="11"/>
      <c r="F3" s="11"/>
      <c r="G3" s="11"/>
      <c r="H3" s="11"/>
    </row>
    <row r="4" spans="1:12" ht="19" thickBot="1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3" t="s">
        <v>8</v>
      </c>
      <c r="H4" s="11"/>
    </row>
    <row r="5" spans="1:12" ht="19" thickBot="1">
      <c r="A5" s="1">
        <v>1</v>
      </c>
      <c r="B5" s="4" t="s">
        <v>9</v>
      </c>
      <c r="C5" s="4" t="s">
        <v>10</v>
      </c>
      <c r="D5" s="5">
        <v>30</v>
      </c>
      <c r="E5" s="5">
        <v>48</v>
      </c>
      <c r="F5" s="5">
        <v>17</v>
      </c>
      <c r="G5" s="6">
        <v>95</v>
      </c>
      <c r="H5" s="11"/>
    </row>
    <row r="6" spans="1:12" ht="19" thickBot="1">
      <c r="A6" s="1">
        <v>2</v>
      </c>
      <c r="B6" s="4" t="s">
        <v>9</v>
      </c>
      <c r="C6" s="4" t="s">
        <v>11</v>
      </c>
      <c r="D6" s="5">
        <v>25</v>
      </c>
      <c r="E6" s="5">
        <v>72</v>
      </c>
      <c r="F6" s="5">
        <v>13</v>
      </c>
      <c r="G6" s="6">
        <v>110</v>
      </c>
      <c r="H6" s="11"/>
    </row>
    <row r="7" spans="1:12" ht="19" thickBot="1">
      <c r="A7" s="1">
        <v>3</v>
      </c>
      <c r="B7" s="4" t="s">
        <v>12</v>
      </c>
      <c r="C7" s="4" t="s">
        <v>10</v>
      </c>
      <c r="D7" s="5">
        <v>7</v>
      </c>
      <c r="E7" s="5">
        <v>0</v>
      </c>
      <c r="F7" s="5">
        <v>5</v>
      </c>
      <c r="G7" s="6">
        <v>12</v>
      </c>
      <c r="H7" s="11"/>
    </row>
    <row r="8" spans="1:12" ht="19" thickBot="1">
      <c r="A8" s="1">
        <v>4</v>
      </c>
      <c r="B8" s="4" t="s">
        <v>13</v>
      </c>
      <c r="C8" s="4" t="s">
        <v>11</v>
      </c>
      <c r="D8" s="5">
        <v>8</v>
      </c>
      <c r="E8" s="5">
        <v>7</v>
      </c>
      <c r="F8" s="5">
        <v>19</v>
      </c>
      <c r="G8" s="6">
        <v>34</v>
      </c>
      <c r="H8" s="11"/>
    </row>
    <row r="9" spans="1:12" ht="19" thickBot="1">
      <c r="A9" s="1">
        <v>5</v>
      </c>
      <c r="B9" s="4" t="s">
        <v>14</v>
      </c>
      <c r="C9" s="4" t="s">
        <v>10</v>
      </c>
      <c r="D9" s="5">
        <v>60</v>
      </c>
      <c r="E9" s="5">
        <v>2</v>
      </c>
      <c r="F9" s="5">
        <v>17</v>
      </c>
      <c r="G9" s="6">
        <v>79</v>
      </c>
      <c r="H9" s="11"/>
    </row>
    <row r="10" spans="1:12" ht="19" thickBot="1">
      <c r="A10" s="1">
        <v>6</v>
      </c>
      <c r="B10" s="4" t="s">
        <v>14</v>
      </c>
      <c r="C10" s="4" t="s">
        <v>11</v>
      </c>
      <c r="D10" s="7">
        <v>26</v>
      </c>
      <c r="E10" s="7">
        <v>10</v>
      </c>
      <c r="F10" s="7">
        <v>34</v>
      </c>
      <c r="G10" s="8">
        <v>70</v>
      </c>
      <c r="H10" s="11"/>
    </row>
    <row r="11" spans="1:12" ht="19">
      <c r="A11" s="9"/>
      <c r="B11" s="10" t="s">
        <v>15</v>
      </c>
      <c r="C11" s="10"/>
      <c r="D11" s="10">
        <v>156</v>
      </c>
      <c r="E11" s="10">
        <v>139</v>
      </c>
      <c r="F11" s="10">
        <v>105</v>
      </c>
      <c r="G11" s="10">
        <v>400</v>
      </c>
      <c r="H11" s="9"/>
    </row>
    <row r="13" spans="1:12" ht="16" thickBot="1">
      <c r="B13" s="12" t="s">
        <v>22</v>
      </c>
    </row>
    <row r="14" spans="1:12">
      <c r="B14" t="s">
        <v>23</v>
      </c>
      <c r="G14" s="37" t="s">
        <v>41</v>
      </c>
      <c r="H14" s="38" t="s">
        <v>38</v>
      </c>
      <c r="I14" s="38" t="s">
        <v>39</v>
      </c>
      <c r="J14" s="38" t="s">
        <v>40</v>
      </c>
      <c r="K14" s="39" t="s">
        <v>26</v>
      </c>
      <c r="L14" s="45" t="s">
        <v>27</v>
      </c>
    </row>
    <row r="15" spans="1:12" ht="17">
      <c r="B15" s="19" t="s">
        <v>20</v>
      </c>
      <c r="C15" s="20" t="s">
        <v>17</v>
      </c>
      <c r="D15" s="22" t="s">
        <v>21</v>
      </c>
      <c r="E15" s="23"/>
      <c r="G15" s="40" t="s">
        <v>42</v>
      </c>
      <c r="H15" s="32">
        <f>D6+D8+D10</f>
        <v>59</v>
      </c>
      <c r="I15" s="32">
        <f>E6+E8+E10</f>
        <v>89</v>
      </c>
      <c r="J15" s="32">
        <f>F6+F8+F10</f>
        <v>66</v>
      </c>
      <c r="K15" s="34">
        <f>G6+G8+G10</f>
        <v>214</v>
      </c>
      <c r="L15" s="33">
        <f>K15/400</f>
        <v>0.53500000000000003</v>
      </c>
    </row>
    <row r="16" spans="1:12" ht="17">
      <c r="B16" s="24" t="s">
        <v>5</v>
      </c>
      <c r="C16" s="25">
        <f>D11/G11</f>
        <v>0.39</v>
      </c>
      <c r="D16" s="25">
        <f>-C16*LOG(C16,2)</f>
        <v>0.52979704865586574</v>
      </c>
      <c r="E16" s="26"/>
      <c r="G16" s="40" t="s">
        <v>34</v>
      </c>
      <c r="H16" s="32">
        <f>D5+D7+D9</f>
        <v>97</v>
      </c>
      <c r="I16" s="32">
        <f>E5+E7+E9</f>
        <v>50</v>
      </c>
      <c r="J16" s="32">
        <f>F5+F7+F9</f>
        <v>39</v>
      </c>
      <c r="K16" s="34">
        <f>G5+G7+G9</f>
        <v>186</v>
      </c>
      <c r="L16" s="33">
        <f>K16/400</f>
        <v>0.46500000000000002</v>
      </c>
    </row>
    <row r="17" spans="1:12" ht="17">
      <c r="B17" s="24" t="s">
        <v>6</v>
      </c>
      <c r="C17" s="25">
        <f>E11/G11</f>
        <v>0.34749999999999998</v>
      </c>
      <c r="D17" s="25">
        <f>-C17*LOG(C17,2)</f>
        <v>0.52990800317529796</v>
      </c>
      <c r="E17" s="26"/>
      <c r="G17" s="40" t="s">
        <v>35</v>
      </c>
      <c r="H17" s="32">
        <f>SUM(D5:D6)</f>
        <v>55</v>
      </c>
      <c r="I17" s="32">
        <f>SUM(E5:E6)</f>
        <v>120</v>
      </c>
      <c r="J17" s="32">
        <f>SUM(F5:F6)</f>
        <v>30</v>
      </c>
      <c r="K17" s="34">
        <f>SUM(G5:G6)</f>
        <v>205</v>
      </c>
      <c r="L17" s="33">
        <f>K17/400</f>
        <v>0.51249999999999996</v>
      </c>
    </row>
    <row r="18" spans="1:12" ht="17">
      <c r="B18" s="24" t="s">
        <v>7</v>
      </c>
      <c r="C18" s="25">
        <f>F11/G11</f>
        <v>0.26250000000000001</v>
      </c>
      <c r="D18" s="25">
        <f>-C18*LOG(C18,2)</f>
        <v>0.50652280142850814</v>
      </c>
      <c r="E18" s="26"/>
      <c r="G18" s="40" t="s">
        <v>36</v>
      </c>
      <c r="H18" s="32">
        <f>D7+D8</f>
        <v>15</v>
      </c>
      <c r="I18" s="32">
        <f>E7+E8</f>
        <v>7</v>
      </c>
      <c r="J18" s="32">
        <f>F7+F8</f>
        <v>24</v>
      </c>
      <c r="K18" s="34">
        <f>G7+G8</f>
        <v>46</v>
      </c>
      <c r="L18" s="33">
        <f>K18/400</f>
        <v>0.115</v>
      </c>
    </row>
    <row r="19" spans="1:12" ht="18" thickBot="1">
      <c r="B19" s="15" t="s">
        <v>19</v>
      </c>
      <c r="C19" s="16"/>
      <c r="D19" s="17">
        <f>SUM(D16:D18)</f>
        <v>1.5662278532596718</v>
      </c>
      <c r="E19" s="18"/>
      <c r="G19" s="41" t="s">
        <v>37</v>
      </c>
      <c r="H19" s="35">
        <f>D9+D10</f>
        <v>86</v>
      </c>
      <c r="I19" s="35">
        <f>E9+E10</f>
        <v>12</v>
      </c>
      <c r="J19" s="35">
        <f>F9+F10</f>
        <v>51</v>
      </c>
      <c r="K19" s="36">
        <f>G9+G10</f>
        <v>149</v>
      </c>
      <c r="L19" s="33">
        <f>K19/400</f>
        <v>0.3725</v>
      </c>
    </row>
    <row r="22" spans="1:12">
      <c r="B22" s="21" t="s">
        <v>24</v>
      </c>
    </row>
    <row r="23" spans="1:12" ht="16" thickBot="1"/>
    <row r="24" spans="1:12" ht="19" thickBot="1">
      <c r="B24" s="46" t="s">
        <v>25</v>
      </c>
      <c r="C24" s="47"/>
      <c r="D24" s="48" t="s">
        <v>18</v>
      </c>
      <c r="E24" s="47"/>
      <c r="F24" s="48" t="s">
        <v>18</v>
      </c>
      <c r="G24" s="47"/>
      <c r="H24" s="48" t="s">
        <v>18</v>
      </c>
      <c r="I24" s="47" t="s">
        <v>26</v>
      </c>
      <c r="J24" s="47" t="s">
        <v>27</v>
      </c>
      <c r="K24" s="47" t="s">
        <v>28</v>
      </c>
      <c r="L24" s="49" t="s">
        <v>29</v>
      </c>
    </row>
    <row r="25" spans="1:12" ht="19" thickBot="1">
      <c r="A25" s="1" t="s">
        <v>2</v>
      </c>
      <c r="B25" s="50"/>
      <c r="C25" s="28" t="s">
        <v>5</v>
      </c>
      <c r="D25" s="28" t="s">
        <v>5</v>
      </c>
      <c r="E25" s="28" t="s">
        <v>6</v>
      </c>
      <c r="F25" s="28" t="s">
        <v>6</v>
      </c>
      <c r="G25" s="28" t="s">
        <v>7</v>
      </c>
      <c r="H25" s="28" t="s">
        <v>7</v>
      </c>
      <c r="I25" s="67"/>
      <c r="J25" s="67"/>
      <c r="K25" s="67"/>
      <c r="L25" s="51"/>
    </row>
    <row r="26" spans="1:12">
      <c r="A26" s="1">
        <v>1</v>
      </c>
      <c r="B26" s="29" t="s">
        <v>33</v>
      </c>
      <c r="C26" s="42">
        <f>H15/K15</f>
        <v>0.27570093457943923</v>
      </c>
      <c r="D26" s="43">
        <f>-C26*LOG(C26,2)</f>
        <v>0.51247949666036929</v>
      </c>
      <c r="E26" s="44">
        <f>I15/K15</f>
        <v>0.41588785046728971</v>
      </c>
      <c r="F26" s="43">
        <f>-E26*LOG(E26,2)</f>
        <v>0.526403207634078</v>
      </c>
      <c r="G26" s="42">
        <f>J15/K15</f>
        <v>0.30841121495327101</v>
      </c>
      <c r="H26" s="43">
        <f>-G26*LOG(G26,2)</f>
        <v>0.52339630478886812</v>
      </c>
      <c r="I26" s="68">
        <f>SUM(D26+F26+H26)</f>
        <v>1.5622790090833154</v>
      </c>
      <c r="J26" s="69">
        <f>L15</f>
        <v>0.53500000000000003</v>
      </c>
      <c r="K26" s="70">
        <f>I26*J26</f>
        <v>0.83581926985957378</v>
      </c>
      <c r="L26" s="71">
        <f>D19-SUM(K26:K27)</f>
        <v>4.5987340526151721E-2</v>
      </c>
    </row>
    <row r="27" spans="1:12" ht="16" thickBot="1">
      <c r="A27" s="1">
        <v>2</v>
      </c>
      <c r="B27" s="29" t="s">
        <v>30</v>
      </c>
      <c r="C27" s="78">
        <f>H16/K16</f>
        <v>0.521505376344086</v>
      </c>
      <c r="D27" s="43">
        <f>-C27*LOG(C27,2)</f>
        <v>0.48982182250176159</v>
      </c>
      <c r="E27" s="79">
        <f>I16/K16</f>
        <v>0.26881720430107525</v>
      </c>
      <c r="F27" s="43">
        <f>-E27*LOG(E27,2)</f>
        <v>0.50948995197131897</v>
      </c>
      <c r="G27" s="78">
        <f>J16/K16</f>
        <v>0.20967741935483872</v>
      </c>
      <c r="H27" s="43">
        <f>-G27*LOG(G27,2)</f>
        <v>0.47256186611605133</v>
      </c>
      <c r="I27" s="80">
        <f>SUM(D27+F27+H27)</f>
        <v>1.4718736405891319</v>
      </c>
      <c r="J27" s="52">
        <f>L16</f>
        <v>0.46500000000000002</v>
      </c>
      <c r="K27" s="27">
        <f>I27*J27</f>
        <v>0.68442124287394634</v>
      </c>
      <c r="L27" s="53"/>
    </row>
    <row r="28" spans="1:12">
      <c r="A28" s="1">
        <v>3</v>
      </c>
      <c r="B28" s="81" t="s">
        <v>31</v>
      </c>
      <c r="C28" s="82">
        <f>H17/K17</f>
        <v>0.26829268292682928</v>
      </c>
      <c r="D28" s="83">
        <f>-C28*LOG(C28,2)</f>
        <v>0.50925181087289395</v>
      </c>
      <c r="E28" s="84">
        <f>I17/K17</f>
        <v>0.58536585365853655</v>
      </c>
      <c r="F28" s="83">
        <f>-E28*LOG(E28,2)</f>
        <v>0.45224751447625028</v>
      </c>
      <c r="G28" s="82">
        <f>J17/K17</f>
        <v>0.14634146341463414</v>
      </c>
      <c r="H28" s="83">
        <f>-G28*LOG(G28,2)</f>
        <v>0.40574480544833086</v>
      </c>
      <c r="I28" s="85">
        <f>SUM(D28+F28+H28)</f>
        <v>1.367244130797475</v>
      </c>
      <c r="J28" s="74">
        <f>L17</f>
        <v>0.51249999999999996</v>
      </c>
      <c r="K28" s="70">
        <f>I28*J28</f>
        <v>0.70071261703370591</v>
      </c>
      <c r="L28" s="75">
        <f>D19-SUM(K28:K30)</f>
        <v>0.22433022430580274</v>
      </c>
    </row>
    <row r="29" spans="1:12">
      <c r="A29" s="1">
        <v>4</v>
      </c>
      <c r="B29" s="30" t="s">
        <v>44</v>
      </c>
      <c r="C29" s="42">
        <f>H18/K18</f>
        <v>0.32608695652173914</v>
      </c>
      <c r="D29" s="43">
        <f>-C29*LOG(C29,2)</f>
        <v>0.52717544362450908</v>
      </c>
      <c r="E29" s="44">
        <f>I18/K18</f>
        <v>0.15217391304347827</v>
      </c>
      <c r="F29" s="43">
        <f>-E29*LOG(E29,2)</f>
        <v>0.41333585299991005</v>
      </c>
      <c r="G29" s="42">
        <f>J18/K18</f>
        <v>0.52173913043478259</v>
      </c>
      <c r="H29" s="43">
        <f>-G29*LOG(G29,2)</f>
        <v>0.48970406365349045</v>
      </c>
      <c r="I29" s="72">
        <f>SUM(D29+F29+H29)</f>
        <v>1.4302153602779095</v>
      </c>
      <c r="J29" s="76">
        <f>L18</f>
        <v>0.115</v>
      </c>
      <c r="K29" s="27">
        <f>I29*J29</f>
        <v>0.1644747664319596</v>
      </c>
      <c r="L29" s="54"/>
    </row>
    <row r="30" spans="1:12" ht="16" thickBot="1">
      <c r="A30" s="1">
        <v>5</v>
      </c>
      <c r="B30" s="31" t="s">
        <v>32</v>
      </c>
      <c r="C30" s="55">
        <f>H19/K19</f>
        <v>0.57718120805369133</v>
      </c>
      <c r="D30" s="56">
        <f>-C30*LOG(C30,2)</f>
        <v>0.45764915339171452</v>
      </c>
      <c r="E30" s="57">
        <f>I19/K19</f>
        <v>8.0536912751677847E-2</v>
      </c>
      <c r="F30" s="56">
        <f>-E30*LOG(E30,2)</f>
        <v>0.29268773313350377</v>
      </c>
      <c r="G30" s="55">
        <f>J19/K19</f>
        <v>0.34228187919463088</v>
      </c>
      <c r="H30" s="56">
        <f>-G30*LOG(G30,2)</f>
        <v>0.52942216176526147</v>
      </c>
      <c r="I30" s="73">
        <f>SUM(D30+F30+H30)</f>
        <v>1.2797590482904797</v>
      </c>
      <c r="J30" s="77">
        <f>L19</f>
        <v>0.3725</v>
      </c>
      <c r="K30" s="58">
        <f>I30*J30</f>
        <v>0.47671024548820368</v>
      </c>
      <c r="L30" s="59"/>
    </row>
    <row r="33" spans="2:7" ht="19">
      <c r="B33" s="107" t="s">
        <v>47</v>
      </c>
    </row>
    <row r="34" spans="2:7" ht="18">
      <c r="C34" s="60"/>
      <c r="D34" s="61" t="s">
        <v>43</v>
      </c>
    </row>
    <row r="35" spans="2:7">
      <c r="C35" s="60"/>
    </row>
    <row r="36" spans="2:7" ht="17">
      <c r="C36" s="60"/>
      <c r="G36" s="108">
        <f>K28</f>
        <v>0.70071261703370591</v>
      </c>
    </row>
    <row r="37" spans="2:7" ht="17">
      <c r="C37" s="60"/>
      <c r="G37" s="103"/>
    </row>
    <row r="38" spans="2:7" ht="17">
      <c r="C38" s="60"/>
      <c r="G38" s="103"/>
    </row>
    <row r="39" spans="2:7" ht="17">
      <c r="C39" s="60"/>
      <c r="G39" s="103"/>
    </row>
    <row r="40" spans="2:7" ht="17">
      <c r="C40" s="60"/>
      <c r="G40" s="103"/>
    </row>
    <row r="41" spans="2:7" ht="17">
      <c r="C41" s="60"/>
      <c r="G41" s="103"/>
    </row>
    <row r="42" spans="2:7" ht="17">
      <c r="C42" s="60"/>
      <c r="G42" s="103"/>
    </row>
    <row r="43" spans="2:7" ht="17">
      <c r="C43" s="60"/>
      <c r="G43" s="103"/>
    </row>
    <row r="44" spans="2:7" ht="17">
      <c r="C44" s="60"/>
      <c r="G44" s="103"/>
    </row>
    <row r="45" spans="2:7" ht="17">
      <c r="C45" s="60"/>
      <c r="G45" s="108">
        <f>K29</f>
        <v>0.1644747664319596</v>
      </c>
    </row>
    <row r="46" spans="2:7" ht="17">
      <c r="C46" s="60"/>
      <c r="G46" s="103"/>
    </row>
    <row r="47" spans="2:7" ht="17">
      <c r="C47" s="60"/>
      <c r="G47" s="103"/>
    </row>
    <row r="48" spans="2:7" ht="17">
      <c r="C48" s="60"/>
      <c r="G48" s="103"/>
    </row>
    <row r="49" spans="2:14" ht="17">
      <c r="C49" s="60"/>
      <c r="G49" s="103"/>
    </row>
    <row r="50" spans="2:14" ht="17">
      <c r="C50" s="60"/>
      <c r="G50" s="103"/>
    </row>
    <row r="51" spans="2:14" ht="17">
      <c r="C51" s="60"/>
      <c r="G51" s="103"/>
    </row>
    <row r="52" spans="2:14" ht="17">
      <c r="C52" s="60"/>
      <c r="G52" s="103"/>
    </row>
    <row r="53" spans="2:14" ht="17">
      <c r="C53" s="60"/>
      <c r="G53" s="103"/>
    </row>
    <row r="54" spans="2:14" ht="19" thickBot="1">
      <c r="C54" s="60"/>
      <c r="G54" s="108">
        <f>K30</f>
        <v>0.47671024548820368</v>
      </c>
      <c r="I54" s="2" t="s">
        <v>3</v>
      </c>
      <c r="J54" s="2" t="s">
        <v>4</v>
      </c>
      <c r="K54" s="2" t="s">
        <v>5</v>
      </c>
      <c r="L54" s="2" t="s">
        <v>6</v>
      </c>
      <c r="M54" s="2" t="s">
        <v>7</v>
      </c>
      <c r="N54" s="3" t="s">
        <v>8</v>
      </c>
    </row>
    <row r="55" spans="2:14" ht="19" thickBot="1">
      <c r="C55" s="60"/>
      <c r="I55" s="4" t="s">
        <v>9</v>
      </c>
      <c r="J55" s="4" t="s">
        <v>10</v>
      </c>
      <c r="K55" s="5">
        <v>30</v>
      </c>
      <c r="L55" s="5">
        <v>48</v>
      </c>
      <c r="M55" s="5">
        <v>17</v>
      </c>
      <c r="N55" s="6">
        <v>95</v>
      </c>
    </row>
    <row r="56" spans="2:14" ht="19" thickBot="1">
      <c r="C56" s="60"/>
      <c r="I56" s="4" t="s">
        <v>9</v>
      </c>
      <c r="J56" s="4" t="s">
        <v>11</v>
      </c>
      <c r="K56" s="5">
        <v>25</v>
      </c>
      <c r="L56" s="5">
        <v>72</v>
      </c>
      <c r="M56" s="5">
        <v>13</v>
      </c>
      <c r="N56" s="6">
        <v>110</v>
      </c>
    </row>
    <row r="57" spans="2:14" ht="19" thickBot="1">
      <c r="C57" s="60"/>
      <c r="I57" s="4" t="s">
        <v>12</v>
      </c>
      <c r="J57" s="4" t="s">
        <v>10</v>
      </c>
      <c r="K57" s="5">
        <v>7</v>
      </c>
      <c r="L57" s="5">
        <v>0</v>
      </c>
      <c r="M57" s="5">
        <v>5</v>
      </c>
      <c r="N57" s="6">
        <v>12</v>
      </c>
    </row>
    <row r="58" spans="2:14" ht="19" thickBot="1">
      <c r="C58" t="s">
        <v>45</v>
      </c>
      <c r="D58" s="62">
        <f>L28</f>
        <v>0.22433022430580274</v>
      </c>
      <c r="I58" s="4" t="s">
        <v>13</v>
      </c>
      <c r="J58" s="4" t="s">
        <v>11</v>
      </c>
      <c r="K58" s="5">
        <v>8</v>
      </c>
      <c r="L58" s="5">
        <v>7</v>
      </c>
      <c r="M58" s="5">
        <v>19</v>
      </c>
      <c r="N58" s="6">
        <v>34</v>
      </c>
    </row>
    <row r="59" spans="2:14" ht="19" thickBot="1">
      <c r="I59" s="4" t="s">
        <v>14</v>
      </c>
      <c r="J59" s="4" t="s">
        <v>10</v>
      </c>
      <c r="K59" s="5">
        <v>60</v>
      </c>
      <c r="L59" s="5">
        <v>2</v>
      </c>
      <c r="M59" s="5">
        <v>17</v>
      </c>
      <c r="N59" s="6">
        <v>79</v>
      </c>
    </row>
    <row r="60" spans="2:14" ht="19" thickBot="1">
      <c r="I60" s="4" t="s">
        <v>14</v>
      </c>
      <c r="J60" s="4" t="s">
        <v>11</v>
      </c>
      <c r="K60" s="7">
        <v>26</v>
      </c>
      <c r="L60" s="7">
        <v>10</v>
      </c>
      <c r="M60" s="7">
        <v>34</v>
      </c>
      <c r="N60" s="8">
        <v>70</v>
      </c>
    </row>
    <row r="61" spans="2:14" ht="19">
      <c r="B61" s="21" t="s">
        <v>46</v>
      </c>
      <c r="I61" s="10" t="s">
        <v>15</v>
      </c>
      <c r="J61" s="10"/>
      <c r="K61" s="10">
        <v>156</v>
      </c>
      <c r="L61" s="10">
        <v>139</v>
      </c>
      <c r="M61" s="10">
        <v>105</v>
      </c>
      <c r="N61" s="10">
        <v>400</v>
      </c>
    </row>
    <row r="62" spans="2:14" ht="16" thickBot="1"/>
    <row r="63" spans="2:14" ht="19" thickBot="1">
      <c r="B63" s="46" t="s">
        <v>51</v>
      </c>
      <c r="C63" s="100" t="s">
        <v>4</v>
      </c>
      <c r="D63" s="48"/>
      <c r="E63" s="47" t="s">
        <v>18</v>
      </c>
      <c r="F63" s="48"/>
      <c r="G63" s="47" t="s">
        <v>18</v>
      </c>
      <c r="H63" s="48"/>
      <c r="I63" s="47" t="s">
        <v>52</v>
      </c>
      <c r="J63" s="47" t="s">
        <v>26</v>
      </c>
      <c r="K63" s="47" t="s">
        <v>27</v>
      </c>
      <c r="L63" s="49" t="s">
        <v>53</v>
      </c>
      <c r="M63" s="101"/>
      <c r="N63" s="102"/>
    </row>
    <row r="64" spans="2:14" ht="19" thickBot="1">
      <c r="B64" s="92"/>
      <c r="C64" s="93"/>
      <c r="D64" s="93" t="s">
        <v>5</v>
      </c>
      <c r="E64" s="93" t="s">
        <v>5</v>
      </c>
      <c r="F64" s="93" t="s">
        <v>6</v>
      </c>
      <c r="G64" s="93" t="s">
        <v>6</v>
      </c>
      <c r="H64" s="93" t="s">
        <v>7</v>
      </c>
      <c r="I64" s="67" t="s">
        <v>7</v>
      </c>
      <c r="J64" s="67"/>
      <c r="K64" s="67"/>
      <c r="L64" s="51"/>
      <c r="M64" s="92" t="s">
        <v>54</v>
      </c>
      <c r="N64" s="93" t="s">
        <v>55</v>
      </c>
    </row>
    <row r="65" spans="2:14">
      <c r="B65" s="96" t="s">
        <v>48</v>
      </c>
      <c r="C65" s="98" t="s">
        <v>10</v>
      </c>
      <c r="D65" s="86">
        <f>K55/N55</f>
        <v>0.31578947368421051</v>
      </c>
      <c r="E65" s="87">
        <f t="shared" ref="E65:E70" si="0">-D65*LOG(D65,2)</f>
        <v>0.52514684612287243</v>
      </c>
      <c r="F65" s="86">
        <f>L55/N55</f>
        <v>0.50526315789473686</v>
      </c>
      <c r="G65" s="87">
        <f t="shared" ref="G65:G70" si="1">-F65*LOG(F65,2)</f>
        <v>0.4976302017396842</v>
      </c>
      <c r="H65" s="86">
        <f>M55/N55</f>
        <v>0.17894736842105263</v>
      </c>
      <c r="I65" s="87">
        <f t="shared" ref="I65:I70" si="2">-H65*LOG(H65,2)</f>
        <v>0.44421765305652999</v>
      </c>
      <c r="J65" s="87">
        <f t="shared" ref="J65:J70" si="3">E65+G65+I65</f>
        <v>1.4669947009190867</v>
      </c>
      <c r="K65" s="88">
        <f>N55/SUM(N55:N56)</f>
        <v>0.46341463414634149</v>
      </c>
      <c r="L65" s="87">
        <f>J65*K65</f>
        <v>0.67982681262104017</v>
      </c>
      <c r="M65" s="89">
        <f>I28</f>
        <v>1.367244130797475</v>
      </c>
      <c r="N65" s="90">
        <f>M65-SUM(L65:L66)</f>
        <v>1.6622941085392196E-2</v>
      </c>
    </row>
    <row r="66" spans="2:14" ht="16" thickBot="1">
      <c r="B66" s="97"/>
      <c r="C66" s="99" t="s">
        <v>11</v>
      </c>
      <c r="D66" s="63">
        <f>K56/N56</f>
        <v>0.22727272727272727</v>
      </c>
      <c r="E66" s="64">
        <f t="shared" si="0"/>
        <v>0.48579625539771254</v>
      </c>
      <c r="F66" s="63">
        <f>L56/N56</f>
        <v>0.65454545454545454</v>
      </c>
      <c r="G66" s="64">
        <f t="shared" si="1"/>
        <v>0.40021181154480912</v>
      </c>
      <c r="H66" s="63">
        <f>M56/N56</f>
        <v>0.11818181818181818</v>
      </c>
      <c r="I66" s="64">
        <f t="shared" si="2"/>
        <v>0.36410872672714883</v>
      </c>
      <c r="J66" s="64">
        <f t="shared" si="3"/>
        <v>1.2501167936696704</v>
      </c>
      <c r="K66" s="65">
        <f>N56/SUM(N55:N56)</f>
        <v>0.53658536585365857</v>
      </c>
      <c r="L66" s="64">
        <f t="shared" ref="L66:L70" si="4">J66*K66</f>
        <v>0.67079437709104273</v>
      </c>
      <c r="M66" s="66"/>
      <c r="N66" s="91"/>
    </row>
    <row r="67" spans="2:14">
      <c r="B67" s="96" t="s">
        <v>49</v>
      </c>
      <c r="C67" s="98" t="s">
        <v>10</v>
      </c>
      <c r="D67" s="86">
        <f>K57/N57</f>
        <v>0.58333333333333337</v>
      </c>
      <c r="E67" s="87">
        <f t="shared" si="0"/>
        <v>0.45360442088707198</v>
      </c>
      <c r="F67" s="86">
        <f>L57/N57</f>
        <v>0</v>
      </c>
      <c r="G67" s="87">
        <v>0</v>
      </c>
      <c r="H67" s="86">
        <f>M57/N57</f>
        <v>0.41666666666666669</v>
      </c>
      <c r="I67" s="87">
        <f t="shared" si="2"/>
        <v>0.52626433576408072</v>
      </c>
      <c r="J67" s="87">
        <f t="shared" si="3"/>
        <v>0.97986875665115269</v>
      </c>
      <c r="K67" s="88">
        <f>N57/SUM(N57:N58)</f>
        <v>0.2608695652173913</v>
      </c>
      <c r="L67" s="87">
        <f t="shared" si="4"/>
        <v>0.25561793651769199</v>
      </c>
      <c r="M67" s="89">
        <f>I29</f>
        <v>1.4302153602779095</v>
      </c>
      <c r="N67" s="90">
        <f>M67-SUM(L67:L68)</f>
        <v>0.11782287174543105</v>
      </c>
    </row>
    <row r="68" spans="2:14" ht="16" thickBot="1">
      <c r="B68" s="97"/>
      <c r="C68" s="99" t="s">
        <v>11</v>
      </c>
      <c r="D68" s="63">
        <f>K58/N58</f>
        <v>0.23529411764705882</v>
      </c>
      <c r="E68" s="64">
        <f t="shared" si="0"/>
        <v>0.49116772735302106</v>
      </c>
      <c r="F68" s="63">
        <f>L58/N58</f>
        <v>0.20588235294117646</v>
      </c>
      <c r="G68" s="64">
        <f t="shared" si="1"/>
        <v>0.46943398336321018</v>
      </c>
      <c r="H68" s="63">
        <f>M58/N58</f>
        <v>0.55882352941176472</v>
      </c>
      <c r="I68" s="64">
        <f t="shared" si="2"/>
        <v>0.46915209495083304</v>
      </c>
      <c r="J68" s="64">
        <f t="shared" si="3"/>
        <v>1.4297538056670642</v>
      </c>
      <c r="K68" s="65">
        <f>N58/SUM(N57:N58)</f>
        <v>0.73913043478260865</v>
      </c>
      <c r="L68" s="64">
        <f t="shared" si="4"/>
        <v>1.0567745520147864</v>
      </c>
      <c r="M68" s="66"/>
      <c r="N68" s="91"/>
    </row>
    <row r="69" spans="2:14">
      <c r="B69" s="96" t="s">
        <v>50</v>
      </c>
      <c r="C69" s="98" t="s">
        <v>10</v>
      </c>
      <c r="D69" s="86">
        <f>K59/N59</f>
        <v>0.759493670886076</v>
      </c>
      <c r="E69" s="87">
        <f t="shared" si="0"/>
        <v>0.3014355589128489</v>
      </c>
      <c r="F69" s="86">
        <f>L59/N59</f>
        <v>2.5316455696202531E-2</v>
      </c>
      <c r="G69" s="87">
        <f t="shared" si="1"/>
        <v>0.13427293033359755</v>
      </c>
      <c r="H69" s="86">
        <f>M59/N59</f>
        <v>0.21518987341772153</v>
      </c>
      <c r="I69" s="87">
        <f t="shared" si="2"/>
        <v>0.47692916984499978</v>
      </c>
      <c r="J69" s="87">
        <f t="shared" si="3"/>
        <v>0.91263765909144623</v>
      </c>
      <c r="K69" s="88">
        <f>N59/SUM(N59:N60)</f>
        <v>0.53020134228187921</v>
      </c>
      <c r="L69" s="87">
        <f t="shared" si="4"/>
        <v>0.48388171186727685</v>
      </c>
      <c r="M69" s="89">
        <f>I30</f>
        <v>1.2797590482904797</v>
      </c>
      <c r="N69" s="94">
        <f>M69-SUM(L69:L70)</f>
        <v>0.12040511519438346</v>
      </c>
    </row>
    <row r="70" spans="2:14" ht="16" thickBot="1">
      <c r="B70" s="97"/>
      <c r="C70" s="99" t="s">
        <v>11</v>
      </c>
      <c r="D70" s="63">
        <f>K60/N60</f>
        <v>0.37142857142857144</v>
      </c>
      <c r="E70" s="64">
        <f t="shared" si="0"/>
        <v>0.53071322527001041</v>
      </c>
      <c r="F70" s="63">
        <f>L60/N60</f>
        <v>0.14285714285714285</v>
      </c>
      <c r="G70" s="64">
        <f t="shared" si="1"/>
        <v>0.40105070315108637</v>
      </c>
      <c r="H70" s="63">
        <f>M60/N60</f>
        <v>0.48571428571428571</v>
      </c>
      <c r="I70" s="64">
        <f t="shared" si="2"/>
        <v>0.50602694248024738</v>
      </c>
      <c r="J70" s="64">
        <f t="shared" si="3"/>
        <v>1.4377908709013441</v>
      </c>
      <c r="K70" s="65">
        <f>N60/SUM(N59:N60)</f>
        <v>0.46979865771812079</v>
      </c>
      <c r="L70" s="64">
        <f t="shared" si="4"/>
        <v>0.67547222122881934</v>
      </c>
      <c r="M70" s="66"/>
      <c r="N70" s="95"/>
    </row>
    <row r="74" spans="2:14" ht="19">
      <c r="B74" s="106" t="s">
        <v>58</v>
      </c>
      <c r="D74" s="104"/>
      <c r="E74" s="104"/>
      <c r="F74" s="104"/>
      <c r="G74" s="104"/>
      <c r="H74" s="104"/>
      <c r="I74" s="104" t="s">
        <v>57</v>
      </c>
    </row>
    <row r="75" spans="2:14" ht="19">
      <c r="D75" s="104" t="s">
        <v>56</v>
      </c>
      <c r="E75" s="104"/>
      <c r="F75" s="104"/>
      <c r="G75" s="104"/>
      <c r="H75" s="105"/>
      <c r="I75" s="104"/>
    </row>
    <row r="76" spans="2:14">
      <c r="C76" s="60"/>
      <c r="H76" s="60"/>
    </row>
    <row r="77" spans="2:14">
      <c r="C77" s="60"/>
      <c r="H77" s="60"/>
    </row>
    <row r="78" spans="2:14">
      <c r="C78" s="60"/>
      <c r="H78" s="60"/>
    </row>
    <row r="79" spans="2:14">
      <c r="C79" s="60"/>
      <c r="H79" s="60"/>
    </row>
    <row r="80" spans="2:14">
      <c r="C80" s="60"/>
      <c r="H80" s="60"/>
    </row>
    <row r="81" spans="2:8">
      <c r="C81" s="60"/>
      <c r="H81" s="60"/>
    </row>
    <row r="82" spans="2:8">
      <c r="C82" s="60"/>
      <c r="H82" s="60"/>
    </row>
    <row r="83" spans="2:8">
      <c r="C83" s="60"/>
      <c r="H83" s="60"/>
    </row>
    <row r="84" spans="2:8">
      <c r="C84" s="60"/>
      <c r="H84" s="60"/>
    </row>
    <row r="85" spans="2:8">
      <c r="C85" s="60"/>
      <c r="H85" s="60"/>
    </row>
    <row r="86" spans="2:8">
      <c r="C86" s="60"/>
      <c r="H86" s="60"/>
    </row>
    <row r="87" spans="2:8">
      <c r="C87" s="60"/>
      <c r="H87" s="60"/>
    </row>
    <row r="88" spans="2:8">
      <c r="C88" s="60"/>
      <c r="H88" s="60"/>
    </row>
    <row r="89" spans="2:8">
      <c r="C89" s="60"/>
      <c r="H89" s="60"/>
    </row>
    <row r="90" spans="2:8">
      <c r="C90" s="60"/>
      <c r="H90" s="60"/>
    </row>
    <row r="91" spans="2:8">
      <c r="C91" s="60"/>
      <c r="H91" s="60"/>
    </row>
    <row r="92" spans="2:8">
      <c r="C92" s="60"/>
      <c r="H92" s="60"/>
    </row>
    <row r="93" spans="2:8">
      <c r="B93" t="s">
        <v>59</v>
      </c>
      <c r="C93" s="60"/>
      <c r="H93" s="60"/>
    </row>
    <row r="94" spans="2:8">
      <c r="C94" s="60"/>
      <c r="H94" s="60"/>
    </row>
    <row r="95" spans="2:8">
      <c r="C95" s="60"/>
      <c r="H95" s="60"/>
    </row>
    <row r="96" spans="2:8">
      <c r="C96" s="60"/>
      <c r="H96" s="60"/>
    </row>
    <row r="97" spans="3:8">
      <c r="C97" s="60"/>
      <c r="H97" s="60"/>
    </row>
    <row r="98" spans="3:8">
      <c r="C98" s="60"/>
      <c r="H98" s="60"/>
    </row>
    <row r="99" spans="3:8">
      <c r="H99" s="60"/>
    </row>
    <row r="100" spans="3:8">
      <c r="H100" s="60"/>
    </row>
    <row r="101" spans="3:8">
      <c r="H101" s="60"/>
    </row>
  </sheetData>
  <mergeCells count="12">
    <mergeCell ref="B65:B66"/>
    <mergeCell ref="B67:B68"/>
    <mergeCell ref="B69:B70"/>
    <mergeCell ref="M63:N63"/>
    <mergeCell ref="M65:M66"/>
    <mergeCell ref="N65:N66"/>
    <mergeCell ref="M67:M68"/>
    <mergeCell ref="N67:N68"/>
    <mergeCell ref="M69:M70"/>
    <mergeCell ref="N69:N70"/>
    <mergeCell ref="L26:L27"/>
    <mergeCell ref="L28:L30"/>
  </mergeCells>
  <phoneticPr fontId="2" type="noConversion"/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 #2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Liu</dc:creator>
  <cp:lastModifiedBy>Xuanyu Liu</cp:lastModifiedBy>
  <dcterms:created xsi:type="dcterms:W3CDTF">2016-05-12T01:41:57Z</dcterms:created>
  <dcterms:modified xsi:type="dcterms:W3CDTF">2016-05-12T03:03:27Z</dcterms:modified>
</cp:coreProperties>
</file>