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CSC249/P4/"/>
    </mc:Choice>
  </mc:AlternateContent>
  <xr:revisionPtr revIDLastSave="0" documentId="13_ncr:1_{B1AE3AF5-BD01-1C4B-9B59-17D19E901BE2}" xr6:coauthVersionLast="45" xr6:coauthVersionMax="45" xr10:uidLastSave="{00000000-0000-0000-0000-000000000000}"/>
  <bookViews>
    <workbookView xWindow="1780" yWindow="500" windowWidth="31820" windowHeight="19220" xr2:uid="{00000000-000D-0000-FFFF-FFFF00000000}"/>
  </bookViews>
  <sheets>
    <sheet name="Testing and Analysis" sheetId="2" r:id="rId1"/>
    <sheet name="Do Not Use - Original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2" i="2"/>
  <c r="G11" i="2"/>
  <c r="G10" i="2"/>
  <c r="G9" i="2"/>
  <c r="G8" i="2"/>
  <c r="G7" i="2"/>
  <c r="G6" i="2"/>
  <c r="G5" i="2"/>
  <c r="G4" i="2"/>
  <c r="G3" i="2"/>
  <c r="G2" i="2"/>
  <c r="H8" i="1"/>
  <c r="H10" i="1" l="1"/>
</calcChain>
</file>

<file path=xl/sharedStrings.xml><?xml version="1.0" encoding="utf-8"?>
<sst xmlns="http://schemas.openxmlformats.org/spreadsheetml/2006/main" count="85" uniqueCount="45">
  <si>
    <t>Domain</t>
  </si>
  <si>
    <t>IP</t>
  </si>
  <si>
    <t>Location</t>
  </si>
  <si>
    <t>Distance (n mi)</t>
  </si>
  <si>
    <t>Ping Date</t>
  </si>
  <si>
    <t>Avg RTT</t>
  </si>
  <si>
    <t>Trace Date</t>
  </si>
  <si>
    <t>Trace RTT</t>
  </si>
  <si>
    <t># Hops</t>
  </si>
  <si>
    <t>umaine.edu</t>
  </si>
  <si>
    <t>130.111.46.127</t>
  </si>
  <si>
    <t>46.6828 (lat) / -68.0169 (long)</t>
  </si>
  <si>
    <t>ucmerced.edu</t>
  </si>
  <si>
    <t>169.236.10.214</t>
  </si>
  <si>
    <t>37.3257 (lat) / -120.4999 (long)</t>
  </si>
  <si>
    <t>rice.edu</t>
  </si>
  <si>
    <t>54.83.192.228</t>
  </si>
  <si>
    <t>29.717878368544856 (lat) / -95.40188296645113 (long)</t>
  </si>
  <si>
    <t>uiowa.edu</t>
  </si>
  <si>
    <t>54.163.225.50</t>
  </si>
  <si>
    <t>41.66271578646797 (lat) / 91.55497710288816 (long)</t>
  </si>
  <si>
    <t>44.90259319491516 (lat) / -68.66807893573866 (long)</t>
  </si>
  <si>
    <t>cam.ac.uk</t>
  </si>
  <si>
    <t>128.232.132.8</t>
  </si>
  <si>
    <t>51.4964 (lat) / -0.1224 (long)</t>
  </si>
  <si>
    <t>unam.mx</t>
  </si>
  <si>
    <t>104.17.118.46</t>
  </si>
  <si>
    <t>19.381382097769432 (lat) / -99.03813634512814 (long)</t>
  </si>
  <si>
    <t>must.edu.my</t>
  </si>
  <si>
    <t>103.6.198.52</t>
  </si>
  <si>
    <t>3.1256 (lat) / 101.6965 (long)</t>
  </si>
  <si>
    <t>up.ac.za</t>
  </si>
  <si>
    <t>104.17.192.191</t>
  </si>
  <si>
    <t>-25.757422548373004 (lat) / 28.20519745180168 (long)</t>
  </si>
  <si>
    <t>tcd.ie</t>
  </si>
  <si>
    <t>18.239.168.110</t>
  </si>
  <si>
    <t>53.344409219194056 (lat) / -6.254482272892148 (long)</t>
  </si>
  <si>
    <t>****</t>
  </si>
  <si>
    <t>colorado.edu</t>
  </si>
  <si>
    <t>40.00739089792889 (lat) / -105.26597638842709 (long)</t>
  </si>
  <si>
    <t>151.101.118.133</t>
  </si>
  <si>
    <t>Avg RTT (seconds)</t>
  </si>
  <si>
    <t>52.20550062145194(lat) / 0.11370980368731924 (long)</t>
  </si>
  <si>
    <t>Trace RTT (ms)</t>
  </si>
  <si>
    <t>Avg RTT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</si>
</sst>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F2F2F2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Geographic</a:t>
            </a:r>
            <a:r>
              <a:rPr lang="en-US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Distance vs Average Round Trip Time (RTT)</a:t>
            </a:r>
            <a:endPara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37846288248531E-2"/>
                  <c:y val="-1.417181290486896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2E-05x - 0.0095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0.447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'Testing and Analysis'!$D$2:$D$11</c:f>
              <c:numCache>
                <c:formatCode>General</c:formatCode>
                <c:ptCount val="10"/>
                <c:pt idx="0">
                  <c:v>328</c:v>
                </c:pt>
                <c:pt idx="1">
                  <c:v>2196</c:v>
                </c:pt>
                <c:pt idx="2">
                  <c:v>1332</c:v>
                </c:pt>
                <c:pt idx="3">
                  <c:v>1374</c:v>
                </c:pt>
                <c:pt idx="4">
                  <c:v>1471</c:v>
                </c:pt>
                <c:pt idx="5">
                  <c:v>2893</c:v>
                </c:pt>
                <c:pt idx="6">
                  <c:v>1920</c:v>
                </c:pt>
                <c:pt idx="7">
                  <c:v>8056</c:v>
                </c:pt>
                <c:pt idx="8">
                  <c:v>6882</c:v>
                </c:pt>
                <c:pt idx="9">
                  <c:v>2651</c:v>
                </c:pt>
              </c:numCache>
            </c:numRef>
          </c:xVal>
          <c:yVal>
            <c:numRef>
              <c:f>'Testing and Analysis'!$F$2:$F$11</c:f>
              <c:numCache>
                <c:formatCode>General</c:formatCode>
                <c:ptCount val="10"/>
                <c:pt idx="0">
                  <c:v>17.292999999999999</c:v>
                </c:pt>
                <c:pt idx="1">
                  <c:v>79.539666666666662</c:v>
                </c:pt>
                <c:pt idx="2">
                  <c:v>20.370666666666665</c:v>
                </c:pt>
                <c:pt idx="3">
                  <c:v>24.18933333333333</c:v>
                </c:pt>
                <c:pt idx="4">
                  <c:v>12.304666666666668</c:v>
                </c:pt>
                <c:pt idx="5">
                  <c:v>105.22833333333332</c:v>
                </c:pt>
                <c:pt idx="6">
                  <c:v>11.138</c:v>
                </c:pt>
                <c:pt idx="7">
                  <c:v>254.88</c:v>
                </c:pt>
                <c:pt idx="8">
                  <c:v>14.058500000000002</c:v>
                </c:pt>
                <c:pt idx="9">
                  <c:v>10.471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66-E940-B148-A0F8E7AB9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663791"/>
        <c:axId val="827510639"/>
      </c:scatterChart>
      <c:valAx>
        <c:axId val="90166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Geographic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Distance (n mi)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7510639"/>
        <c:crosses val="autoZero"/>
        <c:crossBetween val="midCat"/>
      </c:valAx>
      <c:valAx>
        <c:axId val="827510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Round Trip Time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(ms)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166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Geographic</a:t>
            </a:r>
            <a:r>
              <a:rPr lang="en-US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Distance vs Total Number of Hops</a:t>
            </a:r>
            <a:endPara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3413152562763156E-2"/>
                  <c:y val="-6.6215387260245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'Testing and Analysis'!$D$2:$D$11</c:f>
              <c:numCache>
                <c:formatCode>General</c:formatCode>
                <c:ptCount val="10"/>
                <c:pt idx="0">
                  <c:v>328</c:v>
                </c:pt>
                <c:pt idx="1">
                  <c:v>2196</c:v>
                </c:pt>
                <c:pt idx="2">
                  <c:v>1332</c:v>
                </c:pt>
                <c:pt idx="3">
                  <c:v>1374</c:v>
                </c:pt>
                <c:pt idx="4">
                  <c:v>1471</c:v>
                </c:pt>
                <c:pt idx="5">
                  <c:v>2893</c:v>
                </c:pt>
                <c:pt idx="6">
                  <c:v>1920</c:v>
                </c:pt>
                <c:pt idx="7">
                  <c:v>8056</c:v>
                </c:pt>
                <c:pt idx="8">
                  <c:v>6882</c:v>
                </c:pt>
                <c:pt idx="9">
                  <c:v>2651</c:v>
                </c:pt>
              </c:numCache>
            </c:numRef>
          </c:xVal>
          <c:yVal>
            <c:numRef>
              <c:f>'Testing and Analysis'!$J$2:$J$11</c:f>
              <c:numCache>
                <c:formatCode>0.00</c:formatCode>
                <c:ptCount val="10"/>
                <c:pt idx="0">
                  <c:v>11</c:v>
                </c:pt>
                <c:pt idx="1">
                  <c:v>25</c:v>
                </c:pt>
                <c:pt idx="2">
                  <c:v>17</c:v>
                </c:pt>
                <c:pt idx="3">
                  <c:v>17</c:v>
                </c:pt>
                <c:pt idx="4">
                  <c:v>10</c:v>
                </c:pt>
                <c:pt idx="5">
                  <c:v>22</c:v>
                </c:pt>
                <c:pt idx="6">
                  <c:v>9</c:v>
                </c:pt>
                <c:pt idx="7">
                  <c:v>24</c:v>
                </c:pt>
                <c:pt idx="8">
                  <c:v>9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C6-9A47-BAAD-349661177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663791"/>
        <c:axId val="827510639"/>
      </c:scatterChart>
      <c:valAx>
        <c:axId val="90166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Geographic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Distance (n mi)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7510639"/>
        <c:crosses val="autoZero"/>
        <c:crossBetween val="midCat"/>
      </c:valAx>
      <c:valAx>
        <c:axId val="827510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Total Number of Hops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166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Geographic</a:t>
            </a:r>
            <a:r>
              <a:rPr lang="en-US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Distance vs Average Round Trip Time (RTT)</a:t>
            </a:r>
            <a:endPara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37846288248531E-2"/>
                  <c:y val="-1.417181290486896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2E-05x - 0.0095</a:t>
                    </a:r>
                    <a:b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="1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0.447</a:t>
                    </a:r>
                    <a:endParaRPr lang="en-US" b="1">
                      <a:solidFill>
                        <a:schemeClr val="tx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'Do Not Use - Original Data'!$D$2:$D$11</c:f>
              <c:numCache>
                <c:formatCode>General</c:formatCode>
                <c:ptCount val="10"/>
                <c:pt idx="0">
                  <c:v>328</c:v>
                </c:pt>
                <c:pt idx="1">
                  <c:v>2196</c:v>
                </c:pt>
                <c:pt idx="2">
                  <c:v>1332</c:v>
                </c:pt>
                <c:pt idx="3">
                  <c:v>1374</c:v>
                </c:pt>
                <c:pt idx="4">
                  <c:v>328</c:v>
                </c:pt>
                <c:pt idx="5">
                  <c:v>2898</c:v>
                </c:pt>
                <c:pt idx="6">
                  <c:v>1920</c:v>
                </c:pt>
                <c:pt idx="7">
                  <c:v>8056</c:v>
                </c:pt>
                <c:pt idx="8">
                  <c:v>6882</c:v>
                </c:pt>
                <c:pt idx="9">
                  <c:v>2651</c:v>
                </c:pt>
              </c:numCache>
            </c:numRef>
          </c:xVal>
          <c:yVal>
            <c:numRef>
              <c:f>'Do Not Use - Original Data'!$F$2:$F$11</c:f>
              <c:numCache>
                <c:formatCode>General</c:formatCode>
                <c:ptCount val="10"/>
                <c:pt idx="0">
                  <c:v>1.9547999999999999E-2</c:v>
                </c:pt>
                <c:pt idx="1">
                  <c:v>8.1474333333333329E-2</c:v>
                </c:pt>
                <c:pt idx="2">
                  <c:v>2.4897333333333337E-2</c:v>
                </c:pt>
                <c:pt idx="3">
                  <c:v>2.3622666666666667E-2</c:v>
                </c:pt>
                <c:pt idx="4">
                  <c:v>1.81575E-2</c:v>
                </c:pt>
                <c:pt idx="5">
                  <c:v>0.10743533333333333</c:v>
                </c:pt>
                <c:pt idx="6">
                  <c:v>8.834666666666666E-3</c:v>
                </c:pt>
                <c:pt idx="7">
                  <c:v>0.31291533333333327</c:v>
                </c:pt>
                <c:pt idx="8">
                  <c:v>1.1236000000000001E-2</c:v>
                </c:pt>
                <c:pt idx="9">
                  <c:v>1.1143666666666668E-2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F-6C43-B41E-C7572F37A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663791"/>
        <c:axId val="827510639"/>
      </c:scatterChart>
      <c:valAx>
        <c:axId val="90166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Geographic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Distance (n mi)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7510639"/>
        <c:crosses val="autoZero"/>
        <c:crossBetween val="midCat"/>
      </c:valAx>
      <c:valAx>
        <c:axId val="827510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Round Trip Time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(ms)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166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Geographic</a:t>
            </a:r>
            <a:r>
              <a:rPr lang="en-US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Distance vs Total Number of Hops</a:t>
            </a:r>
            <a:endPara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61744657547799"/>
                  <c:y val="1.98064267991238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'Do Not Use - Original Data'!$D$2:$D$11</c:f>
              <c:numCache>
                <c:formatCode>General</c:formatCode>
                <c:ptCount val="10"/>
                <c:pt idx="0">
                  <c:v>328</c:v>
                </c:pt>
                <c:pt idx="1">
                  <c:v>2196</c:v>
                </c:pt>
                <c:pt idx="2">
                  <c:v>1332</c:v>
                </c:pt>
                <c:pt idx="3">
                  <c:v>1374</c:v>
                </c:pt>
                <c:pt idx="4">
                  <c:v>328</c:v>
                </c:pt>
                <c:pt idx="5">
                  <c:v>2898</c:v>
                </c:pt>
                <c:pt idx="6">
                  <c:v>1920</c:v>
                </c:pt>
                <c:pt idx="7">
                  <c:v>8056</c:v>
                </c:pt>
                <c:pt idx="8">
                  <c:v>6882</c:v>
                </c:pt>
                <c:pt idx="9">
                  <c:v>2651</c:v>
                </c:pt>
              </c:numCache>
            </c:numRef>
          </c:xVal>
          <c:yVal>
            <c:numRef>
              <c:f>'Do Not Use - Original Data'!$I$2:$I$11</c:f>
              <c:numCache>
                <c:formatCode>0.00</c:formatCode>
                <c:ptCount val="10"/>
                <c:pt idx="0">
                  <c:v>11</c:v>
                </c:pt>
                <c:pt idx="1">
                  <c:v>25</c:v>
                </c:pt>
                <c:pt idx="2">
                  <c:v>17</c:v>
                </c:pt>
                <c:pt idx="3">
                  <c:v>17</c:v>
                </c:pt>
                <c:pt idx="4">
                  <c:v>11</c:v>
                </c:pt>
                <c:pt idx="5">
                  <c:v>22</c:v>
                </c:pt>
                <c:pt idx="6">
                  <c:v>9</c:v>
                </c:pt>
                <c:pt idx="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EF-E74C-BDAD-7151D118E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663791"/>
        <c:axId val="827510639"/>
      </c:scatterChart>
      <c:valAx>
        <c:axId val="90166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Geographic</a:t>
                </a:r>
                <a:r>
                  <a:rPr lang="en-US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Distance (n mi)</a:t>
                </a:r>
                <a:endParaRPr 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7510639"/>
        <c:crosses val="autoZero"/>
        <c:crossBetween val="midCat"/>
      </c:valAx>
      <c:valAx>
        <c:axId val="827510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Total Number of Hops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166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810962</xdr:colOff>
      <xdr:row>13</xdr:row>
      <xdr:rowOff>72955</xdr:rowOff>
    </xdr:from>
    <xdr:to>
      <xdr:col>2</xdr:col>
      <xdr:colOff>3479930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A22FB-7CB9-8F4C-A51C-F08941A6B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356331</xdr:colOff>
      <xdr:row>13</xdr:row>
      <xdr:rowOff>36547</xdr:rowOff>
    </xdr:from>
    <xdr:to>
      <xdr:col>6</xdr:col>
      <xdr:colOff>1219200</xdr:colOff>
      <xdr:row>24</xdr:row>
      <xdr:rowOff>164600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22E1D5-2CD3-344A-824E-998B4E1E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810962</xdr:colOff>
      <xdr:row>13</xdr:row>
      <xdr:rowOff>72955</xdr:rowOff>
    </xdr:from>
    <xdr:to>
      <xdr:col>2</xdr:col>
      <xdr:colOff>3479930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A6779-B399-BB4A-9EEC-7E3EF9884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356331</xdr:colOff>
      <xdr:row>13</xdr:row>
      <xdr:rowOff>36547</xdr:rowOff>
    </xdr:from>
    <xdr:to>
      <xdr:col>6</xdr:col>
      <xdr:colOff>996953</xdr:colOff>
      <xdr:row>24</xdr:row>
      <xdr:rowOff>164600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135DE3-FBE6-E240-A0F1-6230CACFF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2232-1151-734C-8B20-C71B35EE5606}">
  <dimension ref="A1:J17"/>
  <sheetViews>
    <sheetView tabSelected="1" zoomScale="135" workbookViewId="0">
      <selection activeCell="B17" sqref="B17"/>
    </sheetView>
  </sheetViews>
  <sheetFormatPr baseColWidth="10" defaultRowHeight="16" x14ac:dyDescent="0.2"/>
  <cols>
    <col min="1" max="1" width="13" bestFit="1" customWidth="1"/>
    <col min="2" max="2" width="13.83203125" bestFit="1" customWidth="1"/>
    <col min="3" max="3" width="48.33203125" bestFit="1" customWidth="1"/>
    <col min="4" max="4" width="13.83203125" bestFit="1" customWidth="1"/>
    <col min="5" max="5" width="14.5" bestFit="1" customWidth="1"/>
    <col min="6" max="6" width="14.5" customWidth="1"/>
    <col min="7" max="7" width="16.33203125" bestFit="1" customWidth="1"/>
    <col min="8" max="8" width="14.6640625" bestFit="1" customWidth="1"/>
    <col min="9" max="9" width="13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41</v>
      </c>
      <c r="H1" t="s">
        <v>6</v>
      </c>
      <c r="I1" t="s">
        <v>43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328</v>
      </c>
      <c r="E2" s="1">
        <v>45272.645833333336</v>
      </c>
      <c r="F2">
        <f>G2*1000</f>
        <v>17.292999999999999</v>
      </c>
      <c r="G2">
        <f>AVERAGE(0.017114, 0.016176, 0.018589)</f>
        <v>1.7292999999999999E-2</v>
      </c>
      <c r="H2" s="1">
        <v>45272.657638888886</v>
      </c>
      <c r="I2">
        <v>32</v>
      </c>
      <c r="J2" s="3">
        <v>11</v>
      </c>
    </row>
    <row r="3" spans="1:10" x14ac:dyDescent="0.2">
      <c r="A3" t="s">
        <v>12</v>
      </c>
      <c r="B3" t="s">
        <v>13</v>
      </c>
      <c r="C3" t="s">
        <v>14</v>
      </c>
      <c r="D3">
        <v>2196</v>
      </c>
      <c r="E3" s="1">
        <v>45272.645833333336</v>
      </c>
      <c r="F3">
        <f t="shared" ref="F3:F11" si="0">G3*1000</f>
        <v>79.539666666666662</v>
      </c>
      <c r="G3">
        <f>AVERAGE(0.078732, 0.076987, 0.0829)</f>
        <v>7.9539666666666661E-2</v>
      </c>
      <c r="H3" s="1">
        <v>45272.657638888886</v>
      </c>
      <c r="I3">
        <v>79</v>
      </c>
      <c r="J3" s="3">
        <v>25</v>
      </c>
    </row>
    <row r="4" spans="1:10" x14ac:dyDescent="0.2">
      <c r="A4" t="s">
        <v>15</v>
      </c>
      <c r="B4" t="s">
        <v>16</v>
      </c>
      <c r="C4" t="s">
        <v>17</v>
      </c>
      <c r="D4">
        <v>1332</v>
      </c>
      <c r="E4" s="1">
        <v>45272.645833333336</v>
      </c>
      <c r="F4">
        <f t="shared" si="0"/>
        <v>20.370666666666665</v>
      </c>
      <c r="G4">
        <f>AVERAGE(0.018794,0.022542, 0.019776)</f>
        <v>2.0370666666666665E-2</v>
      </c>
      <c r="H4" s="1">
        <v>45272.657638888886</v>
      </c>
      <c r="I4">
        <v>23</v>
      </c>
      <c r="J4" s="3">
        <v>17</v>
      </c>
    </row>
    <row r="5" spans="1:10" x14ac:dyDescent="0.2">
      <c r="A5" t="s">
        <v>18</v>
      </c>
      <c r="B5" t="s">
        <v>19</v>
      </c>
      <c r="C5" t="s">
        <v>20</v>
      </c>
      <c r="D5">
        <v>1374</v>
      </c>
      <c r="E5" s="1">
        <v>45272.645833333336</v>
      </c>
      <c r="F5">
        <f t="shared" si="0"/>
        <v>24.18933333333333</v>
      </c>
      <c r="G5">
        <f>AVERAGE(0.020349,0.017545,0.034674)</f>
        <v>2.418933333333333E-2</v>
      </c>
      <c r="H5" s="1">
        <v>45272.657638888886</v>
      </c>
      <c r="I5">
        <v>28</v>
      </c>
      <c r="J5" s="3">
        <v>17</v>
      </c>
    </row>
    <row r="6" spans="1:10" x14ac:dyDescent="0.2">
      <c r="A6" t="s">
        <v>38</v>
      </c>
      <c r="B6" t="s">
        <v>40</v>
      </c>
      <c r="C6" t="s">
        <v>39</v>
      </c>
      <c r="D6">
        <v>1471</v>
      </c>
      <c r="E6" s="1">
        <v>45272.645833333336</v>
      </c>
      <c r="F6">
        <f t="shared" si="0"/>
        <v>12.304666666666668</v>
      </c>
      <c r="G6">
        <f>AVERAGE(0.016629,0.009224,0.011061)</f>
        <v>1.2304666666666667E-2</v>
      </c>
      <c r="H6" s="1">
        <v>45272.657638888886</v>
      </c>
      <c r="I6">
        <v>11</v>
      </c>
      <c r="J6" s="3">
        <v>10</v>
      </c>
    </row>
    <row r="7" spans="1:10" x14ac:dyDescent="0.2">
      <c r="A7" t="s">
        <v>22</v>
      </c>
      <c r="B7" t="s">
        <v>23</v>
      </c>
      <c r="C7" t="s">
        <v>42</v>
      </c>
      <c r="D7">
        <v>2893</v>
      </c>
      <c r="E7" s="1">
        <v>45272.645833333336</v>
      </c>
      <c r="F7">
        <f t="shared" si="0"/>
        <v>105.22833333333332</v>
      </c>
      <c r="G7">
        <f>AVERAGE(0.106777,0.104856,0.104052)</f>
        <v>0.10522833333333333</v>
      </c>
      <c r="H7" s="1">
        <v>45272.657638888886</v>
      </c>
      <c r="I7">
        <v>104</v>
      </c>
      <c r="J7" s="3">
        <v>22</v>
      </c>
    </row>
    <row r="8" spans="1:10" x14ac:dyDescent="0.2">
      <c r="A8" t="s">
        <v>25</v>
      </c>
      <c r="B8" t="s">
        <v>26</v>
      </c>
      <c r="C8" t="s">
        <v>27</v>
      </c>
      <c r="D8">
        <v>1920</v>
      </c>
      <c r="E8" s="1">
        <v>45272.645833333336</v>
      </c>
      <c r="F8">
        <f t="shared" si="0"/>
        <v>11.138</v>
      </c>
      <c r="G8">
        <f>AVERAGE(0.009018,0.008048,0.016348)</f>
        <v>1.1138E-2</v>
      </c>
      <c r="H8" s="1">
        <v>45272.657638888886</v>
      </c>
      <c r="I8">
        <v>9</v>
      </c>
      <c r="J8" s="3">
        <v>9</v>
      </c>
    </row>
    <row r="9" spans="1:10" x14ac:dyDescent="0.2">
      <c r="A9" t="s">
        <v>28</v>
      </c>
      <c r="B9" t="s">
        <v>29</v>
      </c>
      <c r="C9" t="s">
        <v>30</v>
      </c>
      <c r="D9">
        <v>8056</v>
      </c>
      <c r="E9" s="1">
        <v>45272.645833333336</v>
      </c>
      <c r="F9">
        <f t="shared" si="0"/>
        <v>254.88</v>
      </c>
      <c r="G9">
        <f>AVERAGE(0.249101,0.249868,0.265671)</f>
        <v>0.25488</v>
      </c>
      <c r="H9" s="1">
        <v>45272.657638888886</v>
      </c>
      <c r="I9">
        <v>306</v>
      </c>
      <c r="J9" s="3">
        <v>24</v>
      </c>
    </row>
    <row r="10" spans="1:10" x14ac:dyDescent="0.2">
      <c r="A10" t="s">
        <v>31</v>
      </c>
      <c r="B10" t="s">
        <v>32</v>
      </c>
      <c r="C10" t="s">
        <v>33</v>
      </c>
      <c r="D10">
        <v>6882</v>
      </c>
      <c r="E10" s="1">
        <v>45272.645833333336</v>
      </c>
      <c r="F10">
        <f t="shared" si="0"/>
        <v>14.058500000000002</v>
      </c>
      <c r="G10">
        <f>AVERAGE(0.009962,0.018155)</f>
        <v>1.4058500000000002E-2</v>
      </c>
      <c r="H10" s="1">
        <v>45272.657638888886</v>
      </c>
      <c r="I10">
        <v>7</v>
      </c>
      <c r="J10" s="3">
        <v>9</v>
      </c>
    </row>
    <row r="11" spans="1:10" x14ac:dyDescent="0.2">
      <c r="A11" t="s">
        <v>34</v>
      </c>
      <c r="B11" t="s">
        <v>35</v>
      </c>
      <c r="C11" t="s">
        <v>36</v>
      </c>
      <c r="D11">
        <v>2651</v>
      </c>
      <c r="E11" s="1">
        <v>45272.645833333336</v>
      </c>
      <c r="F11">
        <f t="shared" si="0"/>
        <v>10.471</v>
      </c>
      <c r="G11">
        <f>AVERAGE(0.007144,0.016772,0.007497)</f>
        <v>1.0470999999999999E-2</v>
      </c>
      <c r="H11" s="1">
        <v>45272.657638888886</v>
      </c>
      <c r="I11">
        <v>65</v>
      </c>
      <c r="J11" s="3">
        <v>14</v>
      </c>
    </row>
    <row r="13" spans="1:10" ht="20" x14ac:dyDescent="0.25">
      <c r="G13" s="2"/>
    </row>
    <row r="14" spans="1:10" ht="20" x14ac:dyDescent="0.25">
      <c r="G14" s="2"/>
    </row>
    <row r="15" spans="1:10" ht="20" x14ac:dyDescent="0.25">
      <c r="B15" s="2"/>
      <c r="G15" s="2"/>
    </row>
    <row r="16" spans="1:10" ht="20" x14ac:dyDescent="0.25">
      <c r="B16" s="2"/>
    </row>
    <row r="17" spans="2:2" ht="20" x14ac:dyDescent="0.25">
      <c r="B17" s="2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C35" sqref="C35"/>
    </sheetView>
  </sheetViews>
  <sheetFormatPr baseColWidth="10" defaultRowHeight="16" x14ac:dyDescent="0.2"/>
  <cols>
    <col min="1" max="1" width="13" bestFit="1" customWidth="1"/>
    <col min="2" max="2" width="13.83203125" bestFit="1" customWidth="1"/>
    <col min="3" max="3" width="48.33203125" bestFit="1" customWidth="1"/>
    <col min="4" max="4" width="13.83203125" bestFit="1" customWidth="1"/>
    <col min="5" max="5" width="14.5" bestFit="1" customWidth="1"/>
    <col min="6" max="6" width="12.1640625" bestFit="1" customWidth="1"/>
    <col min="7" max="7" width="14.6640625" bestFit="1" customWidth="1"/>
    <col min="8" max="8" width="9.33203125" bestFit="1" customWidth="1"/>
    <col min="9" max="9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 t="s">
        <v>9</v>
      </c>
      <c r="B2" t="s">
        <v>10</v>
      </c>
      <c r="C2" t="s">
        <v>11</v>
      </c>
      <c r="D2">
        <v>328</v>
      </c>
      <c r="E2" s="1">
        <v>45270.931944444441</v>
      </c>
      <c r="F2">
        <v>1.9547999999999999E-2</v>
      </c>
      <c r="G2" s="1">
        <v>45270.945138888892</v>
      </c>
      <c r="H2">
        <v>14</v>
      </c>
      <c r="I2" s="3">
        <v>11</v>
      </c>
    </row>
    <row r="3" spans="1:11" x14ac:dyDescent="0.2">
      <c r="A3" t="s">
        <v>12</v>
      </c>
      <c r="B3" t="s">
        <v>13</v>
      </c>
      <c r="C3" t="s">
        <v>14</v>
      </c>
      <c r="D3">
        <v>2196</v>
      </c>
      <c r="E3" s="1">
        <v>45270.931944444441</v>
      </c>
      <c r="F3">
        <v>8.1474333333333329E-2</v>
      </c>
      <c r="G3" s="1">
        <v>45270.945138888892</v>
      </c>
      <c r="H3">
        <v>76</v>
      </c>
      <c r="I3" s="3">
        <v>25</v>
      </c>
    </row>
    <row r="4" spans="1:11" x14ac:dyDescent="0.2">
      <c r="A4" t="s">
        <v>15</v>
      </c>
      <c r="B4" t="s">
        <v>16</v>
      </c>
      <c r="C4" t="s">
        <v>17</v>
      </c>
      <c r="D4">
        <v>1332</v>
      </c>
      <c r="E4" s="1">
        <v>45270.931944444441</v>
      </c>
      <c r="F4">
        <v>2.4897333333333337E-2</v>
      </c>
      <c r="G4" s="1">
        <v>45270.945138888892</v>
      </c>
      <c r="H4">
        <v>24</v>
      </c>
      <c r="I4" s="3">
        <v>17</v>
      </c>
    </row>
    <row r="5" spans="1:11" x14ac:dyDescent="0.2">
      <c r="A5" t="s">
        <v>18</v>
      </c>
      <c r="B5" t="s">
        <v>19</v>
      </c>
      <c r="C5" t="s">
        <v>20</v>
      </c>
      <c r="D5">
        <v>1374</v>
      </c>
      <c r="E5" s="1">
        <v>45270.931944444441</v>
      </c>
      <c r="F5">
        <v>2.3622666666666667E-2</v>
      </c>
      <c r="G5" s="1">
        <v>45270.945138888892</v>
      </c>
      <c r="H5">
        <v>18</v>
      </c>
      <c r="I5" s="3">
        <v>17</v>
      </c>
    </row>
    <row r="6" spans="1:11" x14ac:dyDescent="0.2">
      <c r="A6" t="s">
        <v>9</v>
      </c>
      <c r="B6" t="s">
        <v>10</v>
      </c>
      <c r="C6" t="s">
        <v>21</v>
      </c>
      <c r="D6">
        <v>328</v>
      </c>
      <c r="E6" s="1">
        <v>45270.931944444441</v>
      </c>
      <c r="F6">
        <v>1.81575E-2</v>
      </c>
      <c r="G6" s="1">
        <v>45270.945138888892</v>
      </c>
      <c r="H6">
        <v>15</v>
      </c>
      <c r="I6" s="3">
        <v>11</v>
      </c>
    </row>
    <row r="7" spans="1:11" x14ac:dyDescent="0.2">
      <c r="A7" t="s">
        <v>22</v>
      </c>
      <c r="B7" t="s">
        <v>23</v>
      </c>
      <c r="C7" t="s">
        <v>24</v>
      </c>
      <c r="D7">
        <v>2898</v>
      </c>
      <c r="E7" s="1">
        <v>45270.931944444441</v>
      </c>
      <c r="F7">
        <v>0.10743533333333333</v>
      </c>
      <c r="G7" s="1">
        <v>45270.945138888892</v>
      </c>
      <c r="H7">
        <v>104</v>
      </c>
      <c r="I7" s="3">
        <v>22</v>
      </c>
    </row>
    <row r="8" spans="1:11" x14ac:dyDescent="0.2">
      <c r="A8" t="s">
        <v>25</v>
      </c>
      <c r="B8" t="s">
        <v>26</v>
      </c>
      <c r="C8" t="s">
        <v>27</v>
      </c>
      <c r="D8">
        <v>1920</v>
      </c>
      <c r="E8" s="1">
        <v>45270.931944444441</v>
      </c>
      <c r="F8">
        <v>8.834666666666666E-3</v>
      </c>
      <c r="G8" s="1">
        <v>45272.618750000001</v>
      </c>
      <c r="H8">
        <f>AVERAGE(6.812, 8.411, 9.172)</f>
        <v>8.1316666666666659</v>
      </c>
      <c r="I8" s="3">
        <v>9</v>
      </c>
      <c r="J8" t="s">
        <v>37</v>
      </c>
      <c r="K8" t="s">
        <v>37</v>
      </c>
    </row>
    <row r="9" spans="1:11" x14ac:dyDescent="0.2">
      <c r="A9" t="s">
        <v>28</v>
      </c>
      <c r="B9" t="s">
        <v>29</v>
      </c>
      <c r="C9" t="s">
        <v>30</v>
      </c>
      <c r="D9">
        <v>8056</v>
      </c>
      <c r="E9" s="1">
        <v>45270.931944444441</v>
      </c>
      <c r="F9">
        <v>0.31291533333333327</v>
      </c>
      <c r="G9" s="1">
        <v>45272.618750000001</v>
      </c>
      <c r="I9" s="3"/>
      <c r="J9" t="s">
        <v>37</v>
      </c>
    </row>
    <row r="10" spans="1:11" x14ac:dyDescent="0.2">
      <c r="A10" t="s">
        <v>31</v>
      </c>
      <c r="B10" t="s">
        <v>32</v>
      </c>
      <c r="C10" t="s">
        <v>33</v>
      </c>
      <c r="D10">
        <v>6882</v>
      </c>
      <c r="E10" s="1">
        <v>45270.931944444441</v>
      </c>
      <c r="F10">
        <v>1.1236000000000001E-2</v>
      </c>
      <c r="G10" s="1">
        <v>45271.886805555558</v>
      </c>
      <c r="H10">
        <f>AVERAGE(7.193, 8.035, 6.289)</f>
        <v>7.1723333333333334</v>
      </c>
      <c r="I10" s="3">
        <v>9</v>
      </c>
      <c r="J10" t="s">
        <v>37</v>
      </c>
      <c r="K10" t="s">
        <v>37</v>
      </c>
    </row>
    <row r="11" spans="1:11" x14ac:dyDescent="0.2">
      <c r="A11" t="s">
        <v>34</v>
      </c>
      <c r="B11" t="s">
        <v>35</v>
      </c>
      <c r="C11" t="s">
        <v>36</v>
      </c>
      <c r="D11">
        <v>2651</v>
      </c>
      <c r="E11" s="1">
        <v>45270.931944444441</v>
      </c>
      <c r="F11">
        <v>1.1143666666666668E-2</v>
      </c>
      <c r="G11" s="1">
        <v>45271.886805555558</v>
      </c>
      <c r="I11" s="3"/>
      <c r="J11" t="s">
        <v>37</v>
      </c>
    </row>
    <row r="13" spans="1:11" ht="20" x14ac:dyDescent="0.25">
      <c r="F13" s="2"/>
    </row>
    <row r="14" spans="1:11" ht="20" x14ac:dyDescent="0.25">
      <c r="F14" s="2"/>
    </row>
    <row r="15" spans="1:11" ht="20" x14ac:dyDescent="0.25">
      <c r="B15" s="2"/>
      <c r="F15" s="2"/>
    </row>
    <row r="16" spans="1:11" ht="20" x14ac:dyDescent="0.25">
      <c r="B16" s="2"/>
    </row>
    <row r="17" spans="2:2" ht="20" x14ac:dyDescent="0.25">
      <c r="B17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and Analysis</vt:lpstr>
      <vt:lpstr>Do Not Use - 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2023-12-13T18:22:54Z</dcterms:modified>
</cp:coreProperties>
</file>