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410" tabRatio="906" firstSheet="3" activeTab="13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6" r:id="rId6"/>
    <sheet name="Example 7" sheetId="7" r:id="rId7"/>
    <sheet name="Example 8" sheetId="8" r:id="rId8"/>
    <sheet name="Example 9" sheetId="9" r:id="rId9"/>
    <sheet name="Example 10" sheetId="10" r:id="rId10"/>
    <sheet name="Example 11" sheetId="11" r:id="rId11"/>
    <sheet name="Example 12" sheetId="12" r:id="rId12"/>
    <sheet name="Example 13" sheetId="13" r:id="rId13"/>
    <sheet name="Example 14d" sheetId="16" r:id="rId14"/>
    <sheet name="Example 15d" sheetId="17" r:id="rId15"/>
  </sheets>
  <calcPr calcId="145621"/>
</workbook>
</file>

<file path=xl/calcChain.xml><?xml version="1.0" encoding="utf-8"?>
<calcChain xmlns="http://schemas.openxmlformats.org/spreadsheetml/2006/main">
  <c r="AG10" i="16" l="1"/>
  <c r="W21" i="16"/>
  <c r="BO15" i="17" l="1"/>
  <c r="BO10" i="17"/>
  <c r="BO14" i="17"/>
  <c r="BO7" i="17"/>
  <c r="AX16" i="17"/>
  <c r="AX14" i="17"/>
  <c r="P14" i="17"/>
  <c r="P16" i="17"/>
  <c r="AW16" i="17"/>
  <c r="AW15" i="17"/>
  <c r="AX21" i="17"/>
  <c r="AW21" i="17"/>
  <c r="AX20" i="17"/>
  <c r="AW20" i="17"/>
  <c r="AX19" i="17"/>
  <c r="AW19" i="17"/>
  <c r="AV19" i="17"/>
  <c r="AX18" i="17"/>
  <c r="AX17" i="17"/>
  <c r="AW17" i="17"/>
  <c r="AV17" i="17"/>
  <c r="AX15" i="17"/>
  <c r="AW14" i="17"/>
  <c r="BO9" i="17"/>
  <c r="AG7" i="17"/>
  <c r="AG10" i="17" s="1"/>
  <c r="AG31" i="17"/>
  <c r="AG25" i="17"/>
  <c r="AG23" i="17"/>
  <c r="AG26" i="17" s="1"/>
  <c r="O21" i="17"/>
  <c r="O20" i="17"/>
  <c r="P21" i="17"/>
  <c r="P20" i="17"/>
  <c r="P19" i="17"/>
  <c r="O19" i="17"/>
  <c r="N19" i="17"/>
  <c r="P18" i="17"/>
  <c r="P17" i="17"/>
  <c r="O17" i="17"/>
  <c r="N17" i="17"/>
  <c r="O16" i="17"/>
  <c r="P15" i="17"/>
  <c r="O14" i="17"/>
  <c r="O11" i="16"/>
  <c r="N11" i="16"/>
  <c r="P11" i="16"/>
  <c r="W21" i="17"/>
  <c r="AG15" i="17"/>
  <c r="AG9" i="17"/>
  <c r="AG9" i="16"/>
  <c r="AG7" i="16"/>
  <c r="P10" i="16"/>
  <c r="P9" i="16"/>
  <c r="O9" i="16"/>
  <c r="N9" i="16"/>
  <c r="BC7" i="13" l="1"/>
  <c r="BC9" i="13"/>
  <c r="CE22" i="13"/>
  <c r="J27" i="13"/>
  <c r="I27" i="13"/>
  <c r="H27" i="13"/>
  <c r="BC37" i="13"/>
  <c r="AA52" i="13"/>
  <c r="AA55" i="13" s="1"/>
  <c r="DR27" i="12"/>
  <c r="DQ27" i="12"/>
  <c r="AA37" i="13"/>
  <c r="AA54" i="13"/>
  <c r="BC39" i="13"/>
  <c r="AA39" i="13"/>
  <c r="BC40" i="13"/>
  <c r="AA40" i="13"/>
  <c r="DR29" i="13"/>
  <c r="DQ29" i="13"/>
  <c r="DP29" i="13"/>
  <c r="J29" i="13"/>
  <c r="I29" i="13"/>
  <c r="H29" i="13"/>
  <c r="DR28" i="13"/>
  <c r="DQ28" i="13"/>
  <c r="J28" i="13"/>
  <c r="DR27" i="13"/>
  <c r="DQ27" i="13"/>
  <c r="DP27" i="13"/>
  <c r="DR26" i="13"/>
  <c r="DQ26" i="13"/>
  <c r="DP26" i="13"/>
  <c r="J26" i="13"/>
  <c r="I26" i="13"/>
  <c r="H26" i="13"/>
  <c r="DR25" i="13"/>
  <c r="DQ25" i="13"/>
  <c r="BC10" i="13"/>
  <c r="J25" i="13"/>
  <c r="DR24" i="13"/>
  <c r="DQ24" i="13"/>
  <c r="DP24" i="13"/>
  <c r="CE24" i="13"/>
  <c r="AA24" i="13"/>
  <c r="J24" i="13"/>
  <c r="I24" i="13"/>
  <c r="H24" i="13"/>
  <c r="DR23" i="13"/>
  <c r="DQ23" i="13"/>
  <c r="DP23" i="13"/>
  <c r="J23" i="13"/>
  <c r="I23" i="13"/>
  <c r="H23" i="13"/>
  <c r="DR22" i="13"/>
  <c r="DQ22" i="13"/>
  <c r="CE25" i="13"/>
  <c r="AA22" i="13"/>
  <c r="AA25" i="13" s="1"/>
  <c r="J22" i="13"/>
  <c r="DR21" i="13"/>
  <c r="DQ21" i="13"/>
  <c r="DP21" i="13"/>
  <c r="J21" i="13"/>
  <c r="I21" i="13"/>
  <c r="H21" i="13"/>
  <c r="DR20" i="13"/>
  <c r="DQ20" i="13"/>
  <c r="DP20" i="13"/>
  <c r="J20" i="13"/>
  <c r="I20" i="13"/>
  <c r="H20" i="13"/>
  <c r="DR19" i="13"/>
  <c r="DQ19" i="13"/>
  <c r="J19" i="13"/>
  <c r="DR18" i="13"/>
  <c r="DQ18" i="13"/>
  <c r="DP18" i="13"/>
  <c r="J18" i="13"/>
  <c r="I18" i="13"/>
  <c r="H18" i="13"/>
  <c r="DG9" i="13"/>
  <c r="CE9" i="13"/>
  <c r="BC24" i="13"/>
  <c r="AA9" i="13"/>
  <c r="AA7" i="13"/>
  <c r="BC29" i="13" s="1"/>
  <c r="BC22" i="13" s="1"/>
  <c r="J27" i="12"/>
  <c r="DQ19" i="12"/>
  <c r="DQ20" i="12"/>
  <c r="DQ21" i="12"/>
  <c r="DQ22" i="12"/>
  <c r="DQ23" i="12"/>
  <c r="DQ24" i="12"/>
  <c r="DQ25" i="12"/>
  <c r="DQ26" i="12"/>
  <c r="DQ28" i="12"/>
  <c r="DQ29" i="12"/>
  <c r="DR29" i="12"/>
  <c r="DP29" i="12"/>
  <c r="DR28" i="12"/>
  <c r="DR26" i="12"/>
  <c r="DP26" i="12"/>
  <c r="DR25" i="12"/>
  <c r="DR24" i="12"/>
  <c r="DP24" i="12"/>
  <c r="DR23" i="12"/>
  <c r="DP23" i="12"/>
  <c r="DR22" i="12"/>
  <c r="DR21" i="12"/>
  <c r="DP21" i="12"/>
  <c r="DR20" i="12"/>
  <c r="DP20" i="12"/>
  <c r="DR19" i="12"/>
  <c r="DR18" i="12"/>
  <c r="DQ18" i="12"/>
  <c r="DP18" i="12"/>
  <c r="I23" i="12"/>
  <c r="I26" i="12"/>
  <c r="I29" i="12"/>
  <c r="J29" i="12"/>
  <c r="J26" i="12"/>
  <c r="J23" i="12"/>
  <c r="H29" i="12"/>
  <c r="H26" i="12"/>
  <c r="H23" i="12"/>
  <c r="J24" i="12"/>
  <c r="J21" i="12"/>
  <c r="J20" i="12"/>
  <c r="J18" i="12"/>
  <c r="H24" i="12"/>
  <c r="H21" i="12"/>
  <c r="H20" i="12"/>
  <c r="H18" i="12"/>
  <c r="J28" i="12"/>
  <c r="J25" i="12"/>
  <c r="J22" i="12"/>
  <c r="J19" i="12"/>
  <c r="I27" i="12"/>
  <c r="I24" i="12"/>
  <c r="I21" i="12"/>
  <c r="I20" i="12"/>
  <c r="I18" i="12"/>
  <c r="DG9" i="12"/>
  <c r="CE24" i="12"/>
  <c r="CE22" i="12"/>
  <c r="CE25" i="12" s="1"/>
  <c r="CE9" i="12"/>
  <c r="BC37" i="12"/>
  <c r="AA39" i="12"/>
  <c r="BC22" i="12"/>
  <c r="BC39" i="12"/>
  <c r="BC40" i="12"/>
  <c r="BC24" i="12"/>
  <c r="BC25" i="12"/>
  <c r="BC9" i="12"/>
  <c r="AA52" i="12"/>
  <c r="AA55" i="12" s="1"/>
  <c r="AA7" i="12"/>
  <c r="BC14" i="12" s="1"/>
  <c r="BC7" i="12" s="1"/>
  <c r="AA37" i="12"/>
  <c r="AA40" i="12" s="1"/>
  <c r="AA54" i="12"/>
  <c r="AA9" i="12"/>
  <c r="AA24" i="12"/>
  <c r="AA22" i="12"/>
  <c r="AA25" i="12" s="1"/>
  <c r="AA10" i="12"/>
  <c r="AI22" i="3"/>
  <c r="AI25" i="3" s="1"/>
  <c r="AI7" i="3"/>
  <c r="M22" i="3"/>
  <c r="L22" i="3"/>
  <c r="K22" i="3"/>
  <c r="M21" i="3"/>
  <c r="M20" i="3"/>
  <c r="L20" i="3"/>
  <c r="K20" i="3"/>
  <c r="L18" i="3"/>
  <c r="K18" i="3"/>
  <c r="J18" i="3"/>
  <c r="L17" i="3"/>
  <c r="L16" i="3"/>
  <c r="K16" i="3"/>
  <c r="J16" i="3"/>
  <c r="M17" i="3"/>
  <c r="M18" i="3"/>
  <c r="M19" i="3"/>
  <c r="N17" i="3"/>
  <c r="N18" i="3"/>
  <c r="M16" i="3"/>
  <c r="N16" i="3"/>
  <c r="N15" i="3"/>
  <c r="K15" i="3"/>
  <c r="L15" i="3"/>
  <c r="M15" i="3"/>
  <c r="J19" i="3"/>
  <c r="K19" i="3"/>
  <c r="L19" i="3"/>
  <c r="N19" i="3"/>
  <c r="N20" i="3"/>
  <c r="N21" i="3"/>
  <c r="N22" i="3"/>
  <c r="K23" i="3"/>
  <c r="L23" i="3"/>
  <c r="M23" i="3"/>
  <c r="N23" i="3"/>
  <c r="J20" i="3"/>
  <c r="J21" i="3"/>
  <c r="J22" i="3"/>
  <c r="J23" i="3"/>
  <c r="J15" i="3"/>
  <c r="M18" i="2"/>
  <c r="M22" i="2"/>
  <c r="M21" i="2"/>
  <c r="M17" i="2"/>
  <c r="L22" i="2"/>
  <c r="L18" i="2"/>
  <c r="K22" i="2"/>
  <c r="K18" i="2"/>
  <c r="K20" i="2"/>
  <c r="K16" i="2"/>
  <c r="M20" i="2"/>
  <c r="M16" i="2"/>
  <c r="J23" i="2"/>
  <c r="K23" i="2"/>
  <c r="L23" i="2"/>
  <c r="M23" i="2"/>
  <c r="K19" i="2"/>
  <c r="L19" i="2"/>
  <c r="M19" i="2"/>
  <c r="N19" i="2"/>
  <c r="L20" i="2"/>
  <c r="L16" i="2"/>
  <c r="K15" i="2"/>
  <c r="L15" i="2"/>
  <c r="M15" i="2"/>
  <c r="N23" i="2"/>
  <c r="N22" i="2"/>
  <c r="N21" i="2"/>
  <c r="N20" i="2"/>
  <c r="N18" i="2"/>
  <c r="N17" i="2"/>
  <c r="N16" i="2"/>
  <c r="N15" i="2"/>
  <c r="J16" i="2"/>
  <c r="J17" i="2"/>
  <c r="J18" i="2"/>
  <c r="J19" i="2"/>
  <c r="J20" i="2"/>
  <c r="J21" i="2"/>
  <c r="J22" i="2"/>
  <c r="J15" i="2"/>
  <c r="CE23" i="11"/>
  <c r="CE22" i="11"/>
  <c r="CE20" i="11"/>
  <c r="BR7" i="11"/>
  <c r="BR10" i="11" s="1"/>
  <c r="AI37" i="11"/>
  <c r="AI22" i="11"/>
  <c r="BR22" i="10"/>
  <c r="BR25" i="10" s="1"/>
  <c r="AI37" i="10"/>
  <c r="AI22" i="10"/>
  <c r="AI25" i="10" s="1"/>
  <c r="AV17" i="9"/>
  <c r="CE22" i="10"/>
  <c r="CE23" i="10"/>
  <c r="CE17" i="10"/>
  <c r="DP23" i="10"/>
  <c r="DO23" i="10"/>
  <c r="DN23" i="10"/>
  <c r="DM23" i="10"/>
  <c r="DL23" i="10"/>
  <c r="CG23" i="10"/>
  <c r="CF23" i="10"/>
  <c r="CD23" i="10"/>
  <c r="CC23" i="10"/>
  <c r="AX23" i="10"/>
  <c r="AW23" i="10"/>
  <c r="AV23" i="10"/>
  <c r="AU23" i="10"/>
  <c r="AT23" i="10"/>
  <c r="N23" i="10"/>
  <c r="M23" i="10"/>
  <c r="L23" i="10"/>
  <c r="K23" i="10"/>
  <c r="J23" i="10"/>
  <c r="DP22" i="10"/>
  <c r="DO22" i="10"/>
  <c r="DN22" i="10"/>
  <c r="DL22" i="10"/>
  <c r="CG22" i="10"/>
  <c r="CF22" i="10"/>
  <c r="CC22" i="10"/>
  <c r="AX22" i="10"/>
  <c r="AW22" i="10"/>
  <c r="AT22" i="10"/>
  <c r="AI40" i="10"/>
  <c r="N22" i="10"/>
  <c r="M22" i="10"/>
  <c r="J22" i="10"/>
  <c r="DP21" i="10"/>
  <c r="DO21" i="10"/>
  <c r="DN21" i="10"/>
  <c r="DM21" i="10"/>
  <c r="DL21" i="10"/>
  <c r="CG21" i="10"/>
  <c r="CF21" i="10"/>
  <c r="CE21" i="10"/>
  <c r="CD21" i="10"/>
  <c r="CC21" i="10"/>
  <c r="AX21" i="10"/>
  <c r="AW21" i="10"/>
  <c r="AV21" i="10"/>
  <c r="AU21" i="10"/>
  <c r="AT21" i="10"/>
  <c r="N21" i="10"/>
  <c r="M21" i="10"/>
  <c r="L21" i="10"/>
  <c r="K21" i="10"/>
  <c r="J21" i="10"/>
  <c r="DP20" i="10"/>
  <c r="DO20" i="10"/>
  <c r="DN20" i="10"/>
  <c r="DM20" i="10"/>
  <c r="DL20" i="10"/>
  <c r="CG20" i="10"/>
  <c r="CF20" i="10"/>
  <c r="CE20" i="10"/>
  <c r="CD20" i="10"/>
  <c r="CC20" i="10"/>
  <c r="AX20" i="10"/>
  <c r="AW20" i="10"/>
  <c r="AV20" i="10"/>
  <c r="AU20" i="10"/>
  <c r="AT20" i="10"/>
  <c r="N20" i="10"/>
  <c r="M20" i="10"/>
  <c r="L20" i="10"/>
  <c r="K20" i="10"/>
  <c r="J20" i="10"/>
  <c r="DP19" i="10"/>
  <c r="DO19" i="10"/>
  <c r="DN19" i="10"/>
  <c r="DL19" i="10"/>
  <c r="CG19" i="10"/>
  <c r="CF19" i="10"/>
  <c r="CE19" i="10"/>
  <c r="CC19" i="10"/>
  <c r="AX19" i="10"/>
  <c r="AW19" i="10"/>
  <c r="AV19" i="10"/>
  <c r="AT19" i="10"/>
  <c r="N19" i="10"/>
  <c r="M19" i="10"/>
  <c r="J19" i="10"/>
  <c r="DP18" i="10"/>
  <c r="DO18" i="10"/>
  <c r="DN18" i="10"/>
  <c r="DM18" i="10"/>
  <c r="DL18" i="10"/>
  <c r="CG18" i="10"/>
  <c r="CF18" i="10"/>
  <c r="CE18" i="10"/>
  <c r="CD18" i="10"/>
  <c r="CC18" i="10"/>
  <c r="AX18" i="10"/>
  <c r="AW18" i="10"/>
  <c r="AV18" i="10"/>
  <c r="AU18" i="10"/>
  <c r="AT18" i="10"/>
  <c r="N18" i="10"/>
  <c r="M18" i="10"/>
  <c r="L18" i="10"/>
  <c r="K18" i="10"/>
  <c r="J18" i="10"/>
  <c r="DP17" i="10"/>
  <c r="DO17" i="10"/>
  <c r="DN17" i="10"/>
  <c r="DM17" i="10"/>
  <c r="DL17" i="10"/>
  <c r="CG17" i="10"/>
  <c r="CF17" i="10"/>
  <c r="CD17" i="10"/>
  <c r="CC17" i="10"/>
  <c r="AX17" i="10"/>
  <c r="AW17" i="10"/>
  <c r="AV17" i="10"/>
  <c r="AU17" i="10"/>
  <c r="AT17" i="10"/>
  <c r="N17" i="10"/>
  <c r="M17" i="10"/>
  <c r="L17" i="10"/>
  <c r="K17" i="10"/>
  <c r="J17" i="10"/>
  <c r="DP16" i="10"/>
  <c r="DO16" i="10"/>
  <c r="DN16" i="10"/>
  <c r="DL16" i="10"/>
  <c r="CG16" i="10"/>
  <c r="CF16" i="10"/>
  <c r="CC16" i="10"/>
  <c r="AX16" i="10"/>
  <c r="AW16" i="10"/>
  <c r="AT16" i="10"/>
  <c r="N16" i="10"/>
  <c r="M16" i="10"/>
  <c r="J16" i="10"/>
  <c r="DP15" i="10"/>
  <c r="DO15" i="10"/>
  <c r="DN15" i="10"/>
  <c r="DM15" i="10"/>
  <c r="DL15" i="10"/>
  <c r="CG15" i="10"/>
  <c r="CF15" i="10"/>
  <c r="CE15" i="10"/>
  <c r="CD15" i="10"/>
  <c r="CC15" i="10"/>
  <c r="AX15" i="10"/>
  <c r="AW15" i="10"/>
  <c r="AV15" i="10"/>
  <c r="AU15" i="10"/>
  <c r="AT15" i="10"/>
  <c r="N15" i="10"/>
  <c r="M15" i="10"/>
  <c r="L15" i="10"/>
  <c r="K15" i="10"/>
  <c r="J15" i="10"/>
  <c r="AI7" i="10"/>
  <c r="BR14" i="10" s="1"/>
  <c r="BR7" i="10" s="1"/>
  <c r="BR10" i="10" s="1"/>
  <c r="BR7" i="9"/>
  <c r="DA14" i="9" s="1"/>
  <c r="DA7" i="9" s="1"/>
  <c r="AV17" i="8"/>
  <c r="AV23" i="8"/>
  <c r="AV22" i="8"/>
  <c r="AV20" i="9"/>
  <c r="AV19" i="9"/>
  <c r="BR25" i="8"/>
  <c r="BR22" i="8"/>
  <c r="BR10" i="8"/>
  <c r="BR7" i="8"/>
  <c r="DA14" i="8" s="1"/>
  <c r="DA7" i="8" s="1"/>
  <c r="DA10" i="8" s="1"/>
  <c r="AI37" i="8"/>
  <c r="AI7" i="8"/>
  <c r="AI22" i="8"/>
  <c r="AI37" i="7"/>
  <c r="AI37" i="9"/>
  <c r="AI40" i="9" s="1"/>
  <c r="AI22" i="9"/>
  <c r="AI7" i="9"/>
  <c r="AI10" i="9" s="1"/>
  <c r="AI25" i="11"/>
  <c r="DP23" i="11"/>
  <c r="DO23" i="11"/>
  <c r="DN23" i="11"/>
  <c r="DM23" i="11"/>
  <c r="DL23" i="11"/>
  <c r="CG23" i="11"/>
  <c r="CF23" i="11"/>
  <c r="CD23" i="11"/>
  <c r="CC23" i="11"/>
  <c r="AX23" i="11"/>
  <c r="AW23" i="11"/>
  <c r="AV23" i="11"/>
  <c r="AU23" i="11"/>
  <c r="AT23" i="11"/>
  <c r="N23" i="11"/>
  <c r="M23" i="11"/>
  <c r="L23" i="11"/>
  <c r="K23" i="11"/>
  <c r="J23" i="11"/>
  <c r="DP22" i="11"/>
  <c r="DO22" i="11"/>
  <c r="DN22" i="11"/>
  <c r="DL22" i="11"/>
  <c r="CG22" i="11"/>
  <c r="CF22" i="11"/>
  <c r="CC22" i="11"/>
  <c r="AX22" i="11"/>
  <c r="AW22" i="11"/>
  <c r="AT22" i="11"/>
  <c r="AI40" i="11"/>
  <c r="N22" i="11"/>
  <c r="M22" i="11"/>
  <c r="J22" i="11"/>
  <c r="DP21" i="11"/>
  <c r="DO21" i="11"/>
  <c r="DN21" i="11"/>
  <c r="DM21" i="11"/>
  <c r="DL21" i="11"/>
  <c r="CG21" i="11"/>
  <c r="CF21" i="11"/>
  <c r="CE21" i="11"/>
  <c r="CD21" i="11"/>
  <c r="CC21" i="11"/>
  <c r="AX21" i="11"/>
  <c r="AW21" i="11"/>
  <c r="AV21" i="11"/>
  <c r="AU21" i="11"/>
  <c r="AT21" i="11"/>
  <c r="N21" i="11"/>
  <c r="M21" i="11"/>
  <c r="L21" i="11"/>
  <c r="K21" i="11"/>
  <c r="J21" i="11"/>
  <c r="DP20" i="11"/>
  <c r="DO20" i="11"/>
  <c r="DN20" i="11"/>
  <c r="DM20" i="11"/>
  <c r="DL20" i="11"/>
  <c r="CG20" i="11"/>
  <c r="CF20" i="11"/>
  <c r="CD20" i="11"/>
  <c r="CC20" i="11"/>
  <c r="AX20" i="11"/>
  <c r="AW20" i="11"/>
  <c r="AV20" i="11"/>
  <c r="AU20" i="11"/>
  <c r="AT20" i="11"/>
  <c r="N20" i="11"/>
  <c r="M20" i="11"/>
  <c r="L20" i="11"/>
  <c r="K20" i="11"/>
  <c r="J20" i="11"/>
  <c r="DP19" i="11"/>
  <c r="DO19" i="11"/>
  <c r="DN19" i="11"/>
  <c r="DL19" i="11"/>
  <c r="CG19" i="11"/>
  <c r="CF19" i="11"/>
  <c r="CC19" i="11"/>
  <c r="AX19" i="11"/>
  <c r="AW19" i="11"/>
  <c r="AT19" i="11"/>
  <c r="N19" i="11"/>
  <c r="M19" i="11"/>
  <c r="J19" i="11"/>
  <c r="DP18" i="11"/>
  <c r="DO18" i="11"/>
  <c r="DN18" i="11"/>
  <c r="DM18" i="11"/>
  <c r="DL18" i="11"/>
  <c r="CG18" i="11"/>
  <c r="CF18" i="11"/>
  <c r="CE18" i="11"/>
  <c r="CD18" i="11"/>
  <c r="CC18" i="11"/>
  <c r="AX18" i="11"/>
  <c r="AW18" i="11"/>
  <c r="AV18" i="11"/>
  <c r="AU18" i="11"/>
  <c r="AT18" i="11"/>
  <c r="N18" i="11"/>
  <c r="M18" i="11"/>
  <c r="L18" i="11"/>
  <c r="K18" i="11"/>
  <c r="J18" i="11"/>
  <c r="DP17" i="11"/>
  <c r="DO17" i="11"/>
  <c r="DN17" i="11"/>
  <c r="DM17" i="11"/>
  <c r="DL17" i="11"/>
  <c r="CG17" i="11"/>
  <c r="CF17" i="11"/>
  <c r="CE17" i="11"/>
  <c r="CD17" i="11"/>
  <c r="CC17" i="11"/>
  <c r="AX17" i="11"/>
  <c r="AW17" i="11"/>
  <c r="AV17" i="11"/>
  <c r="AU17" i="11"/>
  <c r="AT17" i="11"/>
  <c r="N17" i="11"/>
  <c r="M17" i="11"/>
  <c r="L17" i="11"/>
  <c r="K17" i="11"/>
  <c r="J17" i="11"/>
  <c r="DP16" i="11"/>
  <c r="DO16" i="11"/>
  <c r="DN16" i="11"/>
  <c r="DL16" i="11"/>
  <c r="CG16" i="11"/>
  <c r="CF16" i="11"/>
  <c r="CE16" i="11"/>
  <c r="CC16" i="11"/>
  <c r="AX16" i="11"/>
  <c r="AW16" i="11"/>
  <c r="AV16" i="11"/>
  <c r="AT16" i="11"/>
  <c r="N16" i="11"/>
  <c r="M16" i="11"/>
  <c r="J16" i="11"/>
  <c r="DP15" i="11"/>
  <c r="DO15" i="11"/>
  <c r="DN15" i="11"/>
  <c r="DM15" i="11"/>
  <c r="DL15" i="11"/>
  <c r="CG15" i="11"/>
  <c r="CF15" i="11"/>
  <c r="CE15" i="11"/>
  <c r="CD15" i="11"/>
  <c r="CC15" i="11"/>
  <c r="AX15" i="11"/>
  <c r="AW15" i="11"/>
  <c r="AV15" i="11"/>
  <c r="AU15" i="11"/>
  <c r="AT15" i="11"/>
  <c r="N15" i="11"/>
  <c r="M15" i="11"/>
  <c r="L15" i="11"/>
  <c r="K15" i="11"/>
  <c r="J15" i="11"/>
  <c r="AI7" i="11"/>
  <c r="AI10" i="11" s="1"/>
  <c r="DP23" i="9"/>
  <c r="DO23" i="9"/>
  <c r="DN23" i="9"/>
  <c r="DM23" i="9"/>
  <c r="DL23" i="9"/>
  <c r="CG23" i="9"/>
  <c r="CF23" i="9"/>
  <c r="CE23" i="9"/>
  <c r="CD23" i="9"/>
  <c r="CC23" i="9"/>
  <c r="AX23" i="9"/>
  <c r="AW23" i="9"/>
  <c r="AV23" i="9"/>
  <c r="AU23" i="9"/>
  <c r="AT23" i="9"/>
  <c r="N23" i="9"/>
  <c r="M23" i="9"/>
  <c r="L23" i="9"/>
  <c r="K23" i="9"/>
  <c r="J23" i="9"/>
  <c r="DP22" i="9"/>
  <c r="DO22" i="9"/>
  <c r="DN22" i="9"/>
  <c r="DL22" i="9"/>
  <c r="CG22" i="9"/>
  <c r="CF22" i="9"/>
  <c r="CC22" i="9"/>
  <c r="AX22" i="9"/>
  <c r="AW22" i="9"/>
  <c r="AT22" i="9"/>
  <c r="N22" i="9"/>
  <c r="M22" i="9"/>
  <c r="J22" i="9"/>
  <c r="DP21" i="9"/>
  <c r="DO21" i="9"/>
  <c r="DN21" i="9"/>
  <c r="DM21" i="9"/>
  <c r="DL21" i="9"/>
  <c r="CG21" i="9"/>
  <c r="CF21" i="9"/>
  <c r="CE21" i="9"/>
  <c r="CD21" i="9"/>
  <c r="CC21" i="9"/>
  <c r="AX21" i="9"/>
  <c r="AW21" i="9"/>
  <c r="AV21" i="9"/>
  <c r="AU21" i="9"/>
  <c r="AT21" i="9"/>
  <c r="N21" i="9"/>
  <c r="M21" i="9"/>
  <c r="L21" i="9"/>
  <c r="K21" i="9"/>
  <c r="J21" i="9"/>
  <c r="DP20" i="9"/>
  <c r="DO20" i="9"/>
  <c r="DN20" i="9"/>
  <c r="DM20" i="9"/>
  <c r="DL20" i="9"/>
  <c r="CG20" i="9"/>
  <c r="CF20" i="9"/>
  <c r="CE20" i="9"/>
  <c r="CD20" i="9"/>
  <c r="CC20" i="9"/>
  <c r="AX20" i="9"/>
  <c r="AW20" i="9"/>
  <c r="AU20" i="9"/>
  <c r="AT20" i="9"/>
  <c r="N20" i="9"/>
  <c r="M20" i="9"/>
  <c r="L20" i="9"/>
  <c r="K20" i="9"/>
  <c r="J20" i="9"/>
  <c r="DP19" i="9"/>
  <c r="DO19" i="9"/>
  <c r="DN19" i="9"/>
  <c r="DL19" i="9"/>
  <c r="CG19" i="9"/>
  <c r="CF19" i="9"/>
  <c r="CE19" i="9"/>
  <c r="CC19" i="9"/>
  <c r="AX19" i="9"/>
  <c r="AW19" i="9"/>
  <c r="AT19" i="9"/>
  <c r="N19" i="9"/>
  <c r="M19" i="9"/>
  <c r="J19" i="9"/>
  <c r="DP18" i="9"/>
  <c r="DO18" i="9"/>
  <c r="DN18" i="9"/>
  <c r="DM18" i="9"/>
  <c r="DL18" i="9"/>
  <c r="CG18" i="9"/>
  <c r="CF18" i="9"/>
  <c r="CE18" i="9"/>
  <c r="CD18" i="9"/>
  <c r="CC18" i="9"/>
  <c r="AX18" i="9"/>
  <c r="AW18" i="9"/>
  <c r="AV18" i="9"/>
  <c r="AU18" i="9"/>
  <c r="AT18" i="9"/>
  <c r="N18" i="9"/>
  <c r="M18" i="9"/>
  <c r="L18" i="9"/>
  <c r="K18" i="9"/>
  <c r="J18" i="9"/>
  <c r="DP17" i="9"/>
  <c r="DO17" i="9"/>
  <c r="DN17" i="9"/>
  <c r="DM17" i="9"/>
  <c r="DL17" i="9"/>
  <c r="CG17" i="9"/>
  <c r="CF17" i="9"/>
  <c r="CE17" i="9"/>
  <c r="CD17" i="9"/>
  <c r="CC17" i="9"/>
  <c r="AX17" i="9"/>
  <c r="AW17" i="9"/>
  <c r="AU17" i="9"/>
  <c r="AT17" i="9"/>
  <c r="N17" i="9"/>
  <c r="M17" i="9"/>
  <c r="L17" i="9"/>
  <c r="K17" i="9"/>
  <c r="J17" i="9"/>
  <c r="DP16" i="9"/>
  <c r="DO16" i="9"/>
  <c r="DN16" i="9"/>
  <c r="DL16" i="9"/>
  <c r="CG16" i="9"/>
  <c r="CF16" i="9"/>
  <c r="CE16" i="9"/>
  <c r="CC16" i="9"/>
  <c r="AX16" i="9"/>
  <c r="AW16" i="9"/>
  <c r="AT16" i="9"/>
  <c r="N16" i="9"/>
  <c r="M16" i="9"/>
  <c r="J16" i="9"/>
  <c r="DP15" i="9"/>
  <c r="DO15" i="9"/>
  <c r="DN15" i="9"/>
  <c r="DM15" i="9"/>
  <c r="DL15" i="9"/>
  <c r="CG15" i="9"/>
  <c r="CF15" i="9"/>
  <c r="CE15" i="9"/>
  <c r="CD15" i="9"/>
  <c r="CC15" i="9"/>
  <c r="AX15" i="9"/>
  <c r="AW15" i="9"/>
  <c r="AV15" i="9"/>
  <c r="AU15" i="9"/>
  <c r="AT15" i="9"/>
  <c r="N15" i="9"/>
  <c r="M15" i="9"/>
  <c r="L15" i="9"/>
  <c r="K15" i="9"/>
  <c r="J15" i="9"/>
  <c r="CE23" i="8"/>
  <c r="CE22" i="8"/>
  <c r="CE20" i="8"/>
  <c r="AI10" i="8"/>
  <c r="DP23" i="8"/>
  <c r="DO23" i="8"/>
  <c r="DN23" i="8"/>
  <c r="DM23" i="8"/>
  <c r="DL23" i="8"/>
  <c r="CG23" i="8"/>
  <c r="CF23" i="8"/>
  <c r="CD23" i="8"/>
  <c r="CC23" i="8"/>
  <c r="AX23" i="8"/>
  <c r="AW23" i="8"/>
  <c r="AU23" i="8"/>
  <c r="AT23" i="8"/>
  <c r="N23" i="8"/>
  <c r="M23" i="8"/>
  <c r="L23" i="8"/>
  <c r="K23" i="8"/>
  <c r="J23" i="8"/>
  <c r="DP22" i="8"/>
  <c r="DO22" i="8"/>
  <c r="DN22" i="8"/>
  <c r="DL22" i="8"/>
  <c r="CG22" i="8"/>
  <c r="CF22" i="8"/>
  <c r="CC22" i="8"/>
  <c r="AX22" i="8"/>
  <c r="AW22" i="8"/>
  <c r="AT22" i="8"/>
  <c r="AI40" i="8"/>
  <c r="N22" i="8"/>
  <c r="M22" i="8"/>
  <c r="J22" i="8"/>
  <c r="DP21" i="8"/>
  <c r="DO21" i="8"/>
  <c r="DN21" i="8"/>
  <c r="DM21" i="8"/>
  <c r="DL21" i="8"/>
  <c r="CG21" i="8"/>
  <c r="CF21" i="8"/>
  <c r="CE21" i="8"/>
  <c r="CD21" i="8"/>
  <c r="CC21" i="8"/>
  <c r="AX21" i="8"/>
  <c r="AW21" i="8"/>
  <c r="AV21" i="8"/>
  <c r="AU21" i="8"/>
  <c r="AT21" i="8"/>
  <c r="N21" i="8"/>
  <c r="M21" i="8"/>
  <c r="L21" i="8"/>
  <c r="K21" i="8"/>
  <c r="J21" i="8"/>
  <c r="DP20" i="8"/>
  <c r="DO20" i="8"/>
  <c r="DN20" i="8"/>
  <c r="DM20" i="8"/>
  <c r="DL20" i="8"/>
  <c r="CG20" i="8"/>
  <c r="CF20" i="8"/>
  <c r="CD20" i="8"/>
  <c r="CC20" i="8"/>
  <c r="AX20" i="8"/>
  <c r="AW20" i="8"/>
  <c r="AV20" i="8"/>
  <c r="AU20" i="8"/>
  <c r="AT20" i="8"/>
  <c r="N20" i="8"/>
  <c r="M20" i="8"/>
  <c r="L20" i="8"/>
  <c r="K20" i="8"/>
  <c r="J20" i="8"/>
  <c r="DP19" i="8"/>
  <c r="DO19" i="8"/>
  <c r="DN19" i="8"/>
  <c r="DL19" i="8"/>
  <c r="CG19" i="8"/>
  <c r="CF19" i="8"/>
  <c r="CC19" i="8"/>
  <c r="AX19" i="8"/>
  <c r="AW19" i="8"/>
  <c r="AT19" i="8"/>
  <c r="N19" i="8"/>
  <c r="M19" i="8"/>
  <c r="J19" i="8"/>
  <c r="DP18" i="8"/>
  <c r="DO18" i="8"/>
  <c r="DN18" i="8"/>
  <c r="DM18" i="8"/>
  <c r="DL18" i="8"/>
  <c r="CG18" i="8"/>
  <c r="CF18" i="8"/>
  <c r="CE18" i="8"/>
  <c r="CD18" i="8"/>
  <c r="CC18" i="8"/>
  <c r="AX18" i="8"/>
  <c r="AW18" i="8"/>
  <c r="AV18" i="8"/>
  <c r="AU18" i="8"/>
  <c r="AT18" i="8"/>
  <c r="N18" i="8"/>
  <c r="M18" i="8"/>
  <c r="L18" i="8"/>
  <c r="K18" i="8"/>
  <c r="J18" i="8"/>
  <c r="DP17" i="8"/>
  <c r="DO17" i="8"/>
  <c r="DN17" i="8"/>
  <c r="DM17" i="8"/>
  <c r="DL17" i="8"/>
  <c r="CG17" i="8"/>
  <c r="CF17" i="8"/>
  <c r="CE17" i="8"/>
  <c r="CD17" i="8"/>
  <c r="CC17" i="8"/>
  <c r="AX17" i="8"/>
  <c r="AW17" i="8"/>
  <c r="AU17" i="8"/>
  <c r="AT17" i="8"/>
  <c r="N17" i="8"/>
  <c r="M17" i="8"/>
  <c r="L17" i="8"/>
  <c r="K17" i="8"/>
  <c r="J17" i="8"/>
  <c r="DP16" i="8"/>
  <c r="DO16" i="8"/>
  <c r="DN16" i="8"/>
  <c r="DL16" i="8"/>
  <c r="CG16" i="8"/>
  <c r="CF16" i="8"/>
  <c r="CE16" i="8"/>
  <c r="CC16" i="8"/>
  <c r="AX16" i="8"/>
  <c r="AW16" i="8"/>
  <c r="AT16" i="8"/>
  <c r="N16" i="8"/>
  <c r="M16" i="8"/>
  <c r="J16" i="8"/>
  <c r="DP15" i="8"/>
  <c r="DO15" i="8"/>
  <c r="DN15" i="8"/>
  <c r="DM15" i="8"/>
  <c r="DL15" i="8"/>
  <c r="CG15" i="8"/>
  <c r="CF15" i="8"/>
  <c r="CE15" i="8"/>
  <c r="CD15" i="8"/>
  <c r="CC15" i="8"/>
  <c r="AX15" i="8"/>
  <c r="AW15" i="8"/>
  <c r="AV15" i="8"/>
  <c r="AU15" i="8"/>
  <c r="AT15" i="8"/>
  <c r="N15" i="8"/>
  <c r="M15" i="8"/>
  <c r="L15" i="8"/>
  <c r="K15" i="8"/>
  <c r="J15" i="8"/>
  <c r="CE16" i="7"/>
  <c r="CE17" i="7"/>
  <c r="CE23" i="7"/>
  <c r="CE18" i="7"/>
  <c r="CE19" i="7"/>
  <c r="CE15" i="7"/>
  <c r="AV23" i="7"/>
  <c r="AV16" i="7"/>
  <c r="AV17" i="7"/>
  <c r="AI7" i="7"/>
  <c r="BR14" i="7" s="1"/>
  <c r="BR7" i="7" s="1"/>
  <c r="DP23" i="7"/>
  <c r="DO23" i="7"/>
  <c r="DN23" i="7"/>
  <c r="DM23" i="7"/>
  <c r="DL23" i="7"/>
  <c r="CG23" i="7"/>
  <c r="CF23" i="7"/>
  <c r="CD23" i="7"/>
  <c r="CC23" i="7"/>
  <c r="AX23" i="7"/>
  <c r="AW23" i="7"/>
  <c r="AU23" i="7"/>
  <c r="AT23" i="7"/>
  <c r="N23" i="7"/>
  <c r="M23" i="7"/>
  <c r="L23" i="7"/>
  <c r="K23" i="7"/>
  <c r="J23" i="7"/>
  <c r="DP22" i="7"/>
  <c r="DO22" i="7"/>
  <c r="DN22" i="7"/>
  <c r="DL22" i="7"/>
  <c r="CG22" i="7"/>
  <c r="CF22" i="7"/>
  <c r="CC22" i="7"/>
  <c r="BR22" i="7"/>
  <c r="BR25" i="7" s="1"/>
  <c r="AX22" i="7"/>
  <c r="AW22" i="7"/>
  <c r="AT22" i="7"/>
  <c r="AI22" i="7"/>
  <c r="AI25" i="7" s="1"/>
  <c r="N22" i="7"/>
  <c r="M22" i="7"/>
  <c r="J22" i="7"/>
  <c r="DP21" i="7"/>
  <c r="DO21" i="7"/>
  <c r="DN21" i="7"/>
  <c r="DM21" i="7"/>
  <c r="DL21" i="7"/>
  <c r="CG21" i="7"/>
  <c r="CF21" i="7"/>
  <c r="CE21" i="7"/>
  <c r="CD21" i="7"/>
  <c r="CC21" i="7"/>
  <c r="AX21" i="7"/>
  <c r="AW21" i="7"/>
  <c r="AV21" i="7"/>
  <c r="AU21" i="7"/>
  <c r="AT21" i="7"/>
  <c r="N21" i="7"/>
  <c r="M21" i="7"/>
  <c r="L21" i="7"/>
  <c r="K21" i="7"/>
  <c r="J21" i="7"/>
  <c r="DP20" i="7"/>
  <c r="DO20" i="7"/>
  <c r="DN20" i="7"/>
  <c r="DM20" i="7"/>
  <c r="DL20" i="7"/>
  <c r="CG20" i="7"/>
  <c r="CF20" i="7"/>
  <c r="CE20" i="7"/>
  <c r="CD20" i="7"/>
  <c r="CC20" i="7"/>
  <c r="AX20" i="7"/>
  <c r="AW20" i="7"/>
  <c r="AV20" i="7"/>
  <c r="AU20" i="7"/>
  <c r="AT20" i="7"/>
  <c r="N20" i="7"/>
  <c r="M20" i="7"/>
  <c r="L20" i="7"/>
  <c r="K20" i="7"/>
  <c r="J20" i="7"/>
  <c r="DP19" i="7"/>
  <c r="DO19" i="7"/>
  <c r="DN19" i="7"/>
  <c r="DL19" i="7"/>
  <c r="CG19" i="7"/>
  <c r="CF19" i="7"/>
  <c r="CC19" i="7"/>
  <c r="AX19" i="7"/>
  <c r="AW19" i="7"/>
  <c r="AT19" i="7"/>
  <c r="N19" i="7"/>
  <c r="M19" i="7"/>
  <c r="J19" i="7"/>
  <c r="DP18" i="7"/>
  <c r="DO18" i="7"/>
  <c r="DN18" i="7"/>
  <c r="DM18" i="7"/>
  <c r="DL18" i="7"/>
  <c r="CG18" i="7"/>
  <c r="CF18" i="7"/>
  <c r="CD18" i="7"/>
  <c r="CC18" i="7"/>
  <c r="AX18" i="7"/>
  <c r="AW18" i="7"/>
  <c r="AV18" i="7"/>
  <c r="AU18" i="7"/>
  <c r="AT18" i="7"/>
  <c r="N18" i="7"/>
  <c r="M18" i="7"/>
  <c r="L18" i="7"/>
  <c r="K18" i="7"/>
  <c r="J18" i="7"/>
  <c r="DP17" i="7"/>
  <c r="DO17" i="7"/>
  <c r="DN17" i="7"/>
  <c r="DM17" i="7"/>
  <c r="DL17" i="7"/>
  <c r="CG17" i="7"/>
  <c r="CF17" i="7"/>
  <c r="CD17" i="7"/>
  <c r="CC17" i="7"/>
  <c r="AX17" i="7"/>
  <c r="AW17" i="7"/>
  <c r="AU17" i="7"/>
  <c r="AT17" i="7"/>
  <c r="N17" i="7"/>
  <c r="M17" i="7"/>
  <c r="L17" i="7"/>
  <c r="K17" i="7"/>
  <c r="J17" i="7"/>
  <c r="DP16" i="7"/>
  <c r="DO16" i="7"/>
  <c r="DN16" i="7"/>
  <c r="DL16" i="7"/>
  <c r="CG16" i="7"/>
  <c r="CF16" i="7"/>
  <c r="CC16" i="7"/>
  <c r="AX16" i="7"/>
  <c r="AW16" i="7"/>
  <c r="AT16" i="7"/>
  <c r="N16" i="7"/>
  <c r="M16" i="7"/>
  <c r="J16" i="7"/>
  <c r="DP15" i="7"/>
  <c r="DO15" i="7"/>
  <c r="DN15" i="7"/>
  <c r="DM15" i="7"/>
  <c r="DL15" i="7"/>
  <c r="CG15" i="7"/>
  <c r="CF15" i="7"/>
  <c r="CD15" i="7"/>
  <c r="CC15" i="7"/>
  <c r="AX15" i="7"/>
  <c r="AW15" i="7"/>
  <c r="AV15" i="7"/>
  <c r="AU15" i="7"/>
  <c r="AT15" i="7"/>
  <c r="N15" i="7"/>
  <c r="M15" i="7"/>
  <c r="L15" i="7"/>
  <c r="K15" i="7"/>
  <c r="J15" i="7"/>
  <c r="AI40" i="7"/>
  <c r="AV23" i="6"/>
  <c r="AV22" i="6"/>
  <c r="AV17" i="6"/>
  <c r="CE17" i="6"/>
  <c r="CE23" i="6"/>
  <c r="CE22" i="6"/>
  <c r="BS14" i="4"/>
  <c r="BS7" i="4" s="1"/>
  <c r="BS10" i="4" s="1"/>
  <c r="BR7" i="6"/>
  <c r="DA7" i="6" s="1"/>
  <c r="DA10" i="6" s="1"/>
  <c r="BR22" i="6"/>
  <c r="BR25" i="6" s="1"/>
  <c r="AI37" i="6"/>
  <c r="AI40" i="6" s="1"/>
  <c r="AI22" i="6"/>
  <c r="AI7" i="6"/>
  <c r="AI10" i="6" s="1"/>
  <c r="DN16" i="6"/>
  <c r="DN17" i="6"/>
  <c r="DN18" i="6"/>
  <c r="DN19" i="6"/>
  <c r="DN20" i="6"/>
  <c r="DN21" i="6"/>
  <c r="DN22" i="6"/>
  <c r="DN23" i="6"/>
  <c r="CE20" i="6"/>
  <c r="CE19" i="6"/>
  <c r="AI25" i="6"/>
  <c r="AX23" i="6"/>
  <c r="AW23" i="6"/>
  <c r="AU23" i="6"/>
  <c r="AT23" i="6"/>
  <c r="DP23" i="6"/>
  <c r="DO23" i="6"/>
  <c r="DM23" i="6"/>
  <c r="DL23" i="6"/>
  <c r="CG23" i="6"/>
  <c r="CF23" i="6"/>
  <c r="CD23" i="6"/>
  <c r="CC23" i="6"/>
  <c r="AX22" i="6"/>
  <c r="AW22" i="6"/>
  <c r="AT22" i="6"/>
  <c r="N23" i="6"/>
  <c r="M23" i="6"/>
  <c r="L23" i="6"/>
  <c r="K23" i="6"/>
  <c r="J23" i="6"/>
  <c r="DP22" i="6"/>
  <c r="DO22" i="6"/>
  <c r="DL22" i="6"/>
  <c r="CG22" i="6"/>
  <c r="CF22" i="6"/>
  <c r="CC22" i="6"/>
  <c r="AX21" i="6"/>
  <c r="AW21" i="6"/>
  <c r="AV21" i="6"/>
  <c r="AU21" i="6"/>
  <c r="AT21" i="6"/>
  <c r="N22" i="6"/>
  <c r="M22" i="6"/>
  <c r="J22" i="6"/>
  <c r="DP21" i="6"/>
  <c r="DO21" i="6"/>
  <c r="DM21" i="6"/>
  <c r="DL21" i="6"/>
  <c r="CG21" i="6"/>
  <c r="CF21" i="6"/>
  <c r="CE21" i="6"/>
  <c r="CD21" i="6"/>
  <c r="CC21" i="6"/>
  <c r="AX20" i="6"/>
  <c r="AW20" i="6"/>
  <c r="AV20" i="6"/>
  <c r="AU20" i="6"/>
  <c r="AT20" i="6"/>
  <c r="N21" i="6"/>
  <c r="M21" i="6"/>
  <c r="L21" i="6"/>
  <c r="K21" i="6"/>
  <c r="J21" i="6"/>
  <c r="DP20" i="6"/>
  <c r="DO20" i="6"/>
  <c r="DM20" i="6"/>
  <c r="DL20" i="6"/>
  <c r="CG20" i="6"/>
  <c r="CF20" i="6"/>
  <c r="CD20" i="6"/>
  <c r="CC20" i="6"/>
  <c r="AX19" i="6"/>
  <c r="AW19" i="6"/>
  <c r="AT19" i="6"/>
  <c r="N20" i="6"/>
  <c r="M20" i="6"/>
  <c r="L20" i="6"/>
  <c r="K20" i="6"/>
  <c r="J20" i="6"/>
  <c r="DP19" i="6"/>
  <c r="DO19" i="6"/>
  <c r="DL19" i="6"/>
  <c r="CG19" i="6"/>
  <c r="CF19" i="6"/>
  <c r="CC19" i="6"/>
  <c r="AX18" i="6"/>
  <c r="AW18" i="6"/>
  <c r="AV18" i="6"/>
  <c r="AU18" i="6"/>
  <c r="AT18" i="6"/>
  <c r="N19" i="6"/>
  <c r="M19" i="6"/>
  <c r="J19" i="6"/>
  <c r="DP18" i="6"/>
  <c r="DO18" i="6"/>
  <c r="DM18" i="6"/>
  <c r="DL18" i="6"/>
  <c r="CG18" i="6"/>
  <c r="CF18" i="6"/>
  <c r="CE18" i="6"/>
  <c r="CD18" i="6"/>
  <c r="CC18" i="6"/>
  <c r="AX17" i="6"/>
  <c r="AW17" i="6"/>
  <c r="AU17" i="6"/>
  <c r="AT17" i="6"/>
  <c r="N18" i="6"/>
  <c r="M18" i="6"/>
  <c r="L18" i="6"/>
  <c r="K18" i="6"/>
  <c r="J18" i="6"/>
  <c r="DP17" i="6"/>
  <c r="DO17" i="6"/>
  <c r="DM17" i="6"/>
  <c r="DL17" i="6"/>
  <c r="CG17" i="6"/>
  <c r="CF17" i="6"/>
  <c r="CD17" i="6"/>
  <c r="CC17" i="6"/>
  <c r="AX16" i="6"/>
  <c r="AW16" i="6"/>
  <c r="AT16" i="6"/>
  <c r="N17" i="6"/>
  <c r="M17" i="6"/>
  <c r="L17" i="6"/>
  <c r="K17" i="6"/>
  <c r="J17" i="6"/>
  <c r="DP16" i="6"/>
  <c r="DO16" i="6"/>
  <c r="DL16" i="6"/>
  <c r="CG16" i="6"/>
  <c r="CF16" i="6"/>
  <c r="CC16" i="6"/>
  <c r="AX15" i="6"/>
  <c r="AW15" i="6"/>
  <c r="AV15" i="6"/>
  <c r="AU15" i="6"/>
  <c r="AT15" i="6"/>
  <c r="N16" i="6"/>
  <c r="M16" i="6"/>
  <c r="J16" i="6"/>
  <c r="DP15" i="6"/>
  <c r="DO15" i="6"/>
  <c r="DN15" i="6"/>
  <c r="DM15" i="6"/>
  <c r="DL15" i="6"/>
  <c r="CG15" i="6"/>
  <c r="CF15" i="6"/>
  <c r="CE15" i="6"/>
  <c r="CD15" i="6"/>
  <c r="CC15" i="6"/>
  <c r="N15" i="6"/>
  <c r="M15" i="6"/>
  <c r="L15" i="6"/>
  <c r="K15" i="6"/>
  <c r="J15" i="6"/>
  <c r="AI37" i="5"/>
  <c r="AI40" i="5" s="1"/>
  <c r="AI7" i="5"/>
  <c r="DA7" i="5"/>
  <c r="DA10" i="5" s="1"/>
  <c r="BR22" i="5"/>
  <c r="BR25" i="5" s="1"/>
  <c r="CF20" i="5"/>
  <c r="CE19" i="5"/>
  <c r="CF17" i="5"/>
  <c r="CE16" i="5"/>
  <c r="DO20" i="5"/>
  <c r="DN19" i="5"/>
  <c r="DO17" i="5"/>
  <c r="DO23" i="5"/>
  <c r="DN22" i="5"/>
  <c r="DN16" i="5"/>
  <c r="DP23" i="5"/>
  <c r="DN23" i="5"/>
  <c r="DM23" i="5"/>
  <c r="DL23" i="5"/>
  <c r="DP22" i="5"/>
  <c r="DO22" i="5"/>
  <c r="DL22" i="5"/>
  <c r="DP21" i="5"/>
  <c r="DO21" i="5"/>
  <c r="DN21" i="5"/>
  <c r="DM21" i="5"/>
  <c r="DL21" i="5"/>
  <c r="DP20" i="5"/>
  <c r="DN20" i="5"/>
  <c r="DM20" i="5"/>
  <c r="DL20" i="5"/>
  <c r="DP19" i="5"/>
  <c r="DO19" i="5"/>
  <c r="DL19" i="5"/>
  <c r="DP18" i="5"/>
  <c r="DO18" i="5"/>
  <c r="DN18" i="5"/>
  <c r="DM18" i="5"/>
  <c r="DL18" i="5"/>
  <c r="DP17" i="5"/>
  <c r="DN17" i="5"/>
  <c r="DM17" i="5"/>
  <c r="DL17" i="5"/>
  <c r="DP16" i="5"/>
  <c r="DO16" i="5"/>
  <c r="DL16" i="5"/>
  <c r="DP15" i="5"/>
  <c r="DO15" i="5"/>
  <c r="DN15" i="5"/>
  <c r="DM15" i="5"/>
  <c r="DL15" i="5"/>
  <c r="CG23" i="5"/>
  <c r="CF23" i="5"/>
  <c r="CE23" i="5"/>
  <c r="CD23" i="5"/>
  <c r="CC23" i="5"/>
  <c r="CG22" i="5"/>
  <c r="CF22" i="5"/>
  <c r="CC22" i="5"/>
  <c r="CG21" i="5"/>
  <c r="CF21" i="5"/>
  <c r="CE21" i="5"/>
  <c r="CD21" i="5"/>
  <c r="CC21" i="5"/>
  <c r="CG20" i="5"/>
  <c r="CE20" i="5"/>
  <c r="CD20" i="5"/>
  <c r="CC20" i="5"/>
  <c r="CG19" i="5"/>
  <c r="CF19" i="5"/>
  <c r="CC19" i="5"/>
  <c r="CG18" i="5"/>
  <c r="CF18" i="5"/>
  <c r="CE18" i="5"/>
  <c r="CD18" i="5"/>
  <c r="CC18" i="5"/>
  <c r="CG17" i="5"/>
  <c r="CE17" i="5"/>
  <c r="CD17" i="5"/>
  <c r="CC17" i="5"/>
  <c r="CG16" i="5"/>
  <c r="CF16" i="5"/>
  <c r="CC16" i="5"/>
  <c r="CG15" i="5"/>
  <c r="CF15" i="5"/>
  <c r="CE15" i="5"/>
  <c r="CD15" i="5"/>
  <c r="CC15" i="5"/>
  <c r="BR7" i="5"/>
  <c r="BR10" i="5" s="1"/>
  <c r="AX23" i="5"/>
  <c r="AW23" i="5"/>
  <c r="AV23" i="5"/>
  <c r="AU23" i="5"/>
  <c r="AT23" i="5"/>
  <c r="AX22" i="5"/>
  <c r="AW22" i="5"/>
  <c r="AT22" i="5"/>
  <c r="AX21" i="5"/>
  <c r="AW21" i="5"/>
  <c r="AV21" i="5"/>
  <c r="AU21" i="5"/>
  <c r="AT21" i="5"/>
  <c r="AX20" i="5"/>
  <c r="AW20" i="5"/>
  <c r="AV20" i="5"/>
  <c r="AU20" i="5"/>
  <c r="AT20" i="5"/>
  <c r="AX19" i="5"/>
  <c r="AW19" i="5"/>
  <c r="AT19" i="5"/>
  <c r="AX18" i="5"/>
  <c r="AW18" i="5"/>
  <c r="AV18" i="5"/>
  <c r="AU18" i="5"/>
  <c r="AT18" i="5"/>
  <c r="AX17" i="5"/>
  <c r="AW17" i="5"/>
  <c r="AV17" i="5"/>
  <c r="AU17" i="5"/>
  <c r="AT17" i="5"/>
  <c r="AX16" i="5"/>
  <c r="AW16" i="5"/>
  <c r="AT16" i="5"/>
  <c r="AX15" i="5"/>
  <c r="AW15" i="5"/>
  <c r="AV15" i="5"/>
  <c r="AU15" i="5"/>
  <c r="AT15" i="5"/>
  <c r="BS9" i="4"/>
  <c r="CH23" i="4"/>
  <c r="CG23" i="4"/>
  <c r="CF23" i="4"/>
  <c r="CE23" i="4"/>
  <c r="CD23" i="4"/>
  <c r="CH22" i="4"/>
  <c r="CG22" i="4"/>
  <c r="CF22" i="4"/>
  <c r="CE22" i="4"/>
  <c r="CD22" i="4"/>
  <c r="CH21" i="4"/>
  <c r="CG21" i="4"/>
  <c r="CF21" i="4"/>
  <c r="CE21" i="4"/>
  <c r="CD21" i="4"/>
  <c r="CH20" i="4"/>
  <c r="CG20" i="4"/>
  <c r="CD20" i="4"/>
  <c r="CH19" i="4"/>
  <c r="CG19" i="4"/>
  <c r="CF19" i="4"/>
  <c r="CE19" i="4"/>
  <c r="CD19" i="4"/>
  <c r="CH18" i="4"/>
  <c r="CG18" i="4"/>
  <c r="CF18" i="4"/>
  <c r="CE18" i="4"/>
  <c r="CD18" i="4"/>
  <c r="CH17" i="4"/>
  <c r="CG17" i="4"/>
  <c r="CD17" i="4"/>
  <c r="CH16" i="4"/>
  <c r="CG16" i="4"/>
  <c r="CF16" i="4"/>
  <c r="CE16" i="4"/>
  <c r="CD16" i="4"/>
  <c r="CH15" i="4"/>
  <c r="CG15" i="4"/>
  <c r="CF15" i="4"/>
  <c r="CE15" i="4"/>
  <c r="CD15" i="4"/>
  <c r="AX23" i="4"/>
  <c r="AW23" i="4"/>
  <c r="AV23" i="4"/>
  <c r="AU23" i="4"/>
  <c r="AT23" i="4"/>
  <c r="AX22" i="4"/>
  <c r="AW22" i="4"/>
  <c r="AV22" i="4"/>
  <c r="AU22" i="4"/>
  <c r="AT22" i="4"/>
  <c r="AX21" i="4"/>
  <c r="AW21" i="4"/>
  <c r="AV21" i="4"/>
  <c r="AU21" i="4"/>
  <c r="AT21" i="4"/>
  <c r="AX20" i="4"/>
  <c r="AW20" i="4"/>
  <c r="AT20" i="4"/>
  <c r="AX19" i="4"/>
  <c r="AW19" i="4"/>
  <c r="AV19" i="4"/>
  <c r="AU19" i="4"/>
  <c r="AT19" i="4"/>
  <c r="AX18" i="4"/>
  <c r="AW18" i="4"/>
  <c r="AV18" i="4"/>
  <c r="AU18" i="4"/>
  <c r="AT18" i="4"/>
  <c r="AX17" i="4"/>
  <c r="AW17" i="4"/>
  <c r="AT17" i="4"/>
  <c r="AX16" i="4"/>
  <c r="AW16" i="4"/>
  <c r="AV16" i="4"/>
  <c r="AU16" i="4"/>
  <c r="AT16" i="4"/>
  <c r="AX15" i="4"/>
  <c r="AW15" i="4"/>
  <c r="AV15" i="4"/>
  <c r="AU15" i="4"/>
  <c r="AT15" i="4"/>
  <c r="M23" i="4"/>
  <c r="M22" i="4"/>
  <c r="L23" i="4"/>
  <c r="L22" i="4"/>
  <c r="K23" i="4"/>
  <c r="K22" i="4"/>
  <c r="K21" i="4"/>
  <c r="M21" i="4"/>
  <c r="L21" i="4"/>
  <c r="M19" i="4"/>
  <c r="M18" i="4"/>
  <c r="M16" i="4"/>
  <c r="M15" i="4"/>
  <c r="K19" i="4"/>
  <c r="K16" i="4"/>
  <c r="K15" i="4"/>
  <c r="K18" i="4"/>
  <c r="M20" i="4"/>
  <c r="M17" i="4"/>
  <c r="L19" i="4"/>
  <c r="L18" i="4"/>
  <c r="L16" i="4"/>
  <c r="L15" i="4"/>
  <c r="N15" i="4"/>
  <c r="N16" i="4"/>
  <c r="N17" i="4"/>
  <c r="N18" i="4"/>
  <c r="N19" i="4"/>
  <c r="N20" i="4"/>
  <c r="N21" i="4"/>
  <c r="N22" i="4"/>
  <c r="N23" i="4"/>
  <c r="J16" i="4"/>
  <c r="J17" i="4"/>
  <c r="J18" i="4"/>
  <c r="J19" i="4"/>
  <c r="J20" i="4"/>
  <c r="J21" i="4"/>
  <c r="J22" i="4"/>
  <c r="J23" i="4"/>
  <c r="J15" i="4"/>
  <c r="AI24" i="4"/>
  <c r="AI22" i="4"/>
  <c r="AI7" i="4"/>
  <c r="AI25" i="4"/>
  <c r="CH23" i="3"/>
  <c r="CG23" i="3"/>
  <c r="CF23" i="3"/>
  <c r="CE23" i="3"/>
  <c r="CD23" i="3"/>
  <c r="CH22" i="3"/>
  <c r="CG22" i="3"/>
  <c r="CF22" i="3"/>
  <c r="CE22" i="3"/>
  <c r="CD22" i="3"/>
  <c r="CH21" i="3"/>
  <c r="CG21" i="3"/>
  <c r="CD21" i="3"/>
  <c r="CH20" i="3"/>
  <c r="CG20" i="3"/>
  <c r="CF20" i="3"/>
  <c r="CE20" i="3"/>
  <c r="CD20" i="3"/>
  <c r="CH19" i="3"/>
  <c r="CG19" i="3"/>
  <c r="CF19" i="3"/>
  <c r="CE19" i="3"/>
  <c r="CD19" i="3"/>
  <c r="CG18" i="3"/>
  <c r="CF18" i="3"/>
  <c r="CE18" i="3"/>
  <c r="CD18" i="3"/>
  <c r="CG17" i="3"/>
  <c r="CF17" i="3"/>
  <c r="CE17" i="3"/>
  <c r="CH16" i="3"/>
  <c r="CG16" i="3"/>
  <c r="CF16" i="3"/>
  <c r="CE16" i="3"/>
  <c r="CD16" i="3"/>
  <c r="CH15" i="3"/>
  <c r="CG15" i="3"/>
  <c r="CF15" i="3"/>
  <c r="CE15" i="3"/>
  <c r="CD15" i="3"/>
  <c r="AW22" i="3"/>
  <c r="AW21" i="3"/>
  <c r="AV17" i="3"/>
  <c r="AV22" i="3"/>
  <c r="AU22" i="3"/>
  <c r="AU20" i="3"/>
  <c r="AW20" i="3"/>
  <c r="AV16" i="3"/>
  <c r="AW17" i="3"/>
  <c r="AW18" i="3"/>
  <c r="AV18" i="3"/>
  <c r="AU17" i="3"/>
  <c r="AT16" i="3"/>
  <c r="AW19" i="3"/>
  <c r="AV20" i="3"/>
  <c r="AV19" i="3"/>
  <c r="AX23" i="3"/>
  <c r="AX22" i="3"/>
  <c r="AX21" i="3"/>
  <c r="AX20" i="3"/>
  <c r="AX19" i="3"/>
  <c r="AX16" i="3"/>
  <c r="AX15" i="3"/>
  <c r="AU23" i="3"/>
  <c r="AV23" i="3"/>
  <c r="AW23" i="3"/>
  <c r="AT20" i="3"/>
  <c r="AT21" i="3"/>
  <c r="AT22" i="3"/>
  <c r="AT23" i="3"/>
  <c r="AT19" i="3"/>
  <c r="AT18" i="3"/>
  <c r="AU19" i="3"/>
  <c r="AU18" i="3"/>
  <c r="AU16" i="3"/>
  <c r="AW16" i="3"/>
  <c r="AU15" i="3"/>
  <c r="AV15" i="3"/>
  <c r="AW15" i="3"/>
  <c r="AT15" i="3"/>
  <c r="BS14" i="3"/>
  <c r="BS9" i="3"/>
  <c r="AI24" i="3"/>
  <c r="AI9" i="3"/>
  <c r="BS7" i="2"/>
  <c r="BS10" i="2" s="1"/>
  <c r="AI7" i="2"/>
  <c r="AI10" i="2" s="1"/>
  <c r="AI9" i="2"/>
  <c r="AI9" i="1"/>
  <c r="AW18" i="1"/>
  <c r="AV17" i="1"/>
  <c r="AX22" i="1"/>
  <c r="AW22" i="1"/>
  <c r="AV22" i="1"/>
  <c r="AU22" i="1"/>
  <c r="AT22" i="1"/>
  <c r="AX21" i="1"/>
  <c r="AW21" i="1"/>
  <c r="AV21" i="1"/>
  <c r="AU21" i="1"/>
  <c r="AT21" i="1"/>
  <c r="AX20" i="1"/>
  <c r="AW20" i="1"/>
  <c r="AV20" i="1"/>
  <c r="AU20" i="1"/>
  <c r="AT20" i="1"/>
  <c r="AX19" i="1"/>
  <c r="AW19" i="1"/>
  <c r="AV19" i="1"/>
  <c r="AU19" i="1"/>
  <c r="AT19" i="1"/>
  <c r="AV18" i="1"/>
  <c r="AU18" i="1"/>
  <c r="AW17" i="1"/>
  <c r="AW16" i="1"/>
  <c r="AV16" i="1"/>
  <c r="AU16" i="1"/>
  <c r="AX15" i="1"/>
  <c r="AW15" i="1"/>
  <c r="AV15" i="1"/>
  <c r="AU15" i="1"/>
  <c r="AT15" i="1"/>
  <c r="AX14" i="1"/>
  <c r="AW14" i="1"/>
  <c r="AV14" i="1"/>
  <c r="AU14" i="1"/>
  <c r="AT14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5" i="1"/>
  <c r="M15" i="1"/>
  <c r="L15" i="1"/>
  <c r="K15" i="1"/>
  <c r="J15" i="1"/>
  <c r="N14" i="1"/>
  <c r="M14" i="1"/>
  <c r="L14" i="1"/>
  <c r="K14" i="1"/>
  <c r="J14" i="1"/>
  <c r="M18" i="1"/>
  <c r="L18" i="1"/>
  <c r="K18" i="1"/>
  <c r="M17" i="1"/>
  <c r="M16" i="1"/>
  <c r="L16" i="1"/>
  <c r="K16" i="1"/>
  <c r="CF17" i="2"/>
  <c r="CH23" i="2"/>
  <c r="CG23" i="2"/>
  <c r="CF23" i="2"/>
  <c r="CE23" i="2"/>
  <c r="CD23" i="2"/>
  <c r="CH22" i="2"/>
  <c r="CG22" i="2"/>
  <c r="CF22" i="2"/>
  <c r="CE22" i="2"/>
  <c r="CD22" i="2"/>
  <c r="CH21" i="2"/>
  <c r="CG21" i="2"/>
  <c r="CF21" i="2"/>
  <c r="CD21" i="2"/>
  <c r="CH20" i="2"/>
  <c r="CG20" i="2"/>
  <c r="CF20" i="2"/>
  <c r="CE20" i="2"/>
  <c r="CD20" i="2"/>
  <c r="CH19" i="2"/>
  <c r="CG19" i="2"/>
  <c r="CF19" i="2"/>
  <c r="CE19" i="2"/>
  <c r="CD19" i="2"/>
  <c r="CH18" i="2"/>
  <c r="CG18" i="2"/>
  <c r="CF18" i="2"/>
  <c r="CE18" i="2"/>
  <c r="CD18" i="2"/>
  <c r="CH17" i="2"/>
  <c r="CG17" i="2"/>
  <c r="CD17" i="2"/>
  <c r="CH16" i="2"/>
  <c r="CG16" i="2"/>
  <c r="CF16" i="2"/>
  <c r="CE16" i="2"/>
  <c r="CD16" i="2"/>
  <c r="CH15" i="2"/>
  <c r="CG15" i="2"/>
  <c r="CF15" i="2"/>
  <c r="CE15" i="2"/>
  <c r="CD15" i="2"/>
  <c r="AW22" i="2"/>
  <c r="AW18" i="2"/>
  <c r="AW21" i="2"/>
  <c r="AW17" i="2"/>
  <c r="AV18" i="2"/>
  <c r="AV22" i="2"/>
  <c r="AU22" i="2"/>
  <c r="AU18" i="2"/>
  <c r="AV21" i="2"/>
  <c r="AW20" i="2"/>
  <c r="AW16" i="2"/>
  <c r="AU20" i="2"/>
  <c r="AU16" i="2"/>
  <c r="AU19" i="2"/>
  <c r="AV19" i="2"/>
  <c r="AW19" i="2"/>
  <c r="AV20" i="2"/>
  <c r="AV16" i="2"/>
  <c r="AU15" i="2"/>
  <c r="AV15" i="2"/>
  <c r="AW15" i="2"/>
  <c r="AX15" i="2"/>
  <c r="AX16" i="2"/>
  <c r="AX17" i="2"/>
  <c r="AX18" i="2"/>
  <c r="AX19" i="2"/>
  <c r="AX20" i="2"/>
  <c r="AX21" i="2"/>
  <c r="AX22" i="2"/>
  <c r="AU23" i="2"/>
  <c r="AV23" i="2"/>
  <c r="AW23" i="2"/>
  <c r="AX23" i="2"/>
  <c r="AT16" i="2"/>
  <c r="AT17" i="2"/>
  <c r="AT18" i="2"/>
  <c r="AT19" i="2"/>
  <c r="AT20" i="2"/>
  <c r="AT21" i="2"/>
  <c r="AT22" i="2"/>
  <c r="AT23" i="2"/>
  <c r="AT15" i="2"/>
  <c r="AI7" i="1"/>
  <c r="AI10" i="1" s="1"/>
  <c r="AI22" i="5"/>
  <c r="AI25" i="5" s="1"/>
  <c r="M21" i="5"/>
  <c r="M18" i="5"/>
  <c r="M15" i="5"/>
  <c r="M23" i="5"/>
  <c r="M20" i="5"/>
  <c r="M17" i="5"/>
  <c r="L23" i="5"/>
  <c r="L20" i="5"/>
  <c r="L17" i="5"/>
  <c r="K23" i="5"/>
  <c r="K20" i="5"/>
  <c r="K17" i="5"/>
  <c r="K21" i="5"/>
  <c r="K18" i="5"/>
  <c r="K15" i="5"/>
  <c r="M22" i="5"/>
  <c r="M19" i="5"/>
  <c r="M16" i="5"/>
  <c r="L21" i="5"/>
  <c r="L18" i="5"/>
  <c r="L15" i="5"/>
  <c r="N23" i="5"/>
  <c r="N22" i="5"/>
  <c r="N21" i="5"/>
  <c r="N20" i="5"/>
  <c r="N19" i="5"/>
  <c r="N18" i="5"/>
  <c r="N17" i="5"/>
  <c r="N16" i="5"/>
  <c r="N15" i="5"/>
  <c r="J16" i="5"/>
  <c r="J17" i="5"/>
  <c r="J18" i="5"/>
  <c r="J19" i="5"/>
  <c r="J20" i="5"/>
  <c r="J21" i="5"/>
  <c r="J22" i="5"/>
  <c r="J23" i="5"/>
  <c r="J15" i="5"/>
  <c r="AI10" i="5"/>
  <c r="AI10" i="4"/>
  <c r="AI10" i="3"/>
  <c r="AI22" i="2"/>
  <c r="AI25" i="2" s="1"/>
  <c r="BR10" i="9" l="1"/>
  <c r="AI10" i="10"/>
  <c r="CE14" i="13"/>
  <c r="CE7" i="13" s="1"/>
  <c r="CE10" i="13" s="1"/>
  <c r="BR10" i="7"/>
  <c r="DA14" i="7"/>
  <c r="DA7" i="7" s="1"/>
  <c r="DA10" i="7" s="1"/>
  <c r="AI10" i="7"/>
  <c r="BR29" i="11"/>
  <c r="BR29" i="9"/>
  <c r="BR22" i="9" s="1"/>
  <c r="BR25" i="9" s="1"/>
  <c r="BS7" i="3"/>
  <c r="BS10" i="3" s="1"/>
  <c r="BC25" i="13"/>
  <c r="AA10" i="13"/>
  <c r="BC10" i="12"/>
  <c r="CE14" i="12"/>
  <c r="CE7" i="12" s="1"/>
  <c r="DA7" i="10"/>
  <c r="DA10" i="10" s="1"/>
  <c r="DA10" i="9"/>
  <c r="AI25" i="9"/>
  <c r="AI25" i="8"/>
  <c r="BR10" i="6"/>
  <c r="BR22" i="11" l="1"/>
  <c r="BR25" i="11" s="1"/>
  <c r="DA14" i="11"/>
  <c r="DA7" i="11" s="1"/>
  <c r="DG14" i="13"/>
  <c r="DG14" i="12"/>
  <c r="DG7" i="12" s="1"/>
  <c r="DG10" i="12" s="1"/>
  <c r="CE10" i="12"/>
  <c r="DA10" i="11"/>
  <c r="DG7" i="13" l="1"/>
  <c r="DG10" i="13" s="1"/>
</calcChain>
</file>

<file path=xl/sharedStrings.xml><?xml version="1.0" encoding="utf-8"?>
<sst xmlns="http://schemas.openxmlformats.org/spreadsheetml/2006/main" count="9339" uniqueCount="57">
  <si>
    <t>↖</t>
  </si>
  <si>
    <t>↑</t>
  </si>
  <si>
    <t>↗</t>
  </si>
  <si>
    <t>←</t>
  </si>
  <si>
    <t>↓</t>
  </si>
  <si>
    <t>→</t>
  </si>
  <si>
    <t>↘</t>
  </si>
  <si>
    <t>↙</t>
  </si>
  <si>
    <t>min elevation</t>
  </si>
  <si>
    <t>min pit boundary (just outside pit)</t>
  </si>
  <si>
    <t>min pit boundary (inside pit)</t>
  </si>
  <si>
    <t>max overall boundary elevation</t>
  </si>
  <si>
    <t>flow accumulation</t>
  </si>
  <si>
    <t xml:space="preserve">count of cell to be filled </t>
  </si>
  <si>
    <t>volume in cubic meters</t>
  </si>
  <si>
    <t>index of outlet element inside pit</t>
  </si>
  <si>
    <t>direction to go from outlet cell</t>
  </si>
  <si>
    <t>overflow time</t>
  </si>
  <si>
    <t>ID of pit that current pit flows into</t>
  </si>
  <si>
    <t>pit ID (because list gets rearranged)</t>
  </si>
  <si>
    <t>volume filled (for filling calculations)</t>
  </si>
  <si>
    <t>cellsize</t>
  </si>
  <si>
    <t>rainfall amount</t>
  </si>
  <si>
    <t>duration</t>
  </si>
  <si>
    <t>NaN</t>
  </si>
  <si>
    <t xml:space="preserve">count of cells to be filled </t>
  </si>
  <si>
    <t>pit bottom index</t>
  </si>
  <si>
    <t>3, 2, 1</t>
  </si>
  <si>
    <t>1, 2, 3</t>
  </si>
  <si>
    <t>3, 1, 2</t>
  </si>
  <si>
    <t>2, 1, 3</t>
  </si>
  <si>
    <t>2, 3, 1</t>
  </si>
  <si>
    <t>1, 3, 2</t>
  </si>
  <si>
    <t>thresholds</t>
  </si>
  <si>
    <t>pit 1</t>
  </si>
  <si>
    <t>pit 3</t>
  </si>
  <si>
    <t>pit 2</t>
  </si>
  <si>
    <t>pit 4</t>
  </si>
  <si>
    <t>pit 5</t>
  </si>
  <si>
    <t>and pit 4(pit 2&amp;3)</t>
  </si>
  <si>
    <t>THIS STEP DOESN’T NECESSARILY HAPPEN</t>
  </si>
  <si>
    <t>IF PIT 4 FILLS IN, THEN IT WOULD JUST BE PIT 1</t>
  </si>
  <si>
    <t>IN FACT, 1 AND 4 FILL SIMULTANEOUSLY</t>
  </si>
  <si>
    <t>pit 4 (pits 2&amp;3)</t>
  </si>
  <si>
    <t>THIS STEP DOESN’T OCCUR</t>
  </si>
  <si>
    <t>PITS 4 and 3 overflow simultaneously</t>
  </si>
  <si>
    <t>pit 3 simultaneously with pit 4</t>
  </si>
  <si>
    <t>pit 5 (pits 1 &amp; 2)</t>
  </si>
  <si>
    <t>pit 7 (pits 6 &amp; 4)</t>
  </si>
  <si>
    <t>pit 6 (pits 5 &amp; 3)</t>
  </si>
  <si>
    <t>pit 1 into pit 2</t>
  </si>
  <si>
    <t>pit 3 into pit 5(pits1&amp;2)</t>
  </si>
  <si>
    <t>pit 6 (pits 5 &amp; 3) into pit 4</t>
  </si>
  <si>
    <t>pit 7 (pits 6 &amp; 4) into 0</t>
  </si>
  <si>
    <t>Intensity (m/h)</t>
  </si>
  <si>
    <t>Drainage Rate (m3/h)</t>
  </si>
  <si>
    <t>Net Fill Rate 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</si>
</sst>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</font>
    <font>
      <sz val="11"/>
      <color theme="3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0" fontId="2" fillId="0" borderId="0" xfId="0" applyFont="1" applyBorder="1"/>
    <xf numFmtId="0" fontId="0" fillId="3" borderId="0" xfId="0" applyFill="1" applyBorder="1"/>
    <xf numFmtId="0" fontId="0" fillId="0" borderId="0" xfId="0" applyFont="1" applyFill="1" applyBorder="1"/>
    <xf numFmtId="0" fontId="1" fillId="0" borderId="0" xfId="0" applyFont="1"/>
    <xf numFmtId="0" fontId="0" fillId="4" borderId="0" xfId="0" applyFill="1" applyBorder="1"/>
    <xf numFmtId="0" fontId="2" fillId="4" borderId="0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4" borderId="0" xfId="0" applyFont="1" applyFill="1" applyBorder="1"/>
    <xf numFmtId="0" fontId="2" fillId="5" borderId="0" xfId="0" applyFont="1" applyFill="1" applyBorder="1"/>
    <xf numFmtId="0" fontId="2" fillId="0" borderId="5" xfId="0" applyFont="1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0" fillId="10" borderId="0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10" borderId="7" xfId="0" applyFont="1" applyFill="1" applyBorder="1"/>
    <xf numFmtId="0" fontId="0" fillId="10" borderId="7" xfId="0" applyFill="1" applyBorder="1"/>
    <xf numFmtId="0" fontId="3" fillId="9" borderId="0" xfId="0" applyFont="1" applyFill="1" applyBorder="1"/>
    <xf numFmtId="0" fontId="4" fillId="4" borderId="0" xfId="0" applyFont="1" applyFill="1" applyBorder="1"/>
    <xf numFmtId="0" fontId="4" fillId="9" borderId="0" xfId="0" applyFont="1" applyFill="1" applyBorder="1"/>
    <xf numFmtId="0" fontId="3" fillId="0" borderId="7" xfId="0" applyFont="1" applyFill="1" applyBorder="1"/>
    <xf numFmtId="0" fontId="5" fillId="2" borderId="0" xfId="0" applyFont="1" applyFill="1" applyBorder="1"/>
    <xf numFmtId="0" fontId="5" fillId="4" borderId="0" xfId="0" applyFont="1" applyFill="1" applyBorder="1"/>
    <xf numFmtId="0" fontId="4" fillId="0" borderId="0" xfId="0" applyFont="1" applyFill="1" applyBorder="1"/>
    <xf numFmtId="0" fontId="0" fillId="2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5" fillId="9" borderId="0" xfId="0" applyFont="1" applyFill="1" applyBorder="1"/>
    <xf numFmtId="0" fontId="6" fillId="9" borderId="0" xfId="0" applyFont="1" applyFill="1" applyBorder="1"/>
    <xf numFmtId="0" fontId="0" fillId="3" borderId="0" xfId="0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5" fillId="11" borderId="0" xfId="0" applyFont="1" applyFill="1" applyBorder="1"/>
    <xf numFmtId="0" fontId="5" fillId="3" borderId="0" xfId="0" applyFont="1" applyFill="1" applyBorder="1"/>
    <xf numFmtId="0" fontId="4" fillId="11" borderId="0" xfId="0" applyFont="1" applyFill="1" applyBorder="1"/>
    <xf numFmtId="0" fontId="7" fillId="12" borderId="0" xfId="0" applyFont="1" applyFill="1" applyBorder="1"/>
    <xf numFmtId="0" fontId="7" fillId="0" borderId="7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1" xfId="0" applyFont="1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6" fillId="0" borderId="6" xfId="0" applyFont="1" applyFill="1" applyBorder="1"/>
    <xf numFmtId="0" fontId="6" fillId="11" borderId="0" xfId="0" applyFont="1" applyFill="1" applyBorder="1"/>
    <xf numFmtId="0" fontId="7" fillId="11" borderId="0" xfId="0" applyFont="1" applyFill="1" applyBorder="1"/>
    <xf numFmtId="0" fontId="6" fillId="3" borderId="0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0" fillId="12" borderId="0" xfId="0" applyFill="1" applyBorder="1"/>
    <xf numFmtId="0" fontId="7" fillId="0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0" fontId="9" fillId="2" borderId="0" xfId="0" applyFont="1" applyFill="1" applyBorder="1"/>
    <xf numFmtId="0" fontId="9" fillId="9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1'!$D$1:$D$11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130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9280"/>
        <c:axId val="105878272"/>
      </c:scatterChart>
      <c:valAx>
        <c:axId val="1055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  <c:valAx>
        <c:axId val="1058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4'!$AN$2:$AN$12</c:f>
              <c:strCache>
                <c:ptCount val="1"/>
                <c:pt idx="0">
                  <c:v>200 190 150 130 140 120 115 130 120 110 100</c:v>
                </c:pt>
              </c:strCache>
            </c:strRef>
          </c:tx>
          <c:marker>
            <c:symbol val="none"/>
          </c:marker>
          <c:yVal>
            <c:numRef>
              <c:f>'Example 4'!$AN$2:$AN$12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3904"/>
        <c:axId val="108942080"/>
      </c:scatterChart>
      <c:valAx>
        <c:axId val="1089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42080"/>
        <c:crosses val="autoZero"/>
        <c:crossBetween val="midCat"/>
      </c:valAx>
      <c:valAx>
        <c:axId val="1089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2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4'!$BX$3:$BX$11</c:f>
              <c:numCache>
                <c:formatCode>General</c:formatCode>
                <c:ptCount val="9"/>
                <c:pt idx="0">
                  <c:v>190</c:v>
                </c:pt>
                <c:pt idx="1">
                  <c:v>150</c:v>
                </c:pt>
                <c:pt idx="2">
                  <c:v>130</c:v>
                </c:pt>
                <c:pt idx="3">
                  <c:v>140</c:v>
                </c:pt>
                <c:pt idx="4">
                  <c:v>120</c:v>
                </c:pt>
                <c:pt idx="5">
                  <c:v>115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1792"/>
        <c:axId val="108963328"/>
      </c:scatterChart>
      <c:valAx>
        <c:axId val="1089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63328"/>
        <c:crosses val="autoZero"/>
        <c:crossBetween val="midCat"/>
      </c:valAx>
      <c:valAx>
        <c:axId val="1089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6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6672"/>
        <c:axId val="109038208"/>
      </c:scatterChart>
      <c:valAx>
        <c:axId val="1090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38208"/>
        <c:crosses val="autoZero"/>
        <c:crossBetween val="midCat"/>
      </c:valAx>
      <c:valAx>
        <c:axId val="1090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3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2032"/>
        <c:axId val="110173568"/>
      </c:scatterChart>
      <c:valAx>
        <c:axId val="1101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73568"/>
        <c:crosses val="autoZero"/>
        <c:crossBetween val="midCat"/>
      </c:valAx>
      <c:valAx>
        <c:axId val="110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7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5'!$BW$2:$BW$12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7376"/>
        <c:axId val="110203264"/>
      </c:scatterChart>
      <c:valAx>
        <c:axId val="1101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03264"/>
        <c:crosses val="autoZero"/>
        <c:crossBetween val="midCat"/>
      </c:valAx>
      <c:valAx>
        <c:axId val="1102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9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5'!$DF$2:$DF$12</c:f>
              <c:strCache>
                <c:ptCount val="1"/>
                <c:pt idx="0">
                  <c:v>200 190 170 170 160 140 140 130 110 110 100</c:v>
                </c:pt>
              </c:strCache>
            </c:strRef>
          </c:tx>
          <c:marker>
            <c:symbol val="none"/>
          </c:marker>
          <c:yVal>
            <c:numRef>
              <c:f>'Example 5'!$DF$2:$DF$12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8624"/>
        <c:axId val="109974656"/>
      </c:scatterChart>
      <c:valAx>
        <c:axId val="1102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74656"/>
        <c:crosses val="autoZero"/>
        <c:crossBetween val="midCat"/>
      </c:valAx>
      <c:valAx>
        <c:axId val="1099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1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040"/>
        <c:axId val="110008576"/>
      </c:scatterChart>
      <c:valAx>
        <c:axId val="1100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08576"/>
        <c:crosses val="autoZero"/>
        <c:crossBetween val="midCat"/>
      </c:valAx>
      <c:valAx>
        <c:axId val="1100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0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4192"/>
        <c:axId val="110025728"/>
      </c:scatterChart>
      <c:valAx>
        <c:axId val="1100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25728"/>
        <c:crosses val="autoZero"/>
        <c:crossBetween val="midCat"/>
      </c:valAx>
      <c:valAx>
        <c:axId val="1100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2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1824"/>
        <c:axId val="110063616"/>
      </c:scatterChart>
      <c:valAx>
        <c:axId val="1100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63616"/>
        <c:crosses val="autoZero"/>
        <c:crossBetween val="midCat"/>
      </c:valAx>
      <c:valAx>
        <c:axId val="1100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6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0784"/>
        <c:axId val="110093056"/>
      </c:scatterChart>
      <c:valAx>
        <c:axId val="1100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93056"/>
        <c:crosses val="autoZero"/>
        <c:crossBetween val="midCat"/>
      </c:valAx>
      <c:valAx>
        <c:axId val="1100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7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1'!$AN$1</c:f>
              <c:strCache>
                <c:ptCount val="1"/>
                <c:pt idx="0">
                  <c:v>NaN</c:v>
                </c:pt>
              </c:strCache>
            </c:strRef>
          </c:tx>
          <c:marker>
            <c:symbol val="none"/>
          </c:marker>
          <c:yVal>
            <c:numRef>
              <c:f>'Example 1'!$AN$2:$AN$10</c:f>
              <c:numCache>
                <c:formatCode>General</c:formatCode>
                <c:ptCount val="9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150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1712"/>
        <c:axId val="105973248"/>
      </c:scatterChart>
      <c:valAx>
        <c:axId val="1059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3248"/>
        <c:crosses val="autoZero"/>
        <c:crossBetween val="midCat"/>
      </c:valAx>
      <c:valAx>
        <c:axId val="1059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3552"/>
        <c:axId val="109705088"/>
      </c:scatterChart>
      <c:valAx>
        <c:axId val="1097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05088"/>
        <c:crosses val="autoZero"/>
        <c:crossBetween val="midCat"/>
      </c:valAx>
      <c:valAx>
        <c:axId val="109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0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6608"/>
        <c:axId val="109718144"/>
      </c:scatterChart>
      <c:valAx>
        <c:axId val="1097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18144"/>
        <c:crosses val="autoZero"/>
        <c:crossBetween val="midCat"/>
      </c:valAx>
      <c:valAx>
        <c:axId val="1097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8336"/>
        <c:axId val="109759872"/>
      </c:scatterChart>
      <c:valAx>
        <c:axId val="1097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59872"/>
        <c:crosses val="autoZero"/>
        <c:crossBetween val="midCat"/>
      </c:valAx>
      <c:valAx>
        <c:axId val="1097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5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7776"/>
        <c:axId val="109789568"/>
      </c:scatterChart>
      <c:valAx>
        <c:axId val="109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89568"/>
        <c:crosses val="autoZero"/>
        <c:crossBetween val="midCat"/>
      </c:valAx>
      <c:valAx>
        <c:axId val="1097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8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105</c:v>
                </c:pt>
                <c:pt idx="6">
                  <c:v>140</c:v>
                </c:pt>
                <c:pt idx="7">
                  <c:v>125</c:v>
                </c:pt>
                <c:pt idx="8">
                  <c:v>85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1952"/>
        <c:axId val="109823488"/>
      </c:scatterChart>
      <c:valAx>
        <c:axId val="1098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23488"/>
        <c:crosses val="autoZero"/>
        <c:crossBetween val="midCat"/>
      </c:valAx>
      <c:valAx>
        <c:axId val="1098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2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105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8192"/>
        <c:axId val="110569728"/>
      </c:scatterChart>
      <c:valAx>
        <c:axId val="1105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69728"/>
        <c:crosses val="autoZero"/>
        <c:crossBetween val="midCat"/>
      </c:valAx>
      <c:valAx>
        <c:axId val="1105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80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9440"/>
        <c:axId val="110590976"/>
      </c:scatterChart>
      <c:valAx>
        <c:axId val="1105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90976"/>
        <c:crosses val="autoZero"/>
        <c:crossBetween val="midCat"/>
      </c:valAx>
      <c:valAx>
        <c:axId val="1105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8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8'!$DF$2:$DF$12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7072"/>
        <c:axId val="110628864"/>
      </c:scatterChart>
      <c:valAx>
        <c:axId val="1106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28864"/>
        <c:crosses val="autoZero"/>
        <c:crossBetween val="midCat"/>
      </c:valAx>
      <c:valAx>
        <c:axId val="1106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2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6416"/>
        <c:axId val="110699648"/>
      </c:scatterChart>
      <c:valAx>
        <c:axId val="1106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99648"/>
        <c:crosses val="autoZero"/>
        <c:crossBetween val="midCat"/>
      </c:valAx>
      <c:valAx>
        <c:axId val="1106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7552"/>
        <c:axId val="110729088"/>
      </c:scatterChart>
      <c:valAx>
        <c:axId val="1107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29088"/>
        <c:crosses val="autoZero"/>
        <c:crossBetween val="midCat"/>
      </c:valAx>
      <c:valAx>
        <c:axId val="1107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2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105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9728"/>
        <c:axId val="106011264"/>
      </c:scatterChart>
      <c:valAx>
        <c:axId val="1060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11264"/>
        <c:crosses val="autoZero"/>
        <c:crossBetween val="midCat"/>
      </c:valAx>
      <c:valAx>
        <c:axId val="1060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3280"/>
        <c:axId val="119474816"/>
      </c:scatterChart>
      <c:valAx>
        <c:axId val="1194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74816"/>
        <c:crosses val="autoZero"/>
        <c:crossBetween val="midCat"/>
      </c:valAx>
      <c:valAx>
        <c:axId val="1194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7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2720"/>
        <c:axId val="119504256"/>
      </c:scatterChart>
      <c:valAx>
        <c:axId val="1195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04256"/>
        <c:crosses val="autoZero"/>
        <c:crossBetween val="midCat"/>
      </c:valAx>
      <c:valAx>
        <c:axId val="1195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0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2544"/>
        <c:axId val="119534336"/>
      </c:scatterChart>
      <c:valAx>
        <c:axId val="1195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34336"/>
        <c:crosses val="autoZero"/>
        <c:crossBetween val="midCat"/>
      </c:valAx>
      <c:valAx>
        <c:axId val="1195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3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10'!$AN$2:$AN$12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4048"/>
        <c:axId val="119555584"/>
      </c:scatterChart>
      <c:valAx>
        <c:axId val="1195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55584"/>
        <c:crosses val="autoZero"/>
        <c:crossBetween val="midCat"/>
      </c:valAx>
      <c:valAx>
        <c:axId val="1195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5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3488"/>
        <c:axId val="119585024"/>
      </c:scatterChart>
      <c:valAx>
        <c:axId val="1195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85024"/>
        <c:crosses val="autoZero"/>
        <c:crossBetween val="midCat"/>
      </c:valAx>
      <c:valAx>
        <c:axId val="1195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8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6544"/>
        <c:axId val="119598080"/>
      </c:scatterChart>
      <c:valAx>
        <c:axId val="1195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98080"/>
        <c:crosses val="autoZero"/>
        <c:crossBetween val="midCat"/>
      </c:valAx>
      <c:valAx>
        <c:axId val="1195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9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140</c:v>
                </c:pt>
                <c:pt idx="3">
                  <c:v>170</c:v>
                </c:pt>
                <c:pt idx="4">
                  <c:v>155</c:v>
                </c:pt>
                <c:pt idx="5">
                  <c:v>115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7920"/>
        <c:axId val="120819712"/>
      </c:scatterChart>
      <c:valAx>
        <c:axId val="1208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19712"/>
        <c:crosses val="autoZero"/>
        <c:crossBetween val="midCat"/>
      </c:valAx>
      <c:valAx>
        <c:axId val="1208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1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26880"/>
        <c:axId val="120845056"/>
      </c:scatterChart>
      <c:valAx>
        <c:axId val="120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45056"/>
        <c:crosses val="autoZero"/>
        <c:crossBetween val="midCat"/>
      </c:valAx>
      <c:valAx>
        <c:axId val="1208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9'!$DF$2:$DF$12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7056"/>
        <c:axId val="120878592"/>
      </c:scatterChart>
      <c:valAx>
        <c:axId val="1208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78592"/>
        <c:crosses val="autoZero"/>
        <c:crossBetween val="midCat"/>
      </c:valAx>
      <c:valAx>
        <c:axId val="1208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7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7'!$D$2:$D$12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145</c:v>
                </c:pt>
                <c:pt idx="3">
                  <c:v>170</c:v>
                </c:pt>
                <c:pt idx="4">
                  <c:v>155</c:v>
                </c:pt>
                <c:pt idx="5">
                  <c:v>110</c:v>
                </c:pt>
                <c:pt idx="6">
                  <c:v>140</c:v>
                </c:pt>
                <c:pt idx="7">
                  <c:v>125</c:v>
                </c:pt>
                <c:pt idx="8">
                  <c:v>75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9568"/>
        <c:axId val="110271104"/>
      </c:scatterChart>
      <c:valAx>
        <c:axId val="1102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71104"/>
        <c:crosses val="autoZero"/>
        <c:crossBetween val="midCat"/>
      </c:valAx>
      <c:valAx>
        <c:axId val="1102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140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880"/>
        <c:axId val="106028416"/>
      </c:scatterChart>
      <c:valAx>
        <c:axId val="1060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28416"/>
        <c:crosses val="autoZero"/>
        <c:crossBetween val="midCat"/>
      </c:valAx>
      <c:valAx>
        <c:axId val="1060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6'!$AN$2:$AN$12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110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7648"/>
        <c:axId val="120909184"/>
      </c:scatterChart>
      <c:valAx>
        <c:axId val="1209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09184"/>
        <c:crosses val="autoZero"/>
        <c:crossBetween val="midCat"/>
      </c:valAx>
      <c:valAx>
        <c:axId val="1209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6'!$BW$2:$BW$12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135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6272"/>
        <c:axId val="110416256"/>
      </c:scatterChart>
      <c:valAx>
        <c:axId val="110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16256"/>
        <c:crosses val="autoZero"/>
        <c:crossBetween val="midCat"/>
      </c:valAx>
      <c:valAx>
        <c:axId val="1104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0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6'!$DF$2:$DF$12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170</c:v>
                </c:pt>
                <c:pt idx="3">
                  <c:v>170</c:v>
                </c:pt>
                <c:pt idx="4">
                  <c:v>160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110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3424"/>
        <c:axId val="120886400"/>
      </c:scatterChart>
      <c:valAx>
        <c:axId val="1104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886400"/>
        <c:crosses val="autoZero"/>
        <c:crossBetween val="midCat"/>
      </c:valAx>
      <c:valAx>
        <c:axId val="1208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1072"/>
        <c:axId val="120932608"/>
      </c:scatterChart>
      <c:valAx>
        <c:axId val="1209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32608"/>
        <c:crosses val="autoZero"/>
        <c:crossBetween val="midCat"/>
      </c:valAx>
      <c:valAx>
        <c:axId val="1209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3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4128"/>
        <c:axId val="120945664"/>
      </c:scatterChart>
      <c:valAx>
        <c:axId val="1209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45664"/>
        <c:crosses val="autoZero"/>
        <c:crossBetween val="midCat"/>
      </c:valAx>
      <c:valAx>
        <c:axId val="1209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4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90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4592"/>
        <c:axId val="109056384"/>
      </c:scatterChart>
      <c:valAx>
        <c:axId val="1090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56384"/>
        <c:crosses val="autoZero"/>
        <c:crossBetween val="midCat"/>
      </c:valAx>
      <c:valAx>
        <c:axId val="1090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5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3168"/>
        <c:axId val="109085440"/>
      </c:scatterChart>
      <c:valAx>
        <c:axId val="1090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85440"/>
        <c:crosses val="autoZero"/>
        <c:crossBetween val="midCat"/>
      </c:valAx>
      <c:valAx>
        <c:axId val="10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6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5152"/>
        <c:axId val="109106688"/>
      </c:scatterChart>
      <c:valAx>
        <c:axId val="1091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06688"/>
        <c:crosses val="autoZero"/>
        <c:crossBetween val="midCat"/>
      </c:valAx>
      <c:valAx>
        <c:axId val="1091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0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13'!$C$2:$C$15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150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9024"/>
        <c:axId val="123730560"/>
      </c:scatterChart>
      <c:valAx>
        <c:axId val="1237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30560"/>
        <c:crosses val="autoZero"/>
        <c:crossBetween val="midCat"/>
      </c:valAx>
      <c:valAx>
        <c:axId val="1237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2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13'!$AE$2:$AE$15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130</c:v>
                </c:pt>
                <c:pt idx="8">
                  <c:v>115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6432"/>
        <c:axId val="121027968"/>
      </c:scatterChart>
      <c:valAx>
        <c:axId val="121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27968"/>
        <c:crosses val="autoZero"/>
        <c:crossBetween val="midCat"/>
      </c:valAx>
      <c:valAx>
        <c:axId val="121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2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2'!$BX$2:$BX$12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160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4208"/>
        <c:axId val="109135744"/>
      </c:scatterChart>
      <c:valAx>
        <c:axId val="1091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35744"/>
        <c:crosses val="autoZero"/>
        <c:crossBetween val="midCat"/>
      </c:valAx>
      <c:valAx>
        <c:axId val="1091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3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13'!$BG$2:$BG$15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130</c:v>
                </c:pt>
                <c:pt idx="5">
                  <c:v>90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150</c:v>
                </c:pt>
                <c:pt idx="10">
                  <c:v>120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5888"/>
        <c:axId val="123695872"/>
      </c:scatterChart>
      <c:valAx>
        <c:axId val="1236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95872"/>
        <c:crosses val="autoZero"/>
        <c:crossBetween val="midCat"/>
      </c:valAx>
      <c:valAx>
        <c:axId val="1236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8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12'!$CI$2:$CI$15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60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2544"/>
        <c:axId val="121074816"/>
      </c:scatterChart>
      <c:valAx>
        <c:axId val="1210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74816"/>
        <c:crosses val="autoZero"/>
        <c:crossBetween val="midCat"/>
      </c:valAx>
      <c:valAx>
        <c:axId val="1210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5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12'!$DK$2:$DK$15</c:f>
              <c:numCache>
                <c:formatCode>General</c:formatCode>
                <c:ptCount val="14"/>
                <c:pt idx="0">
                  <c:v>200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4528"/>
        <c:axId val="121096064"/>
      </c:scatterChart>
      <c:valAx>
        <c:axId val="1210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96064"/>
        <c:crosses val="autoZero"/>
        <c:crossBetween val="midCat"/>
      </c:valAx>
      <c:valAx>
        <c:axId val="1210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9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5824"/>
        <c:axId val="123407360"/>
      </c:scatterChart>
      <c:valAx>
        <c:axId val="1234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07360"/>
        <c:crosses val="autoZero"/>
        <c:crossBetween val="midCat"/>
      </c:valAx>
      <c:valAx>
        <c:axId val="1234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0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2992"/>
        <c:axId val="123498880"/>
      </c:scatterChart>
      <c:valAx>
        <c:axId val="1234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98880"/>
        <c:crosses val="autoZero"/>
        <c:crossBetween val="midCat"/>
      </c:valAx>
      <c:valAx>
        <c:axId val="1234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9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14d'!$C$2:$C$6</c:f>
              <c:numCache>
                <c:formatCode>General</c:formatCode>
                <c:ptCount val="5"/>
                <c:pt idx="0">
                  <c:v>200</c:v>
                </c:pt>
                <c:pt idx="1">
                  <c:v>190</c:v>
                </c:pt>
                <c:pt idx="2">
                  <c:v>155</c:v>
                </c:pt>
                <c:pt idx="3">
                  <c:v>170</c:v>
                </c:pt>
                <c:pt idx="4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0144"/>
        <c:axId val="123528320"/>
      </c:scatterChart>
      <c:valAx>
        <c:axId val="1235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28320"/>
        <c:crosses val="autoZero"/>
        <c:crossBetween val="midCat"/>
      </c:valAx>
      <c:valAx>
        <c:axId val="1235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1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3'!$E$2,'Example 3'!$E$3,'Example 3'!$E$4,'Example 3'!$E$5,'Example 3'!$E$6,'Example 3'!$D$7,'Example 3'!$D$8,'Example 3'!$D$9,'Example 3'!$D$10,'Example 3'!$D$11,'Example 3'!$D$12)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7424"/>
        <c:axId val="109486080"/>
      </c:scatterChart>
      <c:valAx>
        <c:axId val="1094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486080"/>
        <c:crosses val="autoZero"/>
        <c:crossBetween val="midCat"/>
      </c:valAx>
      <c:valAx>
        <c:axId val="1094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4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3'!$AO$2,'Example 3'!$AO$3,'Example 3'!$AO$4,'Example 3'!$AO$5,'Example 3'!$AO$6,'Example 3'!$AN$7,'Example 3'!$AN$8,'Example 3'!$AN$9,'Example 3'!$AN$10,'Example 3'!$AN$11,'Example 3'!$AN$12)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95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0672"/>
        <c:axId val="109502464"/>
      </c:scatterChart>
      <c:valAx>
        <c:axId val="1095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02464"/>
        <c:crosses val="autoZero"/>
        <c:crossBetween val="midCat"/>
      </c:valAx>
      <c:valAx>
        <c:axId val="1095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0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('Example 3'!$BY$2:$BY$6,'Example 3'!$BX$7,'Example 3'!$BX$8,'Example 3'!$BX$9,'Example 3'!$BX$10,'Example 3'!$BX$11,'Example 3'!$BX$12)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8096"/>
        <c:axId val="109509632"/>
      </c:scatterChart>
      <c:valAx>
        <c:axId val="1095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09632"/>
        <c:crosses val="autoZero"/>
        <c:crossBetween val="midCat"/>
      </c:valAx>
      <c:valAx>
        <c:axId val="1095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0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'Example 4'!$D$2:$D$12</c:f>
              <c:numCache>
                <c:formatCode>General</c:formatCode>
                <c:ptCount val="11"/>
                <c:pt idx="0">
                  <c:v>200</c:v>
                </c:pt>
                <c:pt idx="1">
                  <c:v>190</c:v>
                </c:pt>
                <c:pt idx="2">
                  <c:v>150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115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6208"/>
        <c:axId val="109568000"/>
      </c:scatterChart>
      <c:valAx>
        <c:axId val="1095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68000"/>
        <c:crosses val="autoZero"/>
        <c:crossBetween val="midCat"/>
      </c:valAx>
      <c:valAx>
        <c:axId val="1095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6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7</xdr:col>
      <xdr:colOff>85725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228600</xdr:colOff>
      <xdr:row>13</xdr:row>
      <xdr:rowOff>38100</xdr:rowOff>
    </xdr:from>
    <xdr:to>
      <xdr:col>43</xdr:col>
      <xdr:colOff>95250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57150</xdr:rowOff>
    </xdr:from>
    <xdr:to>
      <xdr:col>13</xdr:col>
      <xdr:colOff>314324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16</xdr:row>
      <xdr:rowOff>57150</xdr:rowOff>
    </xdr:from>
    <xdr:to>
      <xdr:col>5</xdr:col>
      <xdr:colOff>200026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16</xdr:row>
      <xdr:rowOff>57150</xdr:rowOff>
    </xdr:from>
    <xdr:to>
      <xdr:col>35</xdr:col>
      <xdr:colOff>9525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9525</xdr:colOff>
      <xdr:row>16</xdr:row>
      <xdr:rowOff>57150</xdr:rowOff>
    </xdr:from>
    <xdr:to>
      <xdr:col>63</xdr:col>
      <xdr:colOff>9525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9525</xdr:colOff>
      <xdr:row>16</xdr:row>
      <xdr:rowOff>57150</xdr:rowOff>
    </xdr:from>
    <xdr:to>
      <xdr:col>91</xdr:col>
      <xdr:colOff>9525</xdr:colOff>
      <xdr:row>25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112</xdr:col>
      <xdr:colOff>9525</xdr:colOff>
      <xdr:row>16</xdr:row>
      <xdr:rowOff>57150</xdr:rowOff>
    </xdr:from>
    <xdr:to>
      <xdr:col>117</xdr:col>
      <xdr:colOff>161925</xdr:colOff>
      <xdr:row>25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7</xdr:row>
      <xdr:rowOff>95250</xdr:rowOff>
    </xdr:from>
    <xdr:to>
      <xdr:col>5</xdr:col>
      <xdr:colOff>590550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12</xdr:row>
      <xdr:rowOff>9525</xdr:rowOff>
    </xdr:from>
    <xdr:to>
      <xdr:col>8</xdr:col>
      <xdr:colOff>238125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66677</xdr:colOff>
      <xdr:row>12</xdr:row>
      <xdr:rowOff>9525</xdr:rowOff>
    </xdr:from>
    <xdr:to>
      <xdr:col>40</xdr:col>
      <xdr:colOff>200025</xdr:colOff>
      <xdr:row>21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409575</xdr:colOff>
      <xdr:row>13</xdr:row>
      <xdr:rowOff>19050</xdr:rowOff>
    </xdr:from>
    <xdr:to>
      <xdr:col>43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152400</xdr:colOff>
      <xdr:row>12</xdr:row>
      <xdr:rowOff>142875</xdr:rowOff>
    </xdr:from>
    <xdr:to>
      <xdr:col>43</xdr:col>
      <xdr:colOff>95250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152400</xdr:colOff>
      <xdr:row>12</xdr:row>
      <xdr:rowOff>142875</xdr:rowOff>
    </xdr:from>
    <xdr:to>
      <xdr:col>79</xdr:col>
      <xdr:colOff>95250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13</xdr:row>
      <xdr:rowOff>114300</xdr:rowOff>
    </xdr:from>
    <xdr:to>
      <xdr:col>43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0</xdr:colOff>
      <xdr:row>13</xdr:row>
      <xdr:rowOff>114300</xdr:rowOff>
    </xdr:from>
    <xdr:to>
      <xdr:col>79</xdr:col>
      <xdr:colOff>85725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12</xdr:row>
      <xdr:rowOff>171450</xdr:rowOff>
    </xdr:from>
    <xdr:to>
      <xdr:col>43</xdr:col>
      <xdr:colOff>190500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85725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171450</xdr:colOff>
      <xdr:row>13</xdr:row>
      <xdr:rowOff>28575</xdr:rowOff>
    </xdr:from>
    <xdr:to>
      <xdr:col>43</xdr:col>
      <xdr:colOff>19050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13</xdr:row>
      <xdr:rowOff>114300</xdr:rowOff>
    </xdr:from>
    <xdr:to>
      <xdr:col>78</xdr:col>
      <xdr:colOff>85725</xdr:colOff>
      <xdr:row>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0</xdr:colOff>
      <xdr:row>13</xdr:row>
      <xdr:rowOff>114300</xdr:rowOff>
    </xdr:from>
    <xdr:to>
      <xdr:col>113</xdr:col>
      <xdr:colOff>85725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topLeftCell="O1" zoomScaleNormal="100" workbookViewId="0">
      <selection activeCell="X14" sqref="X14"/>
    </sheetView>
  </sheetViews>
  <sheetFormatPr defaultRowHeight="15" x14ac:dyDescent="0.25"/>
  <cols>
    <col min="1" max="7" width="4" bestFit="1" customWidth="1"/>
    <col min="9" max="9" width="4.85546875" bestFit="1" customWidth="1"/>
    <col min="10" max="11" width="4.85546875" customWidth="1"/>
    <col min="12" max="12" width="4.7109375" customWidth="1"/>
    <col min="13" max="13" width="4.42578125" customWidth="1"/>
    <col min="14" max="14" width="4.5703125" customWidth="1"/>
    <col min="15" max="15" width="4.85546875" bestFit="1" customWidth="1"/>
    <col min="17" max="17" width="4.85546875" bestFit="1" customWidth="1"/>
    <col min="18" max="18" width="5" customWidth="1"/>
    <col min="19" max="19" width="4.7109375" customWidth="1"/>
    <col min="20" max="20" width="4.85546875" customWidth="1"/>
    <col min="21" max="21" width="4.42578125" customWidth="1"/>
    <col min="22" max="22" width="5" customWidth="1"/>
    <col min="23" max="23" width="4.85546875" bestFit="1" customWidth="1"/>
    <col min="25" max="25" width="2.85546875" customWidth="1"/>
    <col min="26" max="26" width="3" bestFit="1" customWidth="1"/>
    <col min="27" max="27" width="2.7109375" customWidth="1"/>
    <col min="28" max="28" width="3" bestFit="1" customWidth="1"/>
    <col min="29" max="29" width="2.5703125" customWidth="1"/>
    <col min="30" max="30" width="3" bestFit="1" customWidth="1"/>
    <col min="31" max="31" width="4.85546875" bestFit="1" customWidth="1"/>
    <col min="33" max="33" width="2.7109375" customWidth="1"/>
    <col min="34" max="34" width="34.5703125" bestFit="1" customWidth="1"/>
    <col min="35" max="35" width="7.7109375" bestFit="1" customWidth="1"/>
    <col min="36" max="36" width="9.140625" customWidth="1"/>
    <col min="37" max="37" width="4.85546875" bestFit="1" customWidth="1"/>
    <col min="38" max="42" width="4" bestFit="1" customWidth="1"/>
    <col min="43" max="43" width="4.85546875" bestFit="1" customWidth="1"/>
    <col min="44" max="44" width="3" bestFit="1" customWidth="1"/>
    <col min="45" max="45" width="4.85546875" bestFit="1" customWidth="1"/>
    <col min="46" max="46" width="3" bestFit="1" customWidth="1"/>
    <col min="47" max="47" width="2.5703125" customWidth="1"/>
    <col min="48" max="50" width="3" bestFit="1" customWidth="1"/>
    <col min="51" max="51" width="4.85546875" bestFit="1" customWidth="1"/>
    <col min="53" max="53" width="2.7109375" customWidth="1"/>
    <col min="54" max="56" width="3" bestFit="1" customWidth="1"/>
    <col min="57" max="57" width="3" customWidth="1"/>
    <col min="58" max="58" width="3" bestFit="1" customWidth="1"/>
    <col min="59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8.28515625" customWidth="1"/>
    <col min="73" max="79" width="4" bestFit="1" customWidth="1"/>
    <col min="81" max="87" width="3" bestFit="1" customWidth="1"/>
    <col min="89" max="89" width="3.42578125" customWidth="1"/>
    <col min="90" max="92" width="3" bestFit="1" customWidth="1"/>
    <col min="93" max="93" width="2.5703125" customWidth="1"/>
    <col min="94" max="94" width="3" bestFit="1" customWidth="1"/>
    <col min="95" max="95" width="3.140625" customWidth="1"/>
    <col min="97" max="97" width="2.7109375" customWidth="1"/>
    <col min="98" max="102" width="2.5703125" customWidth="1"/>
    <col min="103" max="103" width="2.28515625" customWidth="1"/>
  </cols>
  <sheetData>
    <row r="1" spans="1:67" x14ac:dyDescent="0.25">
      <c r="A1" s="1">
        <v>200</v>
      </c>
      <c r="B1" s="31">
        <v>200</v>
      </c>
      <c r="C1" s="31">
        <v>200</v>
      </c>
      <c r="D1" s="31">
        <v>200</v>
      </c>
      <c r="E1" s="31">
        <v>200</v>
      </c>
      <c r="F1" s="31">
        <v>200</v>
      </c>
      <c r="G1" s="32">
        <v>200</v>
      </c>
      <c r="I1" s="1" t="s">
        <v>24</v>
      </c>
      <c r="J1" s="31" t="s">
        <v>24</v>
      </c>
      <c r="K1" s="31" t="s">
        <v>24</v>
      </c>
      <c r="L1" s="31" t="s">
        <v>24</v>
      </c>
      <c r="M1" s="31" t="s">
        <v>24</v>
      </c>
      <c r="N1" s="31" t="s">
        <v>24</v>
      </c>
      <c r="O1" s="32" t="s">
        <v>24</v>
      </c>
      <c r="Q1" s="1" t="s">
        <v>24</v>
      </c>
      <c r="R1" s="31" t="s">
        <v>24</v>
      </c>
      <c r="S1" s="31" t="s">
        <v>24</v>
      </c>
      <c r="T1" s="31" t="s">
        <v>24</v>
      </c>
      <c r="U1" s="31" t="s">
        <v>24</v>
      </c>
      <c r="V1" s="31" t="s">
        <v>24</v>
      </c>
      <c r="W1" s="32" t="s">
        <v>24</v>
      </c>
      <c r="Y1" s="1" t="s">
        <v>24</v>
      </c>
      <c r="Z1" s="31" t="s">
        <v>24</v>
      </c>
      <c r="AA1" s="31" t="s">
        <v>24</v>
      </c>
      <c r="AB1" s="31" t="s">
        <v>24</v>
      </c>
      <c r="AC1" s="31" t="s">
        <v>24</v>
      </c>
      <c r="AD1" s="31" t="s">
        <v>24</v>
      </c>
      <c r="AE1" s="32" t="s">
        <v>24</v>
      </c>
      <c r="AG1">
        <v>1</v>
      </c>
      <c r="AH1" t="s">
        <v>8</v>
      </c>
      <c r="AI1">
        <v>130</v>
      </c>
      <c r="AK1" s="1" t="s">
        <v>24</v>
      </c>
      <c r="AL1" s="31" t="s">
        <v>24</v>
      </c>
      <c r="AM1" s="31" t="s">
        <v>24</v>
      </c>
      <c r="AN1" s="31" t="s">
        <v>24</v>
      </c>
      <c r="AO1" s="31" t="s">
        <v>24</v>
      </c>
      <c r="AP1" s="31" t="s">
        <v>24</v>
      </c>
      <c r="AQ1" s="32" t="s">
        <v>24</v>
      </c>
      <c r="AS1" s="38" t="s">
        <v>24</v>
      </c>
      <c r="AT1" s="39" t="s">
        <v>24</v>
      </c>
      <c r="AU1" s="39" t="s">
        <v>24</v>
      </c>
      <c r="AV1" s="39" t="s">
        <v>24</v>
      </c>
      <c r="AW1" s="39" t="s">
        <v>24</v>
      </c>
      <c r="AX1" s="39" t="s">
        <v>24</v>
      </c>
      <c r="AY1" s="40" t="s">
        <v>24</v>
      </c>
      <c r="BA1" s="1" t="s">
        <v>24</v>
      </c>
      <c r="BB1" s="31" t="s">
        <v>24</v>
      </c>
      <c r="BC1" s="31" t="s">
        <v>24</v>
      </c>
      <c r="BD1" s="31" t="s">
        <v>24</v>
      </c>
      <c r="BE1" s="31" t="s">
        <v>24</v>
      </c>
      <c r="BF1" s="31" t="s">
        <v>24</v>
      </c>
      <c r="BG1" s="32" t="s">
        <v>24</v>
      </c>
      <c r="BI1" s="1" t="s">
        <v>24</v>
      </c>
      <c r="BJ1" s="31" t="s">
        <v>24</v>
      </c>
      <c r="BK1" s="31" t="s">
        <v>24</v>
      </c>
      <c r="BL1" s="31" t="s">
        <v>24</v>
      </c>
      <c r="BM1" s="31" t="s">
        <v>24</v>
      </c>
      <c r="BN1" s="31" t="s">
        <v>24</v>
      </c>
      <c r="BO1" s="32" t="s">
        <v>24</v>
      </c>
    </row>
    <row r="2" spans="1:67" x14ac:dyDescent="0.25">
      <c r="A2" s="33">
        <v>190</v>
      </c>
      <c r="B2" s="6">
        <v>190</v>
      </c>
      <c r="C2" s="7">
        <v>190</v>
      </c>
      <c r="D2" s="7">
        <v>190</v>
      </c>
      <c r="E2" s="7">
        <v>190</v>
      </c>
      <c r="F2" s="6">
        <v>190</v>
      </c>
      <c r="G2" s="34">
        <v>190</v>
      </c>
      <c r="I2" s="33" t="s">
        <v>24</v>
      </c>
      <c r="J2" s="6" t="s">
        <v>4</v>
      </c>
      <c r="K2" s="7" t="s">
        <v>4</v>
      </c>
      <c r="L2" s="7" t="s">
        <v>4</v>
      </c>
      <c r="M2" s="7" t="s">
        <v>4</v>
      </c>
      <c r="N2" s="6" t="s">
        <v>4</v>
      </c>
      <c r="O2" s="34" t="s">
        <v>24</v>
      </c>
      <c r="Q2" s="33" t="s">
        <v>24</v>
      </c>
      <c r="R2" s="6">
        <v>1</v>
      </c>
      <c r="S2" s="7">
        <v>1</v>
      </c>
      <c r="T2" s="7">
        <v>1</v>
      </c>
      <c r="U2" s="7">
        <v>1</v>
      </c>
      <c r="V2" s="6">
        <v>1</v>
      </c>
      <c r="W2" s="34" t="s">
        <v>24</v>
      </c>
      <c r="Y2" s="33" t="s">
        <v>24</v>
      </c>
      <c r="Z2" s="6">
        <v>0</v>
      </c>
      <c r="AA2" s="7">
        <v>1</v>
      </c>
      <c r="AB2" s="7">
        <v>1</v>
      </c>
      <c r="AC2" s="7">
        <v>1</v>
      </c>
      <c r="AD2" s="6">
        <v>0</v>
      </c>
      <c r="AE2" s="34" t="s">
        <v>24</v>
      </c>
      <c r="AG2" s="9">
        <v>2</v>
      </c>
      <c r="AH2" t="s">
        <v>9</v>
      </c>
      <c r="AI2">
        <v>140</v>
      </c>
      <c r="AK2" s="33" t="s">
        <v>24</v>
      </c>
      <c r="AL2" s="6">
        <v>190</v>
      </c>
      <c r="AM2" s="7">
        <v>190</v>
      </c>
      <c r="AN2" s="7">
        <v>190</v>
      </c>
      <c r="AO2" s="7">
        <v>190</v>
      </c>
      <c r="AP2" s="6">
        <v>190</v>
      </c>
      <c r="AQ2" s="34" t="s">
        <v>24</v>
      </c>
      <c r="AS2" s="41" t="s">
        <v>24</v>
      </c>
      <c r="AT2" s="9" t="s">
        <v>4</v>
      </c>
      <c r="AU2" s="9" t="s">
        <v>4</v>
      </c>
      <c r="AV2" s="9" t="s">
        <v>4</v>
      </c>
      <c r="AW2" s="9" t="s">
        <v>4</v>
      </c>
      <c r="AX2" s="9" t="s">
        <v>4</v>
      </c>
      <c r="AY2" s="26" t="s">
        <v>24</v>
      </c>
      <c r="BA2" s="33" t="s">
        <v>24</v>
      </c>
      <c r="BB2" s="6">
        <v>1</v>
      </c>
      <c r="BC2" s="9">
        <v>1</v>
      </c>
      <c r="BD2" s="9">
        <v>1</v>
      </c>
      <c r="BE2" s="9">
        <v>1</v>
      </c>
      <c r="BF2" s="9">
        <v>1</v>
      </c>
      <c r="BG2" s="34" t="s">
        <v>24</v>
      </c>
      <c r="BI2" s="33" t="s">
        <v>24</v>
      </c>
      <c r="BJ2" s="6">
        <v>0</v>
      </c>
      <c r="BK2" s="9">
        <v>0</v>
      </c>
      <c r="BL2" s="9">
        <v>0</v>
      </c>
      <c r="BM2" s="9">
        <v>0</v>
      </c>
      <c r="BN2" s="6">
        <v>0</v>
      </c>
      <c r="BO2" s="34" t="s">
        <v>24</v>
      </c>
    </row>
    <row r="3" spans="1:67" x14ac:dyDescent="0.25">
      <c r="A3" s="33">
        <v>180</v>
      </c>
      <c r="B3" s="6">
        <v>180</v>
      </c>
      <c r="C3" s="7">
        <v>180</v>
      </c>
      <c r="D3" s="7">
        <v>180</v>
      </c>
      <c r="E3" s="7">
        <v>180</v>
      </c>
      <c r="F3" s="6">
        <v>180</v>
      </c>
      <c r="G3" s="34">
        <v>180</v>
      </c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Q3" s="33" t="s">
        <v>24</v>
      </c>
      <c r="R3" s="6">
        <v>2</v>
      </c>
      <c r="S3" s="7">
        <v>2</v>
      </c>
      <c r="T3" s="7">
        <v>2</v>
      </c>
      <c r="U3" s="7">
        <v>2</v>
      </c>
      <c r="V3" s="6">
        <v>2</v>
      </c>
      <c r="W3" s="34" t="s">
        <v>24</v>
      </c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150</v>
      </c>
      <c r="AK3" s="33" t="s">
        <v>24</v>
      </c>
      <c r="AL3" s="6">
        <v>180</v>
      </c>
      <c r="AM3" s="7">
        <v>180</v>
      </c>
      <c r="AN3" s="7">
        <v>180</v>
      </c>
      <c r="AO3" s="7">
        <v>180</v>
      </c>
      <c r="AP3" s="6">
        <v>180</v>
      </c>
      <c r="AQ3" s="34" t="s">
        <v>24</v>
      </c>
      <c r="AS3" s="41" t="s">
        <v>24</v>
      </c>
      <c r="AT3" s="9" t="s">
        <v>4</v>
      </c>
      <c r="AU3" s="9" t="s">
        <v>4</v>
      </c>
      <c r="AV3" s="9" t="s">
        <v>4</v>
      </c>
      <c r="AW3" s="9" t="s">
        <v>4</v>
      </c>
      <c r="AX3" s="9" t="s">
        <v>4</v>
      </c>
      <c r="AY3" s="26" t="s">
        <v>24</v>
      </c>
      <c r="BA3" s="33" t="s">
        <v>24</v>
      </c>
      <c r="BB3" s="6">
        <v>2</v>
      </c>
      <c r="BC3" s="9">
        <v>2</v>
      </c>
      <c r="BD3" s="9">
        <v>2</v>
      </c>
      <c r="BE3" s="9">
        <v>2</v>
      </c>
      <c r="BF3" s="9">
        <v>2</v>
      </c>
      <c r="BG3" s="34" t="s">
        <v>24</v>
      </c>
      <c r="BI3" s="33" t="s">
        <v>24</v>
      </c>
      <c r="BJ3" s="6">
        <v>0</v>
      </c>
      <c r="BK3" s="9">
        <v>0</v>
      </c>
      <c r="BL3" s="9">
        <v>0</v>
      </c>
      <c r="BM3" s="9">
        <v>0</v>
      </c>
      <c r="BN3" s="6">
        <v>0</v>
      </c>
      <c r="BO3" s="34" t="s">
        <v>24</v>
      </c>
    </row>
    <row r="4" spans="1:67" x14ac:dyDescent="0.25">
      <c r="A4" s="33">
        <v>170</v>
      </c>
      <c r="B4" s="6">
        <v>170</v>
      </c>
      <c r="C4" s="7">
        <v>170</v>
      </c>
      <c r="D4" s="7">
        <v>170</v>
      </c>
      <c r="E4" s="7">
        <v>170</v>
      </c>
      <c r="F4" s="6">
        <v>170</v>
      </c>
      <c r="G4" s="34">
        <v>170</v>
      </c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Q4" s="33" t="s">
        <v>24</v>
      </c>
      <c r="R4" s="6">
        <v>3</v>
      </c>
      <c r="S4" s="7">
        <v>3</v>
      </c>
      <c r="T4" s="7">
        <v>3</v>
      </c>
      <c r="U4" s="7">
        <v>3</v>
      </c>
      <c r="V4" s="6">
        <v>3</v>
      </c>
      <c r="W4" s="34" t="s">
        <v>24</v>
      </c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150</v>
      </c>
      <c r="AK4" s="33" t="s">
        <v>24</v>
      </c>
      <c r="AL4" s="6">
        <v>170</v>
      </c>
      <c r="AM4" s="7">
        <v>170</v>
      </c>
      <c r="AN4" s="7">
        <v>170</v>
      </c>
      <c r="AO4" s="7">
        <v>170</v>
      </c>
      <c r="AP4" s="6">
        <v>170</v>
      </c>
      <c r="AQ4" s="34" t="s">
        <v>24</v>
      </c>
      <c r="AS4" s="41" t="s">
        <v>24</v>
      </c>
      <c r="AT4" s="9" t="s">
        <v>4</v>
      </c>
      <c r="AU4" s="9" t="s">
        <v>6</v>
      </c>
      <c r="AV4" s="9" t="s">
        <v>4</v>
      </c>
      <c r="AW4" s="9" t="s">
        <v>7</v>
      </c>
      <c r="AX4" s="9" t="s">
        <v>4</v>
      </c>
      <c r="AY4" s="26" t="s">
        <v>24</v>
      </c>
      <c r="BA4" s="33" t="s">
        <v>24</v>
      </c>
      <c r="BB4" s="6">
        <v>3</v>
      </c>
      <c r="BC4" s="9">
        <v>3</v>
      </c>
      <c r="BD4" s="9">
        <v>3</v>
      </c>
      <c r="BE4" s="9">
        <v>3</v>
      </c>
      <c r="BF4" s="9">
        <v>3</v>
      </c>
      <c r="BG4" s="34" t="s">
        <v>24</v>
      </c>
      <c r="BI4" s="33" t="s">
        <v>24</v>
      </c>
      <c r="BJ4" s="6">
        <v>0</v>
      </c>
      <c r="BK4" s="9">
        <v>0</v>
      </c>
      <c r="BL4" s="9">
        <v>0</v>
      </c>
      <c r="BM4" s="9">
        <v>0</v>
      </c>
      <c r="BN4" s="6">
        <v>0</v>
      </c>
      <c r="BO4" s="34" t="s">
        <v>24</v>
      </c>
    </row>
    <row r="5" spans="1:67" x14ac:dyDescent="0.25">
      <c r="A5" s="33">
        <v>160</v>
      </c>
      <c r="B5" s="6">
        <v>160</v>
      </c>
      <c r="C5" s="7">
        <v>160</v>
      </c>
      <c r="D5" s="15">
        <v>130</v>
      </c>
      <c r="E5" s="7">
        <v>160</v>
      </c>
      <c r="F5" s="6">
        <v>160</v>
      </c>
      <c r="G5" s="34">
        <v>160</v>
      </c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Q5" s="33" t="s">
        <v>24</v>
      </c>
      <c r="R5" s="6">
        <v>4</v>
      </c>
      <c r="S5" s="7">
        <v>1</v>
      </c>
      <c r="T5" s="15">
        <v>15</v>
      </c>
      <c r="U5" s="7">
        <v>1</v>
      </c>
      <c r="V5" s="6">
        <v>4</v>
      </c>
      <c r="W5" s="34" t="s">
        <v>24</v>
      </c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15</v>
      </c>
      <c r="AK5" s="33" t="s">
        <v>24</v>
      </c>
      <c r="AL5" s="6">
        <v>160</v>
      </c>
      <c r="AM5" s="7">
        <v>160</v>
      </c>
      <c r="AN5" s="15">
        <v>150</v>
      </c>
      <c r="AO5" s="7">
        <v>160</v>
      </c>
      <c r="AP5" s="6">
        <v>160</v>
      </c>
      <c r="AQ5" s="34" t="s">
        <v>24</v>
      </c>
      <c r="AS5" s="41" t="s">
        <v>24</v>
      </c>
      <c r="AT5" s="9" t="s">
        <v>4</v>
      </c>
      <c r="AU5" s="9" t="s">
        <v>5</v>
      </c>
      <c r="AV5" s="9" t="s">
        <v>6</v>
      </c>
      <c r="AW5" s="9" t="s">
        <v>3</v>
      </c>
      <c r="AX5" s="9" t="s">
        <v>4</v>
      </c>
      <c r="AY5" s="26" t="s">
        <v>24</v>
      </c>
      <c r="BA5" s="33" t="s">
        <v>24</v>
      </c>
      <c r="BB5" s="6">
        <v>4</v>
      </c>
      <c r="BC5" s="9">
        <v>1</v>
      </c>
      <c r="BD5" s="9">
        <v>14</v>
      </c>
      <c r="BE5" s="9">
        <v>1</v>
      </c>
      <c r="BF5" s="9">
        <v>4</v>
      </c>
      <c r="BG5" s="34" t="s">
        <v>24</v>
      </c>
      <c r="BI5" s="33" t="s">
        <v>24</v>
      </c>
      <c r="BJ5" s="6">
        <v>0</v>
      </c>
      <c r="BK5" s="9">
        <v>0</v>
      </c>
      <c r="BL5" s="9">
        <v>0</v>
      </c>
      <c r="BM5" s="9">
        <v>0</v>
      </c>
      <c r="BN5" s="6">
        <v>0</v>
      </c>
      <c r="BO5" s="34" t="s">
        <v>24</v>
      </c>
    </row>
    <row r="6" spans="1:67" x14ac:dyDescent="0.25">
      <c r="A6" s="33">
        <v>150</v>
      </c>
      <c r="B6" s="6">
        <v>150</v>
      </c>
      <c r="C6" s="7">
        <v>150</v>
      </c>
      <c r="D6" s="7">
        <v>150</v>
      </c>
      <c r="E6" s="25">
        <v>150</v>
      </c>
      <c r="F6" s="6">
        <v>150</v>
      </c>
      <c r="G6" s="34">
        <v>150</v>
      </c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Q6" s="33" t="s">
        <v>24</v>
      </c>
      <c r="R6" s="6">
        <v>5</v>
      </c>
      <c r="S6" s="7">
        <v>1</v>
      </c>
      <c r="T6" s="7">
        <v>1</v>
      </c>
      <c r="U6" s="25">
        <v>1</v>
      </c>
      <c r="V6" s="6">
        <v>5</v>
      </c>
      <c r="W6" s="34" t="s">
        <v>24</v>
      </c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33" t="s">
        <v>24</v>
      </c>
      <c r="AL6" s="6">
        <v>150</v>
      </c>
      <c r="AM6" s="7">
        <v>150</v>
      </c>
      <c r="AN6" s="7">
        <v>150</v>
      </c>
      <c r="AO6" s="25">
        <v>150</v>
      </c>
      <c r="AP6" s="6">
        <v>150</v>
      </c>
      <c r="AQ6" s="34" t="s">
        <v>24</v>
      </c>
      <c r="AS6" s="41" t="s">
        <v>24</v>
      </c>
      <c r="AT6" s="9" t="s">
        <v>4</v>
      </c>
      <c r="AU6" s="13" t="s">
        <v>2</v>
      </c>
      <c r="AV6" s="9" t="s">
        <v>1</v>
      </c>
      <c r="AW6" s="9" t="s">
        <v>6</v>
      </c>
      <c r="AX6" s="9" t="s">
        <v>4</v>
      </c>
      <c r="AY6" s="26" t="s">
        <v>24</v>
      </c>
      <c r="BA6" s="33" t="s">
        <v>24</v>
      </c>
      <c r="BB6" s="6">
        <v>5</v>
      </c>
      <c r="BC6" s="9">
        <v>15</v>
      </c>
      <c r="BD6" s="9">
        <v>1</v>
      </c>
      <c r="BE6" s="13">
        <v>1</v>
      </c>
      <c r="BF6" s="9">
        <v>5</v>
      </c>
      <c r="BG6" s="34" t="s">
        <v>24</v>
      </c>
      <c r="BI6" s="33" t="s">
        <v>24</v>
      </c>
      <c r="BJ6" s="6">
        <v>0</v>
      </c>
      <c r="BK6" s="16">
        <v>0</v>
      </c>
      <c r="BL6" s="9">
        <v>0</v>
      </c>
      <c r="BM6" s="13">
        <v>0</v>
      </c>
      <c r="BN6" s="6">
        <v>0</v>
      </c>
      <c r="BO6" s="34" t="s">
        <v>24</v>
      </c>
    </row>
    <row r="7" spans="1:67" x14ac:dyDescent="0.25">
      <c r="A7" s="33">
        <v>140</v>
      </c>
      <c r="B7" s="6">
        <v>140</v>
      </c>
      <c r="C7" s="9">
        <v>140</v>
      </c>
      <c r="D7" s="9">
        <v>140</v>
      </c>
      <c r="E7" s="6">
        <v>140</v>
      </c>
      <c r="F7" s="21">
        <v>140</v>
      </c>
      <c r="G7" s="34">
        <v>140</v>
      </c>
      <c r="I7" s="33" t="s">
        <v>24</v>
      </c>
      <c r="J7" s="6" t="s">
        <v>4</v>
      </c>
      <c r="K7" s="9" t="s">
        <v>4</v>
      </c>
      <c r="L7" s="9" t="s">
        <v>4</v>
      </c>
      <c r="M7" s="6" t="s">
        <v>4</v>
      </c>
      <c r="N7" s="21" t="s">
        <v>4</v>
      </c>
      <c r="O7" s="34" t="s">
        <v>24</v>
      </c>
      <c r="Q7" s="33" t="s">
        <v>24</v>
      </c>
      <c r="R7" s="6">
        <v>6</v>
      </c>
      <c r="S7" s="9">
        <v>1</v>
      </c>
      <c r="T7" s="9">
        <v>1</v>
      </c>
      <c r="U7" s="6">
        <v>1</v>
      </c>
      <c r="V7" s="21">
        <v>6</v>
      </c>
      <c r="W7" s="34" t="s">
        <v>24</v>
      </c>
      <c r="Y7" s="33" t="s">
        <v>24</v>
      </c>
      <c r="Z7" s="6">
        <v>0</v>
      </c>
      <c r="AA7" s="9">
        <v>0</v>
      </c>
      <c r="AB7" s="9">
        <v>0</v>
      </c>
      <c r="AC7" s="6">
        <v>0</v>
      </c>
      <c r="AD7" s="21">
        <v>0</v>
      </c>
      <c r="AE7" s="34" t="s">
        <v>24</v>
      </c>
      <c r="AG7" s="9">
        <v>7</v>
      </c>
      <c r="AH7" t="s">
        <v>14</v>
      </c>
      <c r="AI7">
        <f>(V13)^2*(20)</f>
        <v>180</v>
      </c>
      <c r="AK7" s="33" t="s">
        <v>24</v>
      </c>
      <c r="AL7" s="6">
        <v>140</v>
      </c>
      <c r="AM7" s="9">
        <v>140</v>
      </c>
      <c r="AN7" s="9">
        <v>140</v>
      </c>
      <c r="AO7" s="6">
        <v>140</v>
      </c>
      <c r="AP7" s="21">
        <v>140</v>
      </c>
      <c r="AQ7" s="34" t="s">
        <v>24</v>
      </c>
      <c r="AS7" s="41" t="s">
        <v>24</v>
      </c>
      <c r="AT7" s="9" t="s">
        <v>4</v>
      </c>
      <c r="AU7" s="9" t="s">
        <v>4</v>
      </c>
      <c r="AV7" s="9" t="s">
        <v>4</v>
      </c>
      <c r="AW7" s="9" t="s">
        <v>4</v>
      </c>
      <c r="AX7" s="9" t="s">
        <v>4</v>
      </c>
      <c r="AY7" s="26" t="s">
        <v>24</v>
      </c>
      <c r="BA7" s="33" t="s">
        <v>24</v>
      </c>
      <c r="BB7" s="6">
        <v>21</v>
      </c>
      <c r="BC7" s="9">
        <v>1</v>
      </c>
      <c r="BD7" s="9">
        <v>1</v>
      </c>
      <c r="BE7" s="9">
        <v>1</v>
      </c>
      <c r="BF7" s="9">
        <v>6</v>
      </c>
      <c r="BG7" s="34" t="s">
        <v>24</v>
      </c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6">
        <v>0</v>
      </c>
      <c r="BO7" s="34" t="s">
        <v>24</v>
      </c>
    </row>
    <row r="8" spans="1:67" x14ac:dyDescent="0.25">
      <c r="A8" s="33">
        <v>130</v>
      </c>
      <c r="B8" s="6">
        <v>130</v>
      </c>
      <c r="C8" s="9">
        <v>130</v>
      </c>
      <c r="D8" s="9">
        <v>130</v>
      </c>
      <c r="E8" s="6">
        <v>130</v>
      </c>
      <c r="F8" s="6">
        <v>130</v>
      </c>
      <c r="G8" s="34">
        <v>130</v>
      </c>
      <c r="I8" s="33" t="s">
        <v>24</v>
      </c>
      <c r="J8" s="6" t="s">
        <v>4</v>
      </c>
      <c r="K8" s="9" t="s">
        <v>4</v>
      </c>
      <c r="L8" s="9" t="s">
        <v>4</v>
      </c>
      <c r="M8" s="6" t="s">
        <v>4</v>
      </c>
      <c r="N8" s="6" t="s">
        <v>4</v>
      </c>
      <c r="O8" s="34" t="s">
        <v>24</v>
      </c>
      <c r="Q8" s="33" t="s">
        <v>24</v>
      </c>
      <c r="R8" s="6">
        <v>7</v>
      </c>
      <c r="S8" s="9">
        <v>2</v>
      </c>
      <c r="T8" s="9">
        <v>2</v>
      </c>
      <c r="U8" s="6">
        <v>2</v>
      </c>
      <c r="V8" s="6">
        <v>7</v>
      </c>
      <c r="W8" s="34" t="s">
        <v>24</v>
      </c>
      <c r="Y8" s="33" t="s">
        <v>24</v>
      </c>
      <c r="Z8" s="6">
        <v>0</v>
      </c>
      <c r="AA8" s="9">
        <v>0</v>
      </c>
      <c r="AB8" s="9">
        <v>0</v>
      </c>
      <c r="AC8" s="6">
        <v>0</v>
      </c>
      <c r="AD8" s="6">
        <v>0</v>
      </c>
      <c r="AE8" s="34" t="s">
        <v>24</v>
      </c>
      <c r="AG8" s="9">
        <v>8</v>
      </c>
      <c r="AH8" t="s">
        <v>15</v>
      </c>
      <c r="AI8">
        <v>50</v>
      </c>
      <c r="AK8" s="33" t="s">
        <v>24</v>
      </c>
      <c r="AL8" s="6">
        <v>130</v>
      </c>
      <c r="AM8" s="9">
        <v>130</v>
      </c>
      <c r="AN8" s="9">
        <v>130</v>
      </c>
      <c r="AO8" s="6">
        <v>130</v>
      </c>
      <c r="AP8" s="6">
        <v>130</v>
      </c>
      <c r="AQ8" s="34" t="s">
        <v>24</v>
      </c>
      <c r="AS8" s="41" t="s">
        <v>24</v>
      </c>
      <c r="AT8" s="9" t="s">
        <v>4</v>
      </c>
      <c r="AU8" s="9" t="s">
        <v>4</v>
      </c>
      <c r="AV8" s="9" t="s">
        <v>4</v>
      </c>
      <c r="AW8" s="9" t="s">
        <v>4</v>
      </c>
      <c r="AX8" s="9" t="s">
        <v>4</v>
      </c>
      <c r="AY8" s="26" t="s">
        <v>24</v>
      </c>
      <c r="BA8" s="33" t="s">
        <v>24</v>
      </c>
      <c r="BB8" s="6">
        <v>22</v>
      </c>
      <c r="BC8" s="9">
        <v>2</v>
      </c>
      <c r="BD8" s="9">
        <v>2</v>
      </c>
      <c r="BE8" s="9">
        <v>2</v>
      </c>
      <c r="BF8" s="9">
        <v>7</v>
      </c>
      <c r="BG8" s="34" t="s">
        <v>24</v>
      </c>
      <c r="BI8" s="33" t="s">
        <v>24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34" t="s">
        <v>24</v>
      </c>
    </row>
    <row r="9" spans="1:67" x14ac:dyDescent="0.25">
      <c r="A9" s="33">
        <v>120</v>
      </c>
      <c r="B9" s="6">
        <v>120</v>
      </c>
      <c r="C9" s="9">
        <v>120</v>
      </c>
      <c r="D9" s="9">
        <v>120</v>
      </c>
      <c r="E9" s="6">
        <v>120</v>
      </c>
      <c r="F9" s="6">
        <v>120</v>
      </c>
      <c r="G9" s="34">
        <v>120</v>
      </c>
      <c r="I9" s="33" t="s">
        <v>24</v>
      </c>
      <c r="J9" s="6" t="s">
        <v>4</v>
      </c>
      <c r="K9" s="9" t="s">
        <v>4</v>
      </c>
      <c r="L9" s="9" t="s">
        <v>4</v>
      </c>
      <c r="M9" s="6" t="s">
        <v>4</v>
      </c>
      <c r="N9" s="6" t="s">
        <v>4</v>
      </c>
      <c r="O9" s="34" t="s">
        <v>24</v>
      </c>
      <c r="Q9" s="33" t="s">
        <v>24</v>
      </c>
      <c r="R9" s="6">
        <v>8</v>
      </c>
      <c r="S9" s="9">
        <v>3</v>
      </c>
      <c r="T9" s="9">
        <v>3</v>
      </c>
      <c r="U9" s="6">
        <v>3</v>
      </c>
      <c r="V9" s="6">
        <v>8</v>
      </c>
      <c r="W9" s="34" t="s">
        <v>24</v>
      </c>
      <c r="Y9" s="33" t="s">
        <v>24</v>
      </c>
      <c r="Z9" s="6">
        <v>0</v>
      </c>
      <c r="AA9" s="9">
        <v>0</v>
      </c>
      <c r="AB9" s="9">
        <v>0</v>
      </c>
      <c r="AC9" s="6">
        <v>0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33" t="s">
        <v>24</v>
      </c>
      <c r="AL9" s="6">
        <v>120</v>
      </c>
      <c r="AM9" s="9">
        <v>120</v>
      </c>
      <c r="AN9" s="9">
        <v>120</v>
      </c>
      <c r="AO9" s="6">
        <v>120</v>
      </c>
      <c r="AP9" s="6">
        <v>120</v>
      </c>
      <c r="AQ9" s="34" t="s">
        <v>24</v>
      </c>
      <c r="AS9" s="41" t="s">
        <v>24</v>
      </c>
      <c r="AT9" s="9" t="s">
        <v>4</v>
      </c>
      <c r="AU9" s="9" t="s">
        <v>4</v>
      </c>
      <c r="AV9" s="9" t="s">
        <v>4</v>
      </c>
      <c r="AW9" s="9" t="s">
        <v>4</v>
      </c>
      <c r="AX9" s="9" t="s">
        <v>4</v>
      </c>
      <c r="AY9" s="26" t="s">
        <v>24</v>
      </c>
      <c r="BA9" s="33" t="s">
        <v>24</v>
      </c>
      <c r="BB9" s="6">
        <v>23</v>
      </c>
      <c r="BC9" s="9">
        <v>3</v>
      </c>
      <c r="BD9" s="9">
        <v>3</v>
      </c>
      <c r="BE9" s="6">
        <v>3</v>
      </c>
      <c r="BF9" s="6">
        <v>8</v>
      </c>
      <c r="BG9" s="34" t="s">
        <v>24</v>
      </c>
      <c r="BI9" s="33" t="s">
        <v>24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34" t="s">
        <v>24</v>
      </c>
    </row>
    <row r="10" spans="1:67" x14ac:dyDescent="0.25">
      <c r="A10" s="33">
        <v>110</v>
      </c>
      <c r="B10" s="6">
        <v>110</v>
      </c>
      <c r="C10" s="6">
        <v>110</v>
      </c>
      <c r="D10" s="6">
        <v>110</v>
      </c>
      <c r="E10" s="6">
        <v>110</v>
      </c>
      <c r="F10" s="6">
        <v>110</v>
      </c>
      <c r="G10" s="34">
        <v>110</v>
      </c>
      <c r="I10" s="33" t="s">
        <v>24</v>
      </c>
      <c r="J10" s="6" t="s">
        <v>4</v>
      </c>
      <c r="K10" s="6" t="s">
        <v>4</v>
      </c>
      <c r="L10" s="6" t="s">
        <v>4</v>
      </c>
      <c r="M10" s="6" t="s">
        <v>4</v>
      </c>
      <c r="N10" s="6" t="s">
        <v>4</v>
      </c>
      <c r="O10" s="34" t="s">
        <v>24</v>
      </c>
      <c r="Q10" s="33" t="s">
        <v>24</v>
      </c>
      <c r="R10" s="6">
        <v>9</v>
      </c>
      <c r="S10" s="6">
        <v>4</v>
      </c>
      <c r="T10" s="6">
        <v>4</v>
      </c>
      <c r="U10" s="6">
        <v>4</v>
      </c>
      <c r="V10" s="6">
        <v>9</v>
      </c>
      <c r="W10" s="34" t="s">
        <v>24</v>
      </c>
      <c r="Y10" s="33" t="s">
        <v>24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34" t="s">
        <v>24</v>
      </c>
      <c r="AG10" s="9">
        <v>10</v>
      </c>
      <c r="AH10" t="s">
        <v>17</v>
      </c>
      <c r="AI10">
        <f>$AI$7/($AI$5*$V$13^2)/($V$14*0.0254/$V$15)</f>
        <v>24.227740763173834</v>
      </c>
      <c r="AK10" s="33" t="s">
        <v>24</v>
      </c>
      <c r="AL10" s="6">
        <v>110</v>
      </c>
      <c r="AM10" s="6">
        <v>110</v>
      </c>
      <c r="AN10" s="6">
        <v>110</v>
      </c>
      <c r="AO10" s="6">
        <v>110</v>
      </c>
      <c r="AP10" s="6">
        <v>110</v>
      </c>
      <c r="AQ10" s="34" t="s">
        <v>24</v>
      </c>
      <c r="AS10" s="41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9" t="s">
        <v>4</v>
      </c>
      <c r="AY10" s="26" t="s">
        <v>24</v>
      </c>
      <c r="BA10" s="33" t="s">
        <v>24</v>
      </c>
      <c r="BB10" s="6">
        <v>24</v>
      </c>
      <c r="BC10" s="6">
        <v>4</v>
      </c>
      <c r="BD10" s="6">
        <v>4</v>
      </c>
      <c r="BE10" s="6">
        <v>4</v>
      </c>
      <c r="BF10" s="6">
        <v>9</v>
      </c>
      <c r="BG10" s="34" t="s">
        <v>24</v>
      </c>
      <c r="BI10" s="33" t="s">
        <v>24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34" t="s">
        <v>24</v>
      </c>
    </row>
    <row r="11" spans="1:67" x14ac:dyDescent="0.25">
      <c r="A11" s="35">
        <v>100</v>
      </c>
      <c r="B11" s="36">
        <v>100</v>
      </c>
      <c r="C11" s="36">
        <v>100</v>
      </c>
      <c r="D11" s="36">
        <v>100</v>
      </c>
      <c r="E11" s="36">
        <v>100</v>
      </c>
      <c r="F11" s="36">
        <v>100</v>
      </c>
      <c r="G11" s="37">
        <v>100</v>
      </c>
      <c r="I11" s="35" t="s">
        <v>24</v>
      </c>
      <c r="J11" s="36" t="s">
        <v>24</v>
      </c>
      <c r="K11" s="36" t="s">
        <v>24</v>
      </c>
      <c r="L11" s="36" t="s">
        <v>24</v>
      </c>
      <c r="M11" s="36" t="s">
        <v>24</v>
      </c>
      <c r="N11" s="36" t="s">
        <v>24</v>
      </c>
      <c r="O11" s="37" t="s">
        <v>24</v>
      </c>
      <c r="Q11" s="35" t="s">
        <v>24</v>
      </c>
      <c r="R11" s="36" t="s">
        <v>24</v>
      </c>
      <c r="S11" s="36" t="s">
        <v>24</v>
      </c>
      <c r="T11" s="36" t="s">
        <v>24</v>
      </c>
      <c r="U11" s="36" t="s">
        <v>24</v>
      </c>
      <c r="V11" s="36" t="s">
        <v>24</v>
      </c>
      <c r="W11" s="37" t="s">
        <v>24</v>
      </c>
      <c r="Y11" s="35" t="s">
        <v>24</v>
      </c>
      <c r="Z11" s="36" t="s">
        <v>24</v>
      </c>
      <c r="AA11" s="36" t="s">
        <v>24</v>
      </c>
      <c r="AB11" s="36" t="s">
        <v>24</v>
      </c>
      <c r="AC11" s="36" t="s">
        <v>24</v>
      </c>
      <c r="AD11" s="36" t="s">
        <v>24</v>
      </c>
      <c r="AE11" s="37" t="s">
        <v>24</v>
      </c>
      <c r="AG11" s="9">
        <v>11</v>
      </c>
      <c r="AH11" t="s">
        <v>18</v>
      </c>
      <c r="AI11">
        <v>0</v>
      </c>
      <c r="AK11" s="35" t="s">
        <v>24</v>
      </c>
      <c r="AL11" s="36" t="s">
        <v>24</v>
      </c>
      <c r="AM11" s="36" t="s">
        <v>24</v>
      </c>
      <c r="AN11" s="36" t="s">
        <v>24</v>
      </c>
      <c r="AO11" s="36" t="s">
        <v>24</v>
      </c>
      <c r="AP11" s="36" t="s">
        <v>24</v>
      </c>
      <c r="AQ11" s="37" t="s">
        <v>24</v>
      </c>
      <c r="AS11" s="42" t="s">
        <v>24</v>
      </c>
      <c r="AT11" s="43" t="s">
        <v>24</v>
      </c>
      <c r="AU11" s="43" t="s">
        <v>24</v>
      </c>
      <c r="AV11" s="43" t="s">
        <v>24</v>
      </c>
      <c r="AW11" s="43" t="s">
        <v>24</v>
      </c>
      <c r="AX11" s="43" t="s">
        <v>24</v>
      </c>
      <c r="AY11" s="44" t="s">
        <v>24</v>
      </c>
      <c r="BA11" s="35" t="s">
        <v>24</v>
      </c>
      <c r="BB11" s="36" t="s">
        <v>24</v>
      </c>
      <c r="BC11" s="36" t="s">
        <v>24</v>
      </c>
      <c r="BD11" s="36" t="s">
        <v>24</v>
      </c>
      <c r="BE11" s="36" t="s">
        <v>24</v>
      </c>
      <c r="BF11" s="36" t="s">
        <v>24</v>
      </c>
      <c r="BG11" s="37" t="s">
        <v>24</v>
      </c>
      <c r="BI11" s="35" t="s">
        <v>24</v>
      </c>
      <c r="BJ11" s="36" t="s">
        <v>24</v>
      </c>
      <c r="BK11" s="36" t="s">
        <v>24</v>
      </c>
      <c r="BL11" s="36" t="s">
        <v>24</v>
      </c>
      <c r="BM11" s="36" t="s">
        <v>24</v>
      </c>
      <c r="BN11" s="36" t="s">
        <v>24</v>
      </c>
      <c r="BO11" s="37" t="s">
        <v>24</v>
      </c>
    </row>
    <row r="12" spans="1:67" x14ac:dyDescent="0.25">
      <c r="AG12" s="9">
        <v>12</v>
      </c>
      <c r="AH12" t="s">
        <v>19</v>
      </c>
      <c r="AI12">
        <v>1</v>
      </c>
    </row>
    <row r="13" spans="1:67" x14ac:dyDescent="0.25">
      <c r="I13" s="1" t="s">
        <v>24</v>
      </c>
      <c r="J13" s="31" t="s">
        <v>24</v>
      </c>
      <c r="K13" s="31" t="s">
        <v>24</v>
      </c>
      <c r="L13" s="31" t="s">
        <v>24</v>
      </c>
      <c r="M13" s="31" t="s">
        <v>24</v>
      </c>
      <c r="N13" s="31" t="s">
        <v>24</v>
      </c>
      <c r="O13" s="32" t="s">
        <v>24</v>
      </c>
      <c r="R13" t="s">
        <v>21</v>
      </c>
      <c r="V13">
        <v>3</v>
      </c>
      <c r="X13">
        <v>52</v>
      </c>
      <c r="Y13">
        <v>53</v>
      </c>
      <c r="AG13" s="9">
        <v>13</v>
      </c>
      <c r="AH13" t="s">
        <v>26</v>
      </c>
      <c r="AI13">
        <v>38</v>
      </c>
      <c r="AS13" s="38" t="s">
        <v>24</v>
      </c>
      <c r="AT13" s="39" t="s">
        <v>24</v>
      </c>
      <c r="AU13" s="39" t="s">
        <v>24</v>
      </c>
      <c r="AV13" s="39" t="s">
        <v>24</v>
      </c>
      <c r="AW13" s="39" t="s">
        <v>24</v>
      </c>
      <c r="AX13" s="39" t="s">
        <v>24</v>
      </c>
      <c r="AY13" s="40" t="s">
        <v>24</v>
      </c>
      <c r="BA13" s="14"/>
      <c r="BB13" s="14"/>
      <c r="BC13" s="14"/>
      <c r="BD13" s="14"/>
      <c r="BE13" s="14"/>
      <c r="BF13" s="14"/>
      <c r="BG13" s="14"/>
    </row>
    <row r="14" spans="1:67" x14ac:dyDescent="0.25">
      <c r="I14" s="33" t="s">
        <v>24</v>
      </c>
      <c r="J14" s="6">
        <f>290*PI()/180</f>
        <v>5.0614548307835552</v>
      </c>
      <c r="K14" s="7">
        <f t="shared" ref="K14:N15" si="0">290*PI()/180</f>
        <v>5.0614548307835552</v>
      </c>
      <c r="L14" s="7">
        <f t="shared" si="0"/>
        <v>5.0614548307835552</v>
      </c>
      <c r="M14" s="7">
        <f t="shared" si="0"/>
        <v>5.0614548307835552</v>
      </c>
      <c r="N14" s="6">
        <f t="shared" si="0"/>
        <v>5.0614548307835552</v>
      </c>
      <c r="O14" s="34" t="s">
        <v>24</v>
      </c>
      <c r="R14" t="s">
        <v>22</v>
      </c>
      <c r="V14">
        <v>52</v>
      </c>
      <c r="AG14" s="9">
        <v>14</v>
      </c>
      <c r="AH14" t="s">
        <v>20</v>
      </c>
      <c r="AI14">
        <v>0</v>
      </c>
      <c r="AK14" s="17"/>
      <c r="AS14" s="41" t="s">
        <v>24</v>
      </c>
      <c r="AT14" s="9">
        <f>290*PI()/180</f>
        <v>5.0614548307835552</v>
      </c>
      <c r="AU14" s="9">
        <f t="shared" ref="AU14:AX16" si="1">290*PI()/180</f>
        <v>5.0614548307835552</v>
      </c>
      <c r="AV14" s="9">
        <f t="shared" si="1"/>
        <v>5.0614548307835552</v>
      </c>
      <c r="AW14" s="9">
        <f t="shared" si="1"/>
        <v>5.0614548307835552</v>
      </c>
      <c r="AX14" s="9">
        <f t="shared" si="1"/>
        <v>5.0614548307835552</v>
      </c>
      <c r="AY14" s="26" t="s">
        <v>24</v>
      </c>
      <c r="BA14" s="14"/>
      <c r="BB14" s="6"/>
      <c r="BC14" s="9"/>
      <c r="BD14" s="9"/>
      <c r="BE14" s="9"/>
      <c r="BF14" s="9"/>
      <c r="BG14" s="14"/>
    </row>
    <row r="15" spans="1:67" x14ac:dyDescent="0.25">
      <c r="I15" s="33" t="s">
        <v>24</v>
      </c>
      <c r="J15" s="6">
        <f>290*PI()/180</f>
        <v>5.0614548307835552</v>
      </c>
      <c r="K15" s="7">
        <f t="shared" si="0"/>
        <v>5.0614548307835552</v>
      </c>
      <c r="L15" s="7">
        <f t="shared" si="0"/>
        <v>5.0614548307835552</v>
      </c>
      <c r="M15" s="7">
        <f t="shared" si="0"/>
        <v>5.0614548307835552</v>
      </c>
      <c r="N15" s="6">
        <f t="shared" si="0"/>
        <v>5.0614548307835552</v>
      </c>
      <c r="O15" s="34" t="s">
        <v>24</v>
      </c>
      <c r="R15" t="s">
        <v>23</v>
      </c>
      <c r="V15">
        <v>24</v>
      </c>
      <c r="AS15" s="41" t="s">
        <v>24</v>
      </c>
      <c r="AT15" s="9">
        <f>290*PI()/180</f>
        <v>5.0614548307835552</v>
      </c>
      <c r="AU15" s="9">
        <f t="shared" si="1"/>
        <v>5.0614548307835552</v>
      </c>
      <c r="AV15" s="9">
        <f t="shared" si="1"/>
        <v>5.0614548307835552</v>
      </c>
      <c r="AW15" s="9">
        <f t="shared" si="1"/>
        <v>5.0614548307835552</v>
      </c>
      <c r="AX15" s="9">
        <f t="shared" si="1"/>
        <v>5.0614548307835552</v>
      </c>
      <c r="AY15" s="26" t="s">
        <v>24</v>
      </c>
      <c r="BA15" s="14"/>
      <c r="BB15" s="6"/>
      <c r="BC15" s="9"/>
      <c r="BD15" s="9"/>
      <c r="BE15" s="9"/>
      <c r="BF15" s="9"/>
      <c r="BG15" s="14"/>
    </row>
    <row r="16" spans="1:67" x14ac:dyDescent="0.25">
      <c r="I16" s="33" t="s">
        <v>24</v>
      </c>
      <c r="J16" s="6">
        <v>3</v>
      </c>
      <c r="K16" s="7">
        <f>315*PI()/180</f>
        <v>5.497787143782138</v>
      </c>
      <c r="L16" s="7">
        <f t="shared" ref="L16" si="2">290*PI()/180</f>
        <v>5.0614548307835552</v>
      </c>
      <c r="M16" s="7">
        <f>225*PI()/180</f>
        <v>3.9269908169872414</v>
      </c>
      <c r="N16" s="6">
        <v>3</v>
      </c>
      <c r="O16" s="34" t="s">
        <v>24</v>
      </c>
      <c r="AS16" s="41" t="s">
        <v>24</v>
      </c>
      <c r="AT16" s="9">
        <v>3</v>
      </c>
      <c r="AU16" s="9">
        <f>315*PI()/180</f>
        <v>5.497787143782138</v>
      </c>
      <c r="AV16" s="9">
        <f t="shared" si="1"/>
        <v>5.0614548307835552</v>
      </c>
      <c r="AW16" s="9">
        <f>225*PI()/180</f>
        <v>3.9269908169872414</v>
      </c>
      <c r="AX16" s="9">
        <v>3</v>
      </c>
      <c r="AY16" s="26" t="s">
        <v>24</v>
      </c>
      <c r="BA16" s="14"/>
      <c r="BB16" s="6"/>
      <c r="BC16" s="9"/>
      <c r="BD16" s="9"/>
      <c r="BE16" s="9"/>
      <c r="BF16" s="9"/>
      <c r="BG16" s="14"/>
    </row>
    <row r="17" spans="9:59" x14ac:dyDescent="0.25">
      <c r="I17" s="33" t="s">
        <v>24</v>
      </c>
      <c r="J17" s="6">
        <v>3</v>
      </c>
      <c r="K17" s="7">
        <v>0</v>
      </c>
      <c r="L17" s="15">
        <v>-1</v>
      </c>
      <c r="M17" s="7">
        <f>PI()</f>
        <v>3.1415926535897931</v>
      </c>
      <c r="N17" s="6">
        <v>3</v>
      </c>
      <c r="O17" s="34" t="s">
        <v>24</v>
      </c>
      <c r="Q17" s="14"/>
      <c r="R17" s="14"/>
      <c r="S17" s="14"/>
      <c r="T17" s="14"/>
      <c r="U17" s="14"/>
      <c r="V17" s="14"/>
      <c r="W17" s="14"/>
      <c r="AS17" s="41" t="s">
        <v>24</v>
      </c>
      <c r="AT17" s="9">
        <v>3</v>
      </c>
      <c r="AU17" s="9">
        <v>0</v>
      </c>
      <c r="AV17" s="9">
        <f>315*PI()/180</f>
        <v>5.497787143782138</v>
      </c>
      <c r="AW17" s="9">
        <f>PI()</f>
        <v>3.1415926535897931</v>
      </c>
      <c r="AX17" s="9">
        <v>3</v>
      </c>
      <c r="AY17" s="26" t="s">
        <v>24</v>
      </c>
      <c r="BA17" s="14"/>
      <c r="BB17" s="6"/>
      <c r="BC17" s="9"/>
      <c r="BD17" s="9"/>
      <c r="BE17" s="9"/>
      <c r="BF17" s="9"/>
      <c r="BG17" s="14"/>
    </row>
    <row r="18" spans="9:59" x14ac:dyDescent="0.25">
      <c r="I18" s="33" t="s">
        <v>24</v>
      </c>
      <c r="J18" s="6">
        <v>3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v>3</v>
      </c>
      <c r="O18" s="34" t="s">
        <v>24</v>
      </c>
      <c r="Q18" s="14"/>
      <c r="R18" s="6"/>
      <c r="S18" s="9"/>
      <c r="T18" s="9"/>
      <c r="U18" s="9"/>
      <c r="V18" s="9"/>
      <c r="W18" s="14"/>
      <c r="AS18" s="41" t="s">
        <v>24</v>
      </c>
      <c r="AT18" s="9">
        <v>3</v>
      </c>
      <c r="AU18" s="9">
        <f>45*PI()/180</f>
        <v>0.78539816339744828</v>
      </c>
      <c r="AV18" s="9">
        <f>90*PI()/180</f>
        <v>1.5707963267948966</v>
      </c>
      <c r="AW18" s="9">
        <f>315*PI()/180</f>
        <v>5.497787143782138</v>
      </c>
      <c r="AX18" s="9">
        <v>3</v>
      </c>
      <c r="AY18" s="26" t="s">
        <v>24</v>
      </c>
      <c r="BA18" s="14"/>
      <c r="BB18" s="6"/>
      <c r="BC18" s="9"/>
      <c r="BD18" s="9"/>
      <c r="BE18" s="9"/>
      <c r="BF18" s="9"/>
      <c r="BG18" s="14"/>
    </row>
    <row r="19" spans="9:59" x14ac:dyDescent="0.25">
      <c r="I19" s="33" t="s">
        <v>24</v>
      </c>
      <c r="J19" s="6">
        <f>290*PI()/180</f>
        <v>5.0614548307835552</v>
      </c>
      <c r="K19" s="9">
        <f t="shared" ref="K19:N22" si="3">290*PI()/180</f>
        <v>5.0614548307835552</v>
      </c>
      <c r="L19" s="9">
        <f t="shared" si="3"/>
        <v>5.0614548307835552</v>
      </c>
      <c r="M19" s="6">
        <f t="shared" si="3"/>
        <v>5.0614548307835552</v>
      </c>
      <c r="N19" s="21">
        <f t="shared" si="3"/>
        <v>5.0614548307835552</v>
      </c>
      <c r="O19" s="34" t="s">
        <v>24</v>
      </c>
      <c r="Q19" s="14"/>
      <c r="R19" s="6"/>
      <c r="S19" s="9"/>
      <c r="T19" s="9"/>
      <c r="U19" s="9"/>
      <c r="V19" s="9"/>
      <c r="W19" s="14"/>
      <c r="AS19" s="41" t="s">
        <v>24</v>
      </c>
      <c r="AT19" s="9">
        <f>290*PI()/180</f>
        <v>5.0614548307835552</v>
      </c>
      <c r="AU19" s="9">
        <f t="shared" ref="AU19:AX22" si="4">290*PI()/180</f>
        <v>5.0614548307835552</v>
      </c>
      <c r="AV19" s="9">
        <f t="shared" si="4"/>
        <v>5.0614548307835552</v>
      </c>
      <c r="AW19" s="9">
        <f t="shared" si="4"/>
        <v>5.0614548307835552</v>
      </c>
      <c r="AX19" s="9">
        <f t="shared" si="4"/>
        <v>5.0614548307835552</v>
      </c>
      <c r="AY19" s="26" t="s">
        <v>24</v>
      </c>
      <c r="BA19" s="14"/>
      <c r="BB19" s="6"/>
      <c r="BC19" s="9"/>
      <c r="BD19" s="9"/>
      <c r="BE19" s="9"/>
      <c r="BF19" s="9"/>
      <c r="BG19" s="14"/>
    </row>
    <row r="20" spans="9:59" x14ac:dyDescent="0.25">
      <c r="I20" s="33" t="s">
        <v>24</v>
      </c>
      <c r="J20" s="6">
        <f>290*PI()/180</f>
        <v>5.0614548307835552</v>
      </c>
      <c r="K20" s="9">
        <f t="shared" si="3"/>
        <v>5.0614548307835552</v>
      </c>
      <c r="L20" s="9">
        <f t="shared" si="3"/>
        <v>5.0614548307835552</v>
      </c>
      <c r="M20" s="6">
        <f t="shared" si="3"/>
        <v>5.0614548307835552</v>
      </c>
      <c r="N20" s="6">
        <f t="shared" si="3"/>
        <v>5.0614548307835552</v>
      </c>
      <c r="O20" s="34" t="s">
        <v>24</v>
      </c>
      <c r="Q20" s="14"/>
      <c r="R20" s="6"/>
      <c r="S20" s="9"/>
      <c r="T20" s="9"/>
      <c r="U20" s="9"/>
      <c r="V20" s="9"/>
      <c r="W20" s="14"/>
      <c r="AS20" s="41" t="s">
        <v>24</v>
      </c>
      <c r="AT20" s="9">
        <f>290*PI()/180</f>
        <v>5.0614548307835552</v>
      </c>
      <c r="AU20" s="9">
        <f t="shared" si="4"/>
        <v>5.0614548307835552</v>
      </c>
      <c r="AV20" s="9">
        <f t="shared" si="4"/>
        <v>5.0614548307835552</v>
      </c>
      <c r="AW20" s="9">
        <f t="shared" si="4"/>
        <v>5.0614548307835552</v>
      </c>
      <c r="AX20" s="9">
        <f t="shared" si="4"/>
        <v>5.0614548307835552</v>
      </c>
      <c r="AY20" s="26" t="s">
        <v>24</v>
      </c>
      <c r="BA20" s="14"/>
      <c r="BB20" s="6"/>
      <c r="BC20" s="9"/>
      <c r="BD20" s="9"/>
      <c r="BE20" s="9"/>
      <c r="BF20" s="9"/>
      <c r="BG20" s="14"/>
    </row>
    <row r="21" spans="9:59" x14ac:dyDescent="0.25">
      <c r="I21" s="33" t="s">
        <v>24</v>
      </c>
      <c r="J21" s="6">
        <f>290*PI()/180</f>
        <v>5.0614548307835552</v>
      </c>
      <c r="K21" s="9">
        <f t="shared" si="3"/>
        <v>5.0614548307835552</v>
      </c>
      <c r="L21" s="9">
        <f t="shared" si="3"/>
        <v>5.0614548307835552</v>
      </c>
      <c r="M21" s="6">
        <f t="shared" si="3"/>
        <v>5.0614548307835552</v>
      </c>
      <c r="N21" s="6">
        <f t="shared" si="3"/>
        <v>5.0614548307835552</v>
      </c>
      <c r="O21" s="34" t="s">
        <v>24</v>
      </c>
      <c r="Q21" s="14"/>
      <c r="R21" s="6"/>
      <c r="S21" s="9"/>
      <c r="T21" s="9"/>
      <c r="U21" s="9"/>
      <c r="V21" s="9"/>
      <c r="W21" s="14"/>
      <c r="AS21" s="41" t="s">
        <v>24</v>
      </c>
      <c r="AT21" s="9">
        <f>290*PI()/180</f>
        <v>5.0614548307835552</v>
      </c>
      <c r="AU21" s="9">
        <f t="shared" si="4"/>
        <v>5.0614548307835552</v>
      </c>
      <c r="AV21" s="9">
        <f t="shared" si="4"/>
        <v>5.0614548307835552</v>
      </c>
      <c r="AW21" s="9">
        <f t="shared" si="4"/>
        <v>5.0614548307835552</v>
      </c>
      <c r="AX21" s="9">
        <f t="shared" si="4"/>
        <v>5.0614548307835552</v>
      </c>
      <c r="AY21" s="26" t="s">
        <v>24</v>
      </c>
      <c r="BA21" s="14"/>
      <c r="BB21" s="6"/>
      <c r="BC21" s="9"/>
      <c r="BD21" s="9"/>
      <c r="BE21" s="9"/>
      <c r="BF21" s="9"/>
      <c r="BG21" s="14"/>
    </row>
    <row r="22" spans="9:59" x14ac:dyDescent="0.25">
      <c r="I22" s="33" t="s">
        <v>24</v>
      </c>
      <c r="J22" s="6">
        <f>290*PI()/180</f>
        <v>5.0614548307835552</v>
      </c>
      <c r="K22" s="6">
        <f t="shared" si="3"/>
        <v>5.0614548307835552</v>
      </c>
      <c r="L22" s="6">
        <f t="shared" si="3"/>
        <v>5.0614548307835552</v>
      </c>
      <c r="M22" s="6">
        <f t="shared" si="3"/>
        <v>5.0614548307835552</v>
      </c>
      <c r="N22" s="6">
        <f t="shared" si="3"/>
        <v>5.0614548307835552</v>
      </c>
      <c r="O22" s="34" t="s">
        <v>24</v>
      </c>
      <c r="Q22" s="14"/>
      <c r="R22" s="6"/>
      <c r="S22" s="9"/>
      <c r="T22" s="9"/>
      <c r="U22" s="9"/>
      <c r="V22" s="9"/>
      <c r="W22" s="14"/>
      <c r="AS22" s="41" t="s">
        <v>24</v>
      </c>
      <c r="AT22" s="9">
        <f>290*PI()/180</f>
        <v>5.0614548307835552</v>
      </c>
      <c r="AU22" s="9">
        <f t="shared" si="4"/>
        <v>5.0614548307835552</v>
      </c>
      <c r="AV22" s="9">
        <f t="shared" si="4"/>
        <v>5.0614548307835552</v>
      </c>
      <c r="AW22" s="9">
        <f t="shared" si="4"/>
        <v>5.0614548307835552</v>
      </c>
      <c r="AX22" s="9">
        <f t="shared" si="4"/>
        <v>5.0614548307835552</v>
      </c>
      <c r="AY22" s="26" t="s">
        <v>24</v>
      </c>
      <c r="BA22" s="14"/>
      <c r="BB22" s="6"/>
      <c r="BC22" s="9"/>
      <c r="BD22" s="9"/>
      <c r="BE22" s="9"/>
      <c r="BF22" s="9"/>
      <c r="BG22" s="14"/>
    </row>
    <row r="23" spans="9:59" x14ac:dyDescent="0.25">
      <c r="I23" s="35" t="s">
        <v>24</v>
      </c>
      <c r="J23" s="36" t="s">
        <v>24</v>
      </c>
      <c r="K23" s="36" t="s">
        <v>24</v>
      </c>
      <c r="L23" s="36" t="s">
        <v>24</v>
      </c>
      <c r="M23" s="36" t="s">
        <v>24</v>
      </c>
      <c r="N23" s="36" t="s">
        <v>24</v>
      </c>
      <c r="O23" s="37" t="s">
        <v>24</v>
      </c>
      <c r="Q23" s="14"/>
      <c r="R23" s="6"/>
      <c r="S23" s="9"/>
      <c r="T23" s="9"/>
      <c r="U23" s="9"/>
      <c r="V23" s="9"/>
      <c r="W23" s="14"/>
      <c r="AS23" s="42" t="s">
        <v>24</v>
      </c>
      <c r="AT23" s="43" t="s">
        <v>24</v>
      </c>
      <c r="AU23" s="43" t="s">
        <v>24</v>
      </c>
      <c r="AV23" s="43" t="s">
        <v>24</v>
      </c>
      <c r="AW23" s="43" t="s">
        <v>24</v>
      </c>
      <c r="AX23" s="43" t="s">
        <v>24</v>
      </c>
      <c r="AY23" s="44" t="s">
        <v>24</v>
      </c>
      <c r="BA23" s="14"/>
      <c r="BB23" s="14"/>
      <c r="BC23" s="14"/>
      <c r="BD23" s="14"/>
      <c r="BE23" s="14"/>
      <c r="BF23" s="14"/>
      <c r="BG23" s="14"/>
    </row>
    <row r="24" spans="9:59" x14ac:dyDescent="0.25">
      <c r="Q24" s="14"/>
      <c r="R24" s="6"/>
      <c r="S24" s="9"/>
      <c r="T24" s="9"/>
      <c r="U24" s="9"/>
      <c r="V24" s="9"/>
      <c r="W24" s="14"/>
    </row>
    <row r="25" spans="9:59" x14ac:dyDescent="0.25">
      <c r="Q25" s="14"/>
      <c r="R25" s="6"/>
      <c r="S25" s="9"/>
      <c r="T25" s="9"/>
      <c r="U25" s="9"/>
      <c r="V25" s="9"/>
      <c r="W25" s="14"/>
    </row>
    <row r="26" spans="9:59" x14ac:dyDescent="0.25">
      <c r="Q26" s="14"/>
      <c r="R26" s="6"/>
      <c r="S26" s="9"/>
      <c r="T26" s="9"/>
      <c r="U26" s="9"/>
      <c r="V26" s="9"/>
      <c r="W26" s="14"/>
    </row>
    <row r="27" spans="9:59" x14ac:dyDescent="0.25">
      <c r="Q27" s="14"/>
      <c r="R27" s="14"/>
      <c r="S27" s="14"/>
      <c r="T27" s="14"/>
      <c r="U27" s="14"/>
      <c r="V27" s="14"/>
      <c r="W27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BR13" sqref="BR13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31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110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16">
        <v>160</v>
      </c>
      <c r="BV6" s="16">
        <v>160</v>
      </c>
      <c r="BW6" s="64">
        <v>160</v>
      </c>
      <c r="BX6" s="16">
        <v>160</v>
      </c>
      <c r="BY6" s="13">
        <v>160</v>
      </c>
      <c r="BZ6" s="50">
        <v>160</v>
      </c>
      <c r="CB6" s="49" t="s">
        <v>24</v>
      </c>
      <c r="CC6" s="16" t="s">
        <v>4</v>
      </c>
      <c r="CD6" s="16" t="s">
        <v>6</v>
      </c>
      <c r="CE6" s="64" t="s">
        <v>4</v>
      </c>
      <c r="CF6" s="16" t="s">
        <v>7</v>
      </c>
      <c r="CG6" s="13" t="s">
        <v>4</v>
      </c>
      <c r="CH6" s="50" t="s">
        <v>24</v>
      </c>
      <c r="CI6" s="6"/>
      <c r="CJ6" s="49" t="s">
        <v>24</v>
      </c>
      <c r="CK6" s="16">
        <v>4</v>
      </c>
      <c r="CL6" s="16">
        <v>1</v>
      </c>
      <c r="CM6" s="64">
        <v>1</v>
      </c>
      <c r="CN6" s="16">
        <v>1</v>
      </c>
      <c r="CO6" s="13">
        <v>4</v>
      </c>
      <c r="CP6" s="50" t="s">
        <v>24</v>
      </c>
      <c r="CQ6" s="6"/>
      <c r="CR6" s="49" t="s">
        <v>24</v>
      </c>
      <c r="CS6" s="16">
        <v>0</v>
      </c>
      <c r="CT6" s="16">
        <v>0</v>
      </c>
      <c r="CU6" s="64">
        <v>0</v>
      </c>
      <c r="CV6" s="16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16">
        <v>150</v>
      </c>
      <c r="BV7" s="16">
        <v>150</v>
      </c>
      <c r="BW7" s="16">
        <v>140</v>
      </c>
      <c r="BX7" s="16">
        <v>150</v>
      </c>
      <c r="BY7" s="13">
        <v>150</v>
      </c>
      <c r="BZ7" s="50">
        <v>150</v>
      </c>
      <c r="CB7" s="49" t="s">
        <v>24</v>
      </c>
      <c r="CC7" s="16" t="s">
        <v>4</v>
      </c>
      <c r="CD7" s="16" t="s">
        <v>5</v>
      </c>
      <c r="CE7" s="16" t="s">
        <v>4</v>
      </c>
      <c r="CF7" s="16" t="s">
        <v>3</v>
      </c>
      <c r="CG7" s="13" t="s">
        <v>4</v>
      </c>
      <c r="CH7" s="50" t="s">
        <v>24</v>
      </c>
      <c r="CI7" s="6"/>
      <c r="CJ7" s="49" t="s">
        <v>24</v>
      </c>
      <c r="CK7" s="16">
        <v>5</v>
      </c>
      <c r="CL7" s="16">
        <v>1</v>
      </c>
      <c r="CM7" s="16">
        <v>8</v>
      </c>
      <c r="CN7" s="16">
        <v>1</v>
      </c>
      <c r="CO7" s="13">
        <v>5</v>
      </c>
      <c r="CP7" s="50" t="s">
        <v>24</v>
      </c>
      <c r="CQ7" s="6"/>
      <c r="CR7" s="49" t="s">
        <v>24</v>
      </c>
      <c r="CS7" s="16">
        <v>0</v>
      </c>
      <c r="CT7" s="16">
        <v>0</v>
      </c>
      <c r="CU7" s="16">
        <v>0</v>
      </c>
      <c r="CV7" s="16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16">
        <v>140</v>
      </c>
      <c r="BV8" s="16">
        <v>140</v>
      </c>
      <c r="BW8" s="16">
        <v>140</v>
      </c>
      <c r="BX8" s="16">
        <v>140</v>
      </c>
      <c r="BY8" s="16">
        <v>140</v>
      </c>
      <c r="BZ8" s="50">
        <v>140</v>
      </c>
      <c r="CB8" s="49" t="s">
        <v>24</v>
      </c>
      <c r="CC8" s="16" t="s">
        <v>4</v>
      </c>
      <c r="CD8" s="16" t="s">
        <v>2</v>
      </c>
      <c r="CE8" s="9" t="s">
        <v>4</v>
      </c>
      <c r="CF8" s="16" t="s">
        <v>6</v>
      </c>
      <c r="CG8" s="16" t="s">
        <v>4</v>
      </c>
      <c r="CH8" s="50" t="s">
        <v>24</v>
      </c>
      <c r="CI8" s="6"/>
      <c r="CJ8" s="49" t="s">
        <v>24</v>
      </c>
      <c r="CK8" s="16">
        <v>6</v>
      </c>
      <c r="CL8" s="16">
        <v>1</v>
      </c>
      <c r="CM8" s="16">
        <v>9</v>
      </c>
      <c r="CN8" s="16">
        <v>1</v>
      </c>
      <c r="CO8" s="16">
        <v>6</v>
      </c>
      <c r="CP8" s="50" t="s">
        <v>24</v>
      </c>
      <c r="CQ8" s="6"/>
      <c r="CR8" s="49" t="s">
        <v>24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16">
        <v>130</v>
      </c>
      <c r="BV9" s="16">
        <v>130</v>
      </c>
      <c r="BW9" s="16">
        <v>130</v>
      </c>
      <c r="BX9" s="16">
        <v>130</v>
      </c>
      <c r="BY9" s="16">
        <v>130</v>
      </c>
      <c r="BZ9" s="50">
        <v>130</v>
      </c>
      <c r="CB9" s="49" t="s">
        <v>24</v>
      </c>
      <c r="CC9" s="16" t="s">
        <v>4</v>
      </c>
      <c r="CD9" s="16" t="s">
        <v>6</v>
      </c>
      <c r="CE9" s="9" t="s">
        <v>4</v>
      </c>
      <c r="CF9" s="16" t="s">
        <v>7</v>
      </c>
      <c r="CG9" s="16" t="s">
        <v>4</v>
      </c>
      <c r="CH9" s="50" t="s">
        <v>24</v>
      </c>
      <c r="CI9" s="6"/>
      <c r="CJ9" s="49" t="s">
        <v>24</v>
      </c>
      <c r="CK9" s="16">
        <v>7</v>
      </c>
      <c r="CL9" s="16">
        <v>1</v>
      </c>
      <c r="CM9" s="16">
        <v>10</v>
      </c>
      <c r="CN9" s="16">
        <v>1</v>
      </c>
      <c r="CO9" s="16">
        <v>7</v>
      </c>
      <c r="CP9" s="50" t="s">
        <v>24</v>
      </c>
      <c r="CQ9" s="6"/>
      <c r="CR9" s="49" t="s">
        <v>24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17.154718405297377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18.870190245827114</v>
      </c>
      <c r="BT10" s="49">
        <v>120</v>
      </c>
      <c r="BU10" s="16">
        <v>120</v>
      </c>
      <c r="BV10" s="16">
        <v>120</v>
      </c>
      <c r="BW10" s="16">
        <v>75</v>
      </c>
      <c r="BX10" s="16">
        <v>120</v>
      </c>
      <c r="BY10" s="16">
        <v>120</v>
      </c>
      <c r="BZ10" s="50">
        <v>120</v>
      </c>
      <c r="CB10" s="49" t="s">
        <v>24</v>
      </c>
      <c r="CC10" s="16" t="s">
        <v>4</v>
      </c>
      <c r="CD10" s="16" t="s">
        <v>5</v>
      </c>
      <c r="CE10" s="9" t="s">
        <v>4</v>
      </c>
      <c r="CF10" s="16" t="s">
        <v>3</v>
      </c>
      <c r="CG10" s="16" t="s">
        <v>4</v>
      </c>
      <c r="CH10" s="50" t="s">
        <v>24</v>
      </c>
      <c r="CI10" s="6"/>
      <c r="CJ10" s="49" t="s">
        <v>24</v>
      </c>
      <c r="CK10" s="16">
        <v>8</v>
      </c>
      <c r="CL10" s="16">
        <v>1</v>
      </c>
      <c r="CM10" s="16">
        <v>17</v>
      </c>
      <c r="CN10" s="16">
        <v>1</v>
      </c>
      <c r="CO10" s="16">
        <v>8</v>
      </c>
      <c r="CP10" s="50" t="s">
        <v>24</v>
      </c>
      <c r="CQ10" s="6"/>
      <c r="CR10" s="49" t="s">
        <v>24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24.01660576741633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16">
        <v>110</v>
      </c>
      <c r="BV11" s="16">
        <v>110</v>
      </c>
      <c r="BW11" s="16">
        <v>110</v>
      </c>
      <c r="BX11" s="16">
        <v>110</v>
      </c>
      <c r="BY11" s="16">
        <v>110</v>
      </c>
      <c r="BZ11" s="50">
        <v>110</v>
      </c>
      <c r="CB11" s="49" t="s">
        <v>24</v>
      </c>
      <c r="CC11" s="16" t="s">
        <v>4</v>
      </c>
      <c r="CD11" s="16" t="s">
        <v>2</v>
      </c>
      <c r="CE11" s="9" t="s">
        <v>4</v>
      </c>
      <c r="CF11" s="16" t="s">
        <v>0</v>
      </c>
      <c r="CG11" s="16" t="s">
        <v>4</v>
      </c>
      <c r="CH11" s="50" t="s">
        <v>24</v>
      </c>
      <c r="CI11" s="6"/>
      <c r="CJ11" s="49" t="s">
        <v>24</v>
      </c>
      <c r="CK11" s="16">
        <v>9</v>
      </c>
      <c r="CL11" s="16">
        <v>1</v>
      </c>
      <c r="CM11" s="16">
        <v>18</v>
      </c>
      <c r="CN11" s="16">
        <v>1</v>
      </c>
      <c r="CO11" s="16">
        <v>9</v>
      </c>
      <c r="CP11" s="50" t="s">
        <v>24</v>
      </c>
      <c r="CQ11" s="6"/>
      <c r="CR11" s="49" t="s">
        <v>24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153</v>
      </c>
      <c r="W15" s="6"/>
      <c r="X15" s="6">
        <v>120</v>
      </c>
      <c r="Y15" s="6">
        <v>121</v>
      </c>
      <c r="Z15" s="6" t="s">
        <v>43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34</v>
      </c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140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 t="shared" ref="AV17" si="9">270*PI()/180</f>
        <v>4.7123889803846897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110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16">
        <f t="shared" si="4"/>
        <v>4.7123889803846897</v>
      </c>
      <c r="CD18" s="16">
        <f>315*PI()/180</f>
        <v>5.497787143782138</v>
      </c>
      <c r="CE18" s="64">
        <f>270*PI()/180</f>
        <v>4.7123889803846897</v>
      </c>
      <c r="CF18" s="16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16">
        <f t="shared" si="4"/>
        <v>4.7123889803846897</v>
      </c>
      <c r="CD19" s="16">
        <v>0</v>
      </c>
      <c r="CE19" s="16">
        <f>270*PI()/180</f>
        <v>4.7123889803846897</v>
      </c>
      <c r="CF19" s="16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16">
        <f t="shared" si="4"/>
        <v>4.7123889803846897</v>
      </c>
      <c r="CD20" s="16">
        <f>225*PI()/180</f>
        <v>3.9269908169872414</v>
      </c>
      <c r="CE20" s="16">
        <f>270*PI()/180</f>
        <v>4.7123889803846897</v>
      </c>
      <c r="CF20" s="16">
        <f>315*PI()/180</f>
        <v>5.497787143782138</v>
      </c>
      <c r="CG20" s="16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16">
        <f t="shared" si="4"/>
        <v>4.7123889803846897</v>
      </c>
      <c r="CD21" s="16">
        <f>315*PI()/180</f>
        <v>5.497787143782138</v>
      </c>
      <c r="CE21" s="16">
        <f>270*PI()/180</f>
        <v>4.7123889803846897</v>
      </c>
      <c r="CF21" s="16">
        <f>45*PI()/180</f>
        <v>0.78539816339744828</v>
      </c>
      <c r="CG21" s="16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16">
        <f t="shared" si="4"/>
        <v>4.7123889803846897</v>
      </c>
      <c r="CD22" s="16">
        <v>0</v>
      </c>
      <c r="CE22" s="16">
        <f t="shared" ref="CE22:CE23" si="10">270*PI()/180</f>
        <v>4.7123889803846897</v>
      </c>
      <c r="CF22" s="16">
        <f>PI()</f>
        <v>3.1415926535897931</v>
      </c>
      <c r="CG22" s="16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16">
        <f t="shared" si="4"/>
        <v>4.7123889803846897</v>
      </c>
      <c r="CD23" s="16">
        <f>225*PI()/180</f>
        <v>3.9269908169872414</v>
      </c>
      <c r="CE23" s="16">
        <f t="shared" si="10"/>
        <v>4.7123889803846897</v>
      </c>
      <c r="CF23" s="16">
        <f>135*PI()/180</f>
        <v>2.3561944901923448</v>
      </c>
      <c r="CG23" s="16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20.585662086356855</v>
      </c>
      <c r="AJ25" s="6"/>
      <c r="BP25" s="9">
        <v>10</v>
      </c>
      <c r="BQ25" t="s">
        <v>17</v>
      </c>
      <c r="BR25">
        <f>BR22/(BR20*$V$14^2)/($V$15*0.0254/$V$16)</f>
        <v>24.01660576741633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3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140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24.01660576741633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Z16" sqref="A1:XFD104857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32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80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100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11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5</v>
      </c>
      <c r="CU3" s="24">
        <v>5</v>
      </c>
      <c r="CV3" s="18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110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5</v>
      </c>
      <c r="CU4" s="24">
        <v>5</v>
      </c>
      <c r="CV4" s="18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5</v>
      </c>
      <c r="CU5" s="24">
        <v>5</v>
      </c>
      <c r="CV5" s="18">
        <v>5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5</v>
      </c>
      <c r="CU6" s="24">
        <v>5</v>
      </c>
      <c r="CV6" s="18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105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/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5</v>
      </c>
      <c r="CU7" s="15">
        <v>5</v>
      </c>
      <c r="CV7" s="18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540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53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1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5</v>
      </c>
      <c r="CU8" s="57">
        <v>5</v>
      </c>
      <c r="CV8" s="18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62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62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62">
        <v>1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62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80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20.035663480996174</v>
      </c>
      <c r="AJ10" s="6"/>
      <c r="AK10" s="49">
        <v>120</v>
      </c>
      <c r="AL10" s="9">
        <v>120</v>
      </c>
      <c r="AM10" s="28">
        <v>120</v>
      </c>
      <c r="AN10" s="15">
        <v>80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24.04279617719541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9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8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24.04279617719541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0</v>
      </c>
      <c r="BT11" s="49">
        <v>110</v>
      </c>
      <c r="BU11" s="9">
        <v>110</v>
      </c>
      <c r="BV11" s="9">
        <v>110</v>
      </c>
      <c r="BW11" s="65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9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65">
        <v>9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65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66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66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66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66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42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BR29</f>
        <v>225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131</v>
      </c>
      <c r="W15" s="6"/>
      <c r="X15" s="6">
        <v>131</v>
      </c>
      <c r="Y15" s="6">
        <v>132</v>
      </c>
      <c r="Z15" s="6" t="s">
        <v>46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 t="s">
        <v>44</v>
      </c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D16" s="6"/>
      <c r="AG16">
        <v>1</v>
      </c>
      <c r="AH16" t="s">
        <v>8</v>
      </c>
      <c r="AI16">
        <v>80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E23" si="5">270*PI()/180</f>
        <v>4.7123889803846897</v>
      </c>
      <c r="CD16" s="18">
        <v>0</v>
      </c>
      <c r="CE16" s="24">
        <f t="shared" ref="CE16:CE17" si="6">270*PI()/180</f>
        <v>4.7123889803846897</v>
      </c>
      <c r="CF16" s="18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 t="s">
        <v>45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AD17" s="6"/>
      <c r="AG17" s="9">
        <v>2</v>
      </c>
      <c r="AH17" t="s">
        <v>9</v>
      </c>
      <c r="AI17">
        <v>100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5"/>
        <v>4.7123889803846897</v>
      </c>
      <c r="CD17" s="18">
        <f>225*PI()/180</f>
        <v>3.9269908169872414</v>
      </c>
      <c r="CE17" s="24">
        <f t="shared" si="6"/>
        <v>4.7123889803846897</v>
      </c>
      <c r="CF17" s="18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AD18" s="6"/>
      <c r="AG18" s="9">
        <v>3</v>
      </c>
      <c r="AH18" t="s">
        <v>10</v>
      </c>
      <c r="AI18">
        <v>11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5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AD19" s="6"/>
      <c r="AG19" s="9">
        <v>4</v>
      </c>
      <c r="AH19" t="s">
        <v>11</v>
      </c>
      <c r="AI19">
        <v>110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5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5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9">
        <f>315*PI()/180</f>
        <v>5.497787143782138</v>
      </c>
      <c r="CE21" s="62">
        <f>270*PI()/180</f>
        <v>4.7123889803846897</v>
      </c>
      <c r="CF21" s="9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5"/>
        <v>4.7123889803846897</v>
      </c>
      <c r="CD22" s="9">
        <v>0</v>
      </c>
      <c r="CE22" s="9">
        <f t="shared" si="5"/>
        <v>4.7123889803846897</v>
      </c>
      <c r="CF22" s="9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AD23" s="6"/>
      <c r="AG23" s="9">
        <v>8</v>
      </c>
      <c r="AH23" t="s">
        <v>15</v>
      </c>
      <c r="AI23">
        <v>53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5"/>
        <v>4.7123889803846897</v>
      </c>
      <c r="CD23" s="9">
        <f>225*PI()/180</f>
        <v>3.9269908169872414</v>
      </c>
      <c r="CE23" s="9">
        <f t="shared" si="5"/>
        <v>4.7123889803846897</v>
      </c>
      <c r="CF23" s="9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66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24.04279617719541</v>
      </c>
      <c r="AJ25" s="6"/>
      <c r="BP25" s="9">
        <v>10</v>
      </c>
      <c r="BQ25" t="s">
        <v>17</v>
      </c>
      <c r="BR25">
        <f>BR22/(BR20*$V$14^2)/($V$15*0.0254/$V$16)</f>
        <v>24.04279617719541</v>
      </c>
    </row>
    <row r="26" spans="9:137" x14ac:dyDescent="0.25">
      <c r="AG26" s="9">
        <v>11</v>
      </c>
      <c r="AH26" t="s">
        <v>18</v>
      </c>
      <c r="AI26">
        <v>0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42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28.049928873394641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AR2" workbookViewId="0">
      <selection activeCell="DP27" sqref="DP27:DR27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6.7109375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90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130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100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140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18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81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140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81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($Q$17)^2*(10+50)+BC14</f>
        <v>720</v>
      </c>
      <c r="BD7" s="65"/>
      <c r="BE7" s="49">
        <v>200</v>
      </c>
      <c r="BF7" s="70">
        <v>200</v>
      </c>
      <c r="BG7" s="70">
        <v>140</v>
      </c>
      <c r="BH7" s="70">
        <v>200</v>
      </c>
      <c r="BI7" s="50">
        <v>200</v>
      </c>
      <c r="BK7" s="49" t="s">
        <v>24</v>
      </c>
      <c r="BL7" s="70" t="s">
        <v>5</v>
      </c>
      <c r="BM7" s="84" t="s">
        <v>4</v>
      </c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70">
        <v>17</v>
      </c>
      <c r="BT7" s="70">
        <v>1</v>
      </c>
      <c r="BU7" s="50" t="s">
        <v>24</v>
      </c>
      <c r="BV7" s="65"/>
      <c r="BW7" s="81">
        <v>0</v>
      </c>
      <c r="BX7" s="70">
        <v>6</v>
      </c>
      <c r="BY7" s="70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($Q$17)^2*(10+10+10+20+60) + CE14</f>
        <v>1710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($Q$17)^2*(30+70)+DG14</f>
        <v>2610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35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70" t="s">
        <v>2</v>
      </c>
      <c r="BM8" s="84" t="s">
        <v>4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18</v>
      </c>
      <c r="BT8" s="70">
        <v>1</v>
      </c>
      <c r="BU8" s="50" t="s">
        <v>24</v>
      </c>
      <c r="BV8" s="65"/>
      <c r="BW8" s="81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270*PI()/180</f>
        <v>4.7123889803846897</v>
      </c>
      <c r="BD9" s="65"/>
      <c r="BE9" s="49">
        <v>200</v>
      </c>
      <c r="BF9" s="70">
        <v>200</v>
      </c>
      <c r="BG9" s="84">
        <v>130</v>
      </c>
      <c r="BH9" s="70">
        <v>200</v>
      </c>
      <c r="BI9" s="50">
        <v>200</v>
      </c>
      <c r="BK9" s="49" t="s">
        <v>24</v>
      </c>
      <c r="BL9" s="70" t="s">
        <v>6</v>
      </c>
      <c r="BM9" s="84" t="s">
        <v>4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19</v>
      </c>
      <c r="BT9" s="70">
        <v>1</v>
      </c>
      <c r="BU9" s="50" t="s">
        <v>24</v>
      </c>
      <c r="BV9" s="65"/>
      <c r="BW9" s="81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69">
        <v>90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9.9356665590302793</v>
      </c>
      <c r="AB10" s="16"/>
      <c r="AC10" s="49">
        <v>200</v>
      </c>
      <c r="AD10" s="24">
        <v>200</v>
      </c>
      <c r="AE10" s="69">
        <v>90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13.247555412040372</v>
      </c>
      <c r="BD10" s="65"/>
      <c r="BE10" s="49">
        <v>200</v>
      </c>
      <c r="BF10" s="70">
        <v>200</v>
      </c>
      <c r="BG10" s="69">
        <v>90</v>
      </c>
      <c r="BH10" s="70">
        <v>200</v>
      </c>
      <c r="BI10" s="50">
        <v>200</v>
      </c>
      <c r="BK10" s="49" t="s">
        <v>24</v>
      </c>
      <c r="BL10" s="70" t="s">
        <v>5</v>
      </c>
      <c r="BM10" s="69"/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69">
        <v>27</v>
      </c>
      <c r="BT10" s="70">
        <v>1</v>
      </c>
      <c r="BU10" s="50" t="s">
        <v>24</v>
      </c>
      <c r="BV10" s="65"/>
      <c r="BW10" s="81">
        <v>0</v>
      </c>
      <c r="BX10" s="70">
        <v>6</v>
      </c>
      <c r="BY10" s="69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20.975296069063923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24.011194184323173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3</v>
      </c>
      <c r="BD11" s="65"/>
      <c r="BE11" s="49">
        <v>200</v>
      </c>
      <c r="BF11" s="70">
        <v>200</v>
      </c>
      <c r="BG11" s="70">
        <v>150</v>
      </c>
      <c r="BH11" s="70">
        <v>200</v>
      </c>
      <c r="BI11" s="50">
        <v>200</v>
      </c>
      <c r="BK11" s="49" t="s">
        <v>24</v>
      </c>
      <c r="BL11" s="70" t="s">
        <v>2</v>
      </c>
      <c r="BM11" s="70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70">
        <v>1</v>
      </c>
      <c r="BT11" s="70">
        <v>1</v>
      </c>
      <c r="BU11" s="50" t="s">
        <v>24</v>
      </c>
      <c r="BV11" s="65"/>
      <c r="BW11" s="81">
        <v>0</v>
      </c>
      <c r="BX11" s="70">
        <v>6</v>
      </c>
      <c r="BY11" s="70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100</v>
      </c>
      <c r="D12" s="71">
        <v>200</v>
      </c>
      <c r="E12" s="50">
        <v>200</v>
      </c>
      <c r="G12" s="49" t="s">
        <v>24</v>
      </c>
      <c r="H12" s="71" t="s">
        <v>5</v>
      </c>
      <c r="I12" s="71" t="s">
        <v>4</v>
      </c>
      <c r="J12" s="71" t="s">
        <v>3</v>
      </c>
      <c r="K12" s="50" t="s">
        <v>24</v>
      </c>
      <c r="L12" s="16"/>
      <c r="M12" s="49" t="s">
        <v>24</v>
      </c>
      <c r="N12" s="71">
        <v>1</v>
      </c>
      <c r="O12" s="71">
        <v>3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100</v>
      </c>
      <c r="AF12" s="71">
        <v>200</v>
      </c>
      <c r="AG12" s="50">
        <v>200</v>
      </c>
      <c r="AI12" s="49" t="s">
        <v>24</v>
      </c>
      <c r="AJ12" s="71" t="s">
        <v>5</v>
      </c>
      <c r="AK12" s="71" t="s">
        <v>4</v>
      </c>
      <c r="AL12" s="71" t="s">
        <v>3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5</v>
      </c>
      <c r="BD12" s="65"/>
      <c r="BE12" s="49">
        <v>200</v>
      </c>
      <c r="BF12" s="71">
        <v>200</v>
      </c>
      <c r="BG12" s="71">
        <v>100</v>
      </c>
      <c r="BH12" s="71">
        <v>200</v>
      </c>
      <c r="BI12" s="50">
        <v>200</v>
      </c>
      <c r="BK12" s="49" t="s">
        <v>24</v>
      </c>
      <c r="BL12" s="71" t="s">
        <v>5</v>
      </c>
      <c r="BM12" s="71" t="s">
        <v>4</v>
      </c>
      <c r="BN12" s="71" t="s">
        <v>3</v>
      </c>
      <c r="BO12" s="50" t="s">
        <v>24</v>
      </c>
      <c r="BP12" s="16"/>
      <c r="BQ12" s="49" t="s">
        <v>24</v>
      </c>
      <c r="BR12" s="71">
        <v>1</v>
      </c>
      <c r="BS12" s="71">
        <v>3</v>
      </c>
      <c r="BT12" s="71">
        <v>1</v>
      </c>
      <c r="BU12" s="50" t="s">
        <v>24</v>
      </c>
      <c r="BV12" s="65"/>
      <c r="BW12" s="81">
        <v>0</v>
      </c>
      <c r="BX12" s="71">
        <v>4</v>
      </c>
      <c r="BY12" s="71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5</v>
      </c>
      <c r="CO12" s="70" t="s">
        <v>4</v>
      </c>
      <c r="CP12" s="70" t="s">
        <v>3</v>
      </c>
      <c r="CQ12" s="50" t="s">
        <v>24</v>
      </c>
      <c r="CR12" s="16"/>
      <c r="CS12" s="49" t="s">
        <v>24</v>
      </c>
      <c r="CT12" s="70">
        <v>1</v>
      </c>
      <c r="CU12" s="70">
        <v>30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5</v>
      </c>
      <c r="DQ12" s="65" t="s">
        <v>4</v>
      </c>
      <c r="DR12" s="65" t="s">
        <v>3</v>
      </c>
      <c r="DS12" s="80" t="s">
        <v>24</v>
      </c>
      <c r="DT12" s="16"/>
      <c r="DU12" s="81" t="s">
        <v>24</v>
      </c>
      <c r="DV12" s="65">
        <v>1</v>
      </c>
      <c r="DW12" s="65">
        <v>30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34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81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f>AA7</f>
        <v>180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81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</f>
        <v>720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1710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52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34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T17" s="16"/>
      <c r="AX17" s="65"/>
      <c r="AY17" s="65"/>
      <c r="AZ17" s="65"/>
      <c r="BA17" s="9">
        <v>2</v>
      </c>
      <c r="BB17" t="s">
        <v>9</v>
      </c>
      <c r="BC17">
        <v>140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317</v>
      </c>
      <c r="R18" s="16"/>
      <c r="S18">
        <v>174</v>
      </c>
      <c r="T18" s="16">
        <v>175</v>
      </c>
      <c r="U18" s="9" t="s">
        <v>47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T18" s="16"/>
      <c r="AX18" s="65"/>
      <c r="AY18" s="65"/>
      <c r="AZ18" s="65"/>
      <c r="BA18" s="9">
        <v>3</v>
      </c>
      <c r="BB18" t="s">
        <v>10</v>
      </c>
      <c r="BC18">
        <v>130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277</v>
      </c>
      <c r="T19" s="16">
        <v>278</v>
      </c>
      <c r="U19" s="9" t="s">
        <v>49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T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317</v>
      </c>
      <c r="T20" s="16">
        <v>318</v>
      </c>
      <c r="U20" s="9" t="s">
        <v>48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X20" s="65"/>
      <c r="AY20" s="65"/>
      <c r="AZ20" s="65"/>
      <c r="BA20" s="9">
        <v>5</v>
      </c>
      <c r="BB20" t="s">
        <v>12</v>
      </c>
      <c r="BC20">
        <v>9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X22" s="65"/>
      <c r="AY22" s="65"/>
      <c r="AZ22" s="65"/>
      <c r="BA22" s="9">
        <v>7</v>
      </c>
      <c r="BB22" t="s">
        <v>14</v>
      </c>
      <c r="BC22">
        <f>($Q$17)^2*(10+50)</f>
        <v>540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($Q$17)^2*(30+70)</f>
        <v>900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X23" s="65"/>
      <c r="AY23" s="65"/>
      <c r="AZ23" s="65"/>
      <c r="BA23" s="9">
        <v>8</v>
      </c>
      <c r="BB23" t="s">
        <v>15</v>
      </c>
      <c r="BC23">
        <v>36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14.903499838545418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19.871333118060559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33.118888530100925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2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v>0</v>
      </c>
      <c r="I27" s="71">
        <f>270*PI()/180</f>
        <v>4.7123889803846897</v>
      </c>
      <c r="J27" s="71">
        <f>PI()</f>
        <v>3.1415926535897931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3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v>0</v>
      </c>
      <c r="DQ27" s="65">
        <f t="shared" si="0"/>
        <v>4.7123889803846897</v>
      </c>
      <c r="DR27" s="65">
        <f>PI()</f>
        <v>3.1415926535897931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37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v>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90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($Q$17)^2*(10+50)</f>
        <v>540</v>
      </c>
      <c r="AE37" s="9"/>
      <c r="AX37" s="65"/>
      <c r="AY37" s="65"/>
      <c r="AZ37" s="65"/>
      <c r="BA37" s="9">
        <v>7</v>
      </c>
      <c r="BB37" t="s">
        <v>14</v>
      </c>
      <c r="BC37">
        <f>($Q$17)^2*(30+70)</f>
        <v>900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19.871333118060559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33.118888530100925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($Q$17)^2*(30+70)</f>
        <v>900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33.118888530100925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9"/>
  <sheetViews>
    <sheetView topLeftCell="DG2" zoomScaleNormal="100" workbookViewId="0">
      <selection activeCell="EH20" sqref="EH20"/>
    </sheetView>
  </sheetViews>
  <sheetFormatPr defaultColWidth="3.5703125" defaultRowHeight="15" x14ac:dyDescent="0.25"/>
  <cols>
    <col min="1" max="5" width="4" bestFit="1" customWidth="1"/>
    <col min="7" max="7" width="4.85546875" bestFit="1" customWidth="1"/>
    <col min="8" max="8" width="4.5703125" customWidth="1"/>
    <col min="9" max="9" width="4.7109375" customWidth="1"/>
    <col min="10" max="10" width="4.5703125" customWidth="1"/>
    <col min="11" max="12" width="4.42578125" customWidth="1"/>
    <col min="13" max="15" width="4.85546875" bestFit="1" customWidth="1"/>
    <col min="16" max="16" width="4.5703125" customWidth="1"/>
    <col min="17" max="20" width="4.85546875" bestFit="1" customWidth="1"/>
    <col min="21" max="21" width="4" bestFit="1" customWidth="1"/>
    <col min="22" max="22" width="4.85546875" bestFit="1" customWidth="1"/>
    <col min="23" max="25" width="4.85546875" customWidth="1"/>
    <col min="26" max="26" width="34.5703125" bestFit="1" customWidth="1"/>
    <col min="27" max="27" width="8" customWidth="1"/>
    <col min="28" max="28" width="4.85546875" customWidth="1"/>
    <col min="29" max="29" width="4.85546875" bestFit="1" customWidth="1"/>
    <col min="30" max="32" width="4" bestFit="1" customWidth="1"/>
    <col min="33" max="33" width="4.85546875" bestFit="1" customWidth="1"/>
    <col min="34" max="34" width="4" bestFit="1" customWidth="1"/>
    <col min="35" max="46" width="4.85546875" bestFit="1" customWidth="1"/>
    <col min="47" max="48" width="4.5703125" customWidth="1"/>
    <col min="49" max="52" width="4.85546875" bestFit="1" customWidth="1"/>
    <col min="53" max="53" width="3" bestFit="1" customWidth="1"/>
    <col min="54" max="54" width="34.5703125" bestFit="1" customWidth="1"/>
    <col min="55" max="55" width="9.42578125" customWidth="1"/>
    <col min="56" max="57" width="4.85546875" bestFit="1" customWidth="1"/>
    <col min="58" max="60" width="4" bestFit="1" customWidth="1"/>
    <col min="61" max="65" width="4.85546875" bestFit="1" customWidth="1"/>
    <col min="66" max="66" width="4" bestFit="1" customWidth="1"/>
    <col min="67" max="67" width="4.85546875" bestFit="1" customWidth="1"/>
    <col min="68" max="68" width="4.28515625" customWidth="1"/>
    <col min="69" max="73" width="4.85546875" bestFit="1" customWidth="1"/>
    <col min="74" max="75" width="4.5703125" customWidth="1"/>
    <col min="76" max="76" width="5" customWidth="1"/>
    <col min="77" max="77" width="4.7109375" customWidth="1"/>
    <col min="78" max="80" width="4.85546875" bestFit="1" customWidth="1"/>
    <col min="81" max="81" width="3" bestFit="1" customWidth="1"/>
    <col min="82" max="82" width="34.5703125" bestFit="1" customWidth="1"/>
    <col min="83" max="83" width="7" customWidth="1"/>
    <col min="84" max="88" width="4.85546875" bestFit="1" customWidth="1"/>
    <col min="89" max="90" width="4.7109375" customWidth="1"/>
    <col min="91" max="91" width="4.42578125" customWidth="1"/>
    <col min="92" max="92" width="4.85546875" customWidth="1"/>
    <col min="93" max="93" width="4.5703125" customWidth="1"/>
    <col min="94" max="95" width="4.85546875" bestFit="1" customWidth="1"/>
    <col min="96" max="96" width="5.7109375" customWidth="1"/>
    <col min="97" max="101" width="4.85546875" bestFit="1" customWidth="1"/>
    <col min="102" max="102" width="4" bestFit="1" customWidth="1"/>
    <col min="103" max="107" width="4.85546875" bestFit="1" customWidth="1"/>
    <col min="108" max="108" width="4.42578125" customWidth="1"/>
    <col min="109" max="109" width="3" bestFit="1" customWidth="1"/>
    <col min="110" max="110" width="34.5703125" bestFit="1" customWidth="1"/>
    <col min="111" max="111" width="8" customWidth="1"/>
    <col min="112" max="112" width="4.7109375" customWidth="1"/>
    <col min="113" max="129" width="4.85546875" bestFit="1" customWidth="1"/>
    <col min="131" max="135" width="4.85546875" bestFit="1" customWidth="1"/>
  </cols>
  <sheetData>
    <row r="1" spans="1:135" x14ac:dyDescent="0.25">
      <c r="Y1">
        <v>1</v>
      </c>
      <c r="Z1" t="s">
        <v>8</v>
      </c>
      <c r="AA1">
        <v>150</v>
      </c>
      <c r="AX1" s="65"/>
      <c r="AY1" s="65"/>
      <c r="AZ1" s="65"/>
      <c r="BA1">
        <v>1</v>
      </c>
      <c r="BB1" t="s">
        <v>8</v>
      </c>
      <c r="BC1">
        <v>115</v>
      </c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>
        <v>1</v>
      </c>
      <c r="CD1" t="s">
        <v>8</v>
      </c>
      <c r="CE1">
        <v>90</v>
      </c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>
        <v>1</v>
      </c>
      <c r="DF1" t="s">
        <v>8</v>
      </c>
      <c r="DG1">
        <v>60</v>
      </c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</row>
    <row r="2" spans="1:135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L2" s="16"/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0</v>
      </c>
      <c r="T2" s="47">
        <v>0</v>
      </c>
      <c r="U2" s="47">
        <v>0</v>
      </c>
      <c r="V2" s="47">
        <v>0</v>
      </c>
      <c r="W2" s="48">
        <v>0</v>
      </c>
      <c r="X2" s="16"/>
      <c r="Y2" s="9">
        <v>2</v>
      </c>
      <c r="Z2" t="s">
        <v>9</v>
      </c>
      <c r="AA2">
        <v>170</v>
      </c>
      <c r="AB2" s="16"/>
      <c r="AC2" s="79">
        <v>200</v>
      </c>
      <c r="AD2" s="77">
        <v>200</v>
      </c>
      <c r="AE2" s="77">
        <v>200</v>
      </c>
      <c r="AF2" s="77">
        <v>200</v>
      </c>
      <c r="AG2" s="78">
        <v>200</v>
      </c>
      <c r="AI2" s="79" t="s">
        <v>24</v>
      </c>
      <c r="AJ2" s="77" t="s">
        <v>24</v>
      </c>
      <c r="AK2" s="77" t="s">
        <v>24</v>
      </c>
      <c r="AL2" s="77" t="s">
        <v>24</v>
      </c>
      <c r="AM2" s="78" t="s">
        <v>24</v>
      </c>
      <c r="AN2" s="16"/>
      <c r="AO2" s="79" t="s">
        <v>24</v>
      </c>
      <c r="AP2" s="77" t="s">
        <v>24</v>
      </c>
      <c r="AQ2" s="77" t="s">
        <v>24</v>
      </c>
      <c r="AR2" s="77" t="s">
        <v>24</v>
      </c>
      <c r="AS2" s="78" t="s">
        <v>24</v>
      </c>
      <c r="AT2" s="16"/>
      <c r="AU2" s="79">
        <v>0</v>
      </c>
      <c r="AV2" s="77">
        <v>0</v>
      </c>
      <c r="AW2" s="77">
        <v>0</v>
      </c>
      <c r="AX2" s="77">
        <v>0</v>
      </c>
      <c r="AY2" s="78">
        <v>0</v>
      </c>
      <c r="AZ2" s="65"/>
      <c r="BA2" s="9">
        <v>2</v>
      </c>
      <c r="BB2" t="s">
        <v>9</v>
      </c>
      <c r="BC2">
        <v>140</v>
      </c>
      <c r="BD2" s="65"/>
      <c r="BE2" s="79">
        <v>200</v>
      </c>
      <c r="BF2" s="77">
        <v>200</v>
      </c>
      <c r="BG2" s="77">
        <v>200</v>
      </c>
      <c r="BH2" s="77">
        <v>200</v>
      </c>
      <c r="BI2" s="78">
        <v>200</v>
      </c>
      <c r="BK2" s="79" t="s">
        <v>24</v>
      </c>
      <c r="BL2" s="77" t="s">
        <v>24</v>
      </c>
      <c r="BM2" s="77" t="s">
        <v>24</v>
      </c>
      <c r="BN2" s="77" t="s">
        <v>24</v>
      </c>
      <c r="BO2" s="78" t="s">
        <v>24</v>
      </c>
      <c r="BP2" s="16"/>
      <c r="BQ2" s="79" t="s">
        <v>24</v>
      </c>
      <c r="BR2" s="77" t="s">
        <v>24</v>
      </c>
      <c r="BS2" s="77" t="s">
        <v>24</v>
      </c>
      <c r="BT2" s="77" t="s">
        <v>24</v>
      </c>
      <c r="BU2" s="78" t="s">
        <v>24</v>
      </c>
      <c r="BV2" s="65"/>
      <c r="BW2" s="79">
        <v>0</v>
      </c>
      <c r="BX2" s="77">
        <v>0</v>
      </c>
      <c r="BY2" s="77">
        <v>0</v>
      </c>
      <c r="BZ2" s="77">
        <v>0</v>
      </c>
      <c r="CA2" s="78">
        <v>0</v>
      </c>
      <c r="CB2" s="65"/>
      <c r="CC2" s="9">
        <v>2</v>
      </c>
      <c r="CD2" t="s">
        <v>9</v>
      </c>
      <c r="CE2">
        <v>120</v>
      </c>
      <c r="CF2" s="65"/>
      <c r="CG2" s="79">
        <v>200</v>
      </c>
      <c r="CH2" s="77">
        <v>200</v>
      </c>
      <c r="CI2" s="77">
        <v>200</v>
      </c>
      <c r="CJ2" s="77">
        <v>200</v>
      </c>
      <c r="CK2" s="78">
        <v>200</v>
      </c>
      <c r="CM2" s="79" t="s">
        <v>24</v>
      </c>
      <c r="CN2" s="77" t="s">
        <v>24</v>
      </c>
      <c r="CO2" s="77" t="s">
        <v>24</v>
      </c>
      <c r="CP2" s="77" t="s">
        <v>24</v>
      </c>
      <c r="CQ2" s="78" t="s">
        <v>24</v>
      </c>
      <c r="CR2" s="16"/>
      <c r="CS2" s="79" t="s">
        <v>24</v>
      </c>
      <c r="CT2" s="77" t="s">
        <v>24</v>
      </c>
      <c r="CU2" s="77" t="s">
        <v>24</v>
      </c>
      <c r="CV2" s="77" t="s">
        <v>24</v>
      </c>
      <c r="CW2" s="78" t="s">
        <v>24</v>
      </c>
      <c r="CX2" s="65"/>
      <c r="CY2" s="79" t="s">
        <v>24</v>
      </c>
      <c r="CZ2" s="77" t="s">
        <v>24</v>
      </c>
      <c r="DA2" s="77" t="s">
        <v>24</v>
      </c>
      <c r="DB2" s="77" t="s">
        <v>24</v>
      </c>
      <c r="DC2" s="78" t="s">
        <v>24</v>
      </c>
      <c r="DD2" s="65"/>
      <c r="DE2" s="9">
        <v>2</v>
      </c>
      <c r="DF2" t="s">
        <v>9</v>
      </c>
      <c r="DG2">
        <v>70</v>
      </c>
      <c r="DH2" s="65"/>
      <c r="DI2" s="79">
        <v>200</v>
      </c>
      <c r="DJ2" s="77">
        <v>200</v>
      </c>
      <c r="DK2" s="77">
        <v>200</v>
      </c>
      <c r="DL2" s="77">
        <v>200</v>
      </c>
      <c r="DM2" s="78">
        <v>200</v>
      </c>
      <c r="DO2" s="79" t="s">
        <v>24</v>
      </c>
      <c r="DP2" s="77" t="s">
        <v>24</v>
      </c>
      <c r="DQ2" s="77" t="s">
        <v>24</v>
      </c>
      <c r="DR2" s="77" t="s">
        <v>24</v>
      </c>
      <c r="DS2" s="78" t="s">
        <v>24</v>
      </c>
      <c r="DT2" s="16"/>
      <c r="DU2" s="79" t="s">
        <v>24</v>
      </c>
      <c r="DV2" s="77" t="s">
        <v>24</v>
      </c>
      <c r="DW2" s="77" t="s">
        <v>24</v>
      </c>
      <c r="DX2" s="77" t="s">
        <v>24</v>
      </c>
      <c r="DY2" s="78" t="s">
        <v>24</v>
      </c>
      <c r="DZ2" s="65"/>
      <c r="EA2" s="79">
        <v>0</v>
      </c>
      <c r="EB2" s="77">
        <v>0</v>
      </c>
      <c r="EC2" s="77">
        <v>0</v>
      </c>
      <c r="ED2" s="77">
        <v>0</v>
      </c>
      <c r="EE2" s="78">
        <v>0</v>
      </c>
    </row>
    <row r="3" spans="1:135" x14ac:dyDescent="0.25">
      <c r="A3" s="49">
        <v>200</v>
      </c>
      <c r="B3" s="63">
        <v>200</v>
      </c>
      <c r="C3" s="63">
        <v>170</v>
      </c>
      <c r="D3" s="63">
        <v>200</v>
      </c>
      <c r="E3" s="50">
        <v>200</v>
      </c>
      <c r="G3" s="49" t="s">
        <v>24</v>
      </c>
      <c r="H3" s="63" t="s">
        <v>6</v>
      </c>
      <c r="I3" s="63" t="s">
        <v>4</v>
      </c>
      <c r="J3" s="63" t="s">
        <v>7</v>
      </c>
      <c r="K3" s="50" t="s">
        <v>24</v>
      </c>
      <c r="L3" s="16"/>
      <c r="M3" s="49" t="s">
        <v>24</v>
      </c>
      <c r="N3" s="63">
        <v>1</v>
      </c>
      <c r="O3" s="63">
        <v>1</v>
      </c>
      <c r="P3" s="63">
        <v>1</v>
      </c>
      <c r="Q3" s="50" t="s">
        <v>24</v>
      </c>
      <c r="R3" s="16"/>
      <c r="S3" s="49">
        <v>0</v>
      </c>
      <c r="T3" s="63">
        <v>1</v>
      </c>
      <c r="U3" s="63">
        <v>1</v>
      </c>
      <c r="V3" s="63">
        <v>1</v>
      </c>
      <c r="W3" s="50">
        <v>0</v>
      </c>
      <c r="X3" s="16"/>
      <c r="Y3" s="9">
        <v>3</v>
      </c>
      <c r="Z3" t="s">
        <v>10</v>
      </c>
      <c r="AA3">
        <v>150</v>
      </c>
      <c r="AB3" s="16"/>
      <c r="AC3" s="81">
        <v>200</v>
      </c>
      <c r="AD3" s="84">
        <v>200</v>
      </c>
      <c r="AE3" s="84">
        <v>170</v>
      </c>
      <c r="AF3" s="84">
        <v>200</v>
      </c>
      <c r="AG3" s="80">
        <v>200</v>
      </c>
      <c r="AI3" s="81" t="s">
        <v>24</v>
      </c>
      <c r="AJ3" s="84" t="s">
        <v>6</v>
      </c>
      <c r="AK3" s="84" t="s">
        <v>4</v>
      </c>
      <c r="AL3" s="84" t="s">
        <v>7</v>
      </c>
      <c r="AM3" s="80" t="s">
        <v>24</v>
      </c>
      <c r="AN3" s="16"/>
      <c r="AO3" s="81" t="s">
        <v>24</v>
      </c>
      <c r="AP3" s="84">
        <v>1</v>
      </c>
      <c r="AQ3" s="84">
        <v>1</v>
      </c>
      <c r="AR3" s="84">
        <v>1</v>
      </c>
      <c r="AS3" s="80" t="s">
        <v>24</v>
      </c>
      <c r="AT3" s="16"/>
      <c r="AU3" s="81">
        <v>0</v>
      </c>
      <c r="AV3" s="84">
        <v>5</v>
      </c>
      <c r="AW3" s="84">
        <v>5</v>
      </c>
      <c r="AX3" s="84">
        <v>5</v>
      </c>
      <c r="AY3" s="80">
        <v>0</v>
      </c>
      <c r="AZ3" s="65"/>
      <c r="BA3" s="9">
        <v>3</v>
      </c>
      <c r="BB3" t="s">
        <v>10</v>
      </c>
      <c r="BC3">
        <v>130</v>
      </c>
      <c r="BD3" s="65"/>
      <c r="BE3" s="81">
        <v>200</v>
      </c>
      <c r="BF3" s="84">
        <v>200</v>
      </c>
      <c r="BG3" s="84">
        <v>170</v>
      </c>
      <c r="BH3" s="84">
        <v>200</v>
      </c>
      <c r="BI3" s="80">
        <v>200</v>
      </c>
      <c r="BK3" s="81" t="s">
        <v>24</v>
      </c>
      <c r="BL3" s="84" t="s">
        <v>6</v>
      </c>
      <c r="BM3" s="84" t="s">
        <v>4</v>
      </c>
      <c r="BN3" s="84" t="s">
        <v>7</v>
      </c>
      <c r="BO3" s="80" t="s">
        <v>24</v>
      </c>
      <c r="BP3" s="16"/>
      <c r="BQ3" s="81" t="s">
        <v>24</v>
      </c>
      <c r="BR3" s="84">
        <v>1</v>
      </c>
      <c r="BS3" s="84">
        <v>1</v>
      </c>
      <c r="BT3" s="84">
        <v>1</v>
      </c>
      <c r="BU3" s="80" t="s">
        <v>24</v>
      </c>
      <c r="BV3" s="65"/>
      <c r="BW3" s="81">
        <v>0</v>
      </c>
      <c r="BX3" s="84">
        <v>6</v>
      </c>
      <c r="BY3" s="84">
        <v>6</v>
      </c>
      <c r="BZ3" s="84">
        <v>6</v>
      </c>
      <c r="CA3" s="80">
        <v>0</v>
      </c>
      <c r="CB3" s="65"/>
      <c r="CC3" s="9">
        <v>3</v>
      </c>
      <c r="CD3" t="s">
        <v>10</v>
      </c>
      <c r="CE3">
        <v>150</v>
      </c>
      <c r="CF3" s="65"/>
      <c r="CG3" s="81">
        <v>200</v>
      </c>
      <c r="CH3" s="84">
        <v>200</v>
      </c>
      <c r="CI3" s="84">
        <v>170</v>
      </c>
      <c r="CJ3" s="84">
        <v>200</v>
      </c>
      <c r="CK3" s="80">
        <v>200</v>
      </c>
      <c r="CM3" s="81" t="s">
        <v>24</v>
      </c>
      <c r="CN3" s="84" t="s">
        <v>6</v>
      </c>
      <c r="CO3" s="84" t="s">
        <v>4</v>
      </c>
      <c r="CP3" s="84" t="s">
        <v>7</v>
      </c>
      <c r="CQ3" s="80" t="s">
        <v>24</v>
      </c>
      <c r="CR3" s="16"/>
      <c r="CS3" s="81" t="s">
        <v>24</v>
      </c>
      <c r="CT3" s="84">
        <v>1</v>
      </c>
      <c r="CU3" s="84">
        <v>1</v>
      </c>
      <c r="CV3" s="84">
        <v>1</v>
      </c>
      <c r="CW3" s="80" t="s">
        <v>24</v>
      </c>
      <c r="CX3" s="65"/>
      <c r="CY3" s="81" t="s">
        <v>24</v>
      </c>
      <c r="CZ3" s="84">
        <v>7</v>
      </c>
      <c r="DA3" s="84">
        <v>7</v>
      </c>
      <c r="DB3" s="84">
        <v>7</v>
      </c>
      <c r="DC3" s="80" t="s">
        <v>24</v>
      </c>
      <c r="DD3" s="65"/>
      <c r="DE3" s="9">
        <v>3</v>
      </c>
      <c r="DF3" t="s">
        <v>10</v>
      </c>
      <c r="DG3">
        <v>130</v>
      </c>
      <c r="DH3" s="65"/>
      <c r="DI3" s="81">
        <v>200</v>
      </c>
      <c r="DJ3" s="65">
        <v>200</v>
      </c>
      <c r="DK3" s="65">
        <v>170</v>
      </c>
      <c r="DL3" s="65">
        <v>200</v>
      </c>
      <c r="DM3" s="80">
        <v>200</v>
      </c>
      <c r="DO3" s="81" t="s">
        <v>24</v>
      </c>
      <c r="DP3" s="65" t="s">
        <v>6</v>
      </c>
      <c r="DQ3" s="65" t="s">
        <v>4</v>
      </c>
      <c r="DR3" s="65" t="s">
        <v>7</v>
      </c>
      <c r="DS3" s="80" t="s">
        <v>24</v>
      </c>
      <c r="DT3" s="16"/>
      <c r="DU3" s="81" t="s">
        <v>24</v>
      </c>
      <c r="DV3" s="65">
        <v>1</v>
      </c>
      <c r="DW3" s="65">
        <v>1</v>
      </c>
      <c r="DX3" s="65">
        <v>1</v>
      </c>
      <c r="DY3" s="80" t="s">
        <v>24</v>
      </c>
      <c r="DZ3" s="65"/>
      <c r="EA3" s="81">
        <v>0</v>
      </c>
      <c r="EB3" s="65">
        <v>0</v>
      </c>
      <c r="EC3" s="65">
        <v>0</v>
      </c>
      <c r="ED3" s="65">
        <v>0</v>
      </c>
      <c r="EE3" s="80">
        <v>0</v>
      </c>
    </row>
    <row r="4" spans="1:135" x14ac:dyDescent="0.25">
      <c r="A4" s="49">
        <v>200</v>
      </c>
      <c r="B4" s="63">
        <v>200</v>
      </c>
      <c r="C4" s="73">
        <v>150</v>
      </c>
      <c r="D4" s="63">
        <v>200</v>
      </c>
      <c r="E4" s="50">
        <v>200</v>
      </c>
      <c r="G4" s="49" t="s">
        <v>24</v>
      </c>
      <c r="H4" s="63" t="s">
        <v>5</v>
      </c>
      <c r="I4" s="73"/>
      <c r="J4" s="63" t="s">
        <v>3</v>
      </c>
      <c r="K4" s="50" t="s">
        <v>24</v>
      </c>
      <c r="L4" s="16"/>
      <c r="M4" s="49" t="s">
        <v>24</v>
      </c>
      <c r="N4" s="63">
        <v>1</v>
      </c>
      <c r="O4" s="73">
        <v>6</v>
      </c>
      <c r="P4" s="63">
        <v>1</v>
      </c>
      <c r="Q4" s="50" t="s">
        <v>24</v>
      </c>
      <c r="R4" s="16"/>
      <c r="S4" s="49">
        <v>0</v>
      </c>
      <c r="T4" s="63">
        <v>1</v>
      </c>
      <c r="U4" s="73">
        <v>1</v>
      </c>
      <c r="V4" s="63">
        <v>1</v>
      </c>
      <c r="W4" s="50">
        <v>0</v>
      </c>
      <c r="X4" s="16"/>
      <c r="Y4" s="9">
        <v>4</v>
      </c>
      <c r="Z4" t="s">
        <v>11</v>
      </c>
      <c r="AA4">
        <v>170</v>
      </c>
      <c r="AB4" s="16"/>
      <c r="AC4" s="81">
        <v>200</v>
      </c>
      <c r="AD4" s="84">
        <v>200</v>
      </c>
      <c r="AE4" s="84">
        <v>170</v>
      </c>
      <c r="AF4" s="84">
        <v>200</v>
      </c>
      <c r="AG4" s="80">
        <v>200</v>
      </c>
      <c r="AI4" s="81" t="s">
        <v>24</v>
      </c>
      <c r="AJ4" s="84" t="s">
        <v>5</v>
      </c>
      <c r="AK4" s="84" t="s">
        <v>4</v>
      </c>
      <c r="AL4" s="84" t="s">
        <v>3</v>
      </c>
      <c r="AM4" s="80" t="s">
        <v>24</v>
      </c>
      <c r="AN4" s="16"/>
      <c r="AO4" s="81" t="s">
        <v>24</v>
      </c>
      <c r="AP4" s="84">
        <v>1</v>
      </c>
      <c r="AQ4" s="84">
        <v>6</v>
      </c>
      <c r="AR4" s="84">
        <v>1</v>
      </c>
      <c r="AS4" s="80" t="s">
        <v>24</v>
      </c>
      <c r="AT4" s="16"/>
      <c r="AU4" s="81">
        <v>0</v>
      </c>
      <c r="AV4" s="84">
        <v>5</v>
      </c>
      <c r="AW4" s="84">
        <v>5</v>
      </c>
      <c r="AX4" s="84">
        <v>5</v>
      </c>
      <c r="AY4" s="80">
        <v>0</v>
      </c>
      <c r="AZ4" s="65"/>
      <c r="BA4" s="9">
        <v>4</v>
      </c>
      <c r="BB4" t="s">
        <v>11</v>
      </c>
      <c r="BC4">
        <v>140</v>
      </c>
      <c r="BD4" s="65"/>
      <c r="BE4" s="81">
        <v>200</v>
      </c>
      <c r="BF4" s="84">
        <v>200</v>
      </c>
      <c r="BG4" s="84">
        <v>170</v>
      </c>
      <c r="BH4" s="84">
        <v>200</v>
      </c>
      <c r="BI4" s="80">
        <v>200</v>
      </c>
      <c r="BK4" s="81" t="s">
        <v>24</v>
      </c>
      <c r="BL4" s="84" t="s">
        <v>5</v>
      </c>
      <c r="BM4" s="84" t="s">
        <v>4</v>
      </c>
      <c r="BN4" s="84" t="s">
        <v>3</v>
      </c>
      <c r="BO4" s="80" t="s">
        <v>24</v>
      </c>
      <c r="BP4" s="16"/>
      <c r="BQ4" s="81" t="s">
        <v>24</v>
      </c>
      <c r="BR4" s="84">
        <v>1</v>
      </c>
      <c r="BS4" s="84">
        <v>6</v>
      </c>
      <c r="BT4" s="84">
        <v>1</v>
      </c>
      <c r="BU4" s="80" t="s">
        <v>24</v>
      </c>
      <c r="BV4" s="65"/>
      <c r="BW4" s="81">
        <v>0</v>
      </c>
      <c r="BX4" s="84">
        <v>6</v>
      </c>
      <c r="BY4" s="84">
        <v>6</v>
      </c>
      <c r="BZ4" s="84">
        <v>6</v>
      </c>
      <c r="CA4" s="80">
        <v>0</v>
      </c>
      <c r="CB4" s="65"/>
      <c r="CC4" s="9">
        <v>4</v>
      </c>
      <c r="CD4" t="s">
        <v>11</v>
      </c>
      <c r="CE4">
        <v>150</v>
      </c>
      <c r="CF4" s="65"/>
      <c r="CG4" s="81">
        <v>200</v>
      </c>
      <c r="CH4" s="84">
        <v>200</v>
      </c>
      <c r="CI4" s="84">
        <v>170</v>
      </c>
      <c r="CJ4" s="84">
        <v>200</v>
      </c>
      <c r="CK4" s="80">
        <v>200</v>
      </c>
      <c r="CM4" s="81" t="s">
        <v>24</v>
      </c>
      <c r="CN4" s="84" t="s">
        <v>5</v>
      </c>
      <c r="CO4" s="84" t="s">
        <v>4</v>
      </c>
      <c r="CP4" s="84" t="s">
        <v>3</v>
      </c>
      <c r="CQ4" s="80" t="s">
        <v>24</v>
      </c>
      <c r="CR4" s="16"/>
      <c r="CS4" s="81" t="s">
        <v>24</v>
      </c>
      <c r="CT4" s="84">
        <v>1</v>
      </c>
      <c r="CU4" s="84">
        <v>6</v>
      </c>
      <c r="CV4" s="84">
        <v>1</v>
      </c>
      <c r="CW4" s="80" t="s">
        <v>24</v>
      </c>
      <c r="CX4" s="65"/>
      <c r="CY4" s="81" t="s">
        <v>24</v>
      </c>
      <c r="CZ4" s="84">
        <v>7</v>
      </c>
      <c r="DA4" s="84">
        <v>7</v>
      </c>
      <c r="DB4" s="84">
        <v>7</v>
      </c>
      <c r="DC4" s="80" t="s">
        <v>24</v>
      </c>
      <c r="DD4" s="65"/>
      <c r="DE4" s="9">
        <v>4</v>
      </c>
      <c r="DF4" t="s">
        <v>11</v>
      </c>
      <c r="DG4">
        <v>130</v>
      </c>
      <c r="DH4" s="65"/>
      <c r="DI4" s="81">
        <v>200</v>
      </c>
      <c r="DJ4" s="65">
        <v>200</v>
      </c>
      <c r="DK4" s="65">
        <v>170</v>
      </c>
      <c r="DL4" s="65">
        <v>200</v>
      </c>
      <c r="DM4" s="80">
        <v>200</v>
      </c>
      <c r="DO4" s="81" t="s">
        <v>24</v>
      </c>
      <c r="DP4" s="65" t="s">
        <v>5</v>
      </c>
      <c r="DQ4" s="65" t="s">
        <v>4</v>
      </c>
      <c r="DR4" s="65" t="s">
        <v>3</v>
      </c>
      <c r="DS4" s="80" t="s">
        <v>24</v>
      </c>
      <c r="DT4" s="16"/>
      <c r="DU4" s="81" t="s">
        <v>24</v>
      </c>
      <c r="DV4" s="65">
        <v>1</v>
      </c>
      <c r="DW4" s="65">
        <v>6</v>
      </c>
      <c r="DX4" s="65">
        <v>1</v>
      </c>
      <c r="DY4" s="80" t="s">
        <v>24</v>
      </c>
      <c r="DZ4" s="65"/>
      <c r="EA4" s="81">
        <v>0</v>
      </c>
      <c r="EB4" s="65">
        <v>0</v>
      </c>
      <c r="EC4" s="65">
        <v>0</v>
      </c>
      <c r="ED4" s="65">
        <v>0</v>
      </c>
      <c r="EE4" s="80">
        <v>0</v>
      </c>
    </row>
    <row r="5" spans="1:135" x14ac:dyDescent="0.25">
      <c r="A5" s="49">
        <v>200</v>
      </c>
      <c r="B5" s="70">
        <v>200</v>
      </c>
      <c r="C5" s="72">
        <v>170</v>
      </c>
      <c r="D5" s="70">
        <v>200</v>
      </c>
      <c r="E5" s="50">
        <v>200</v>
      </c>
      <c r="G5" s="49" t="s">
        <v>24</v>
      </c>
      <c r="H5" s="70" t="s">
        <v>6</v>
      </c>
      <c r="I5" s="72" t="s">
        <v>4</v>
      </c>
      <c r="J5" s="70" t="s">
        <v>7</v>
      </c>
      <c r="K5" s="50" t="s">
        <v>24</v>
      </c>
      <c r="L5" s="16"/>
      <c r="M5" s="49" t="s">
        <v>24</v>
      </c>
      <c r="N5" s="70">
        <v>1</v>
      </c>
      <c r="O5" s="72">
        <v>1</v>
      </c>
      <c r="P5" s="70">
        <v>1</v>
      </c>
      <c r="Q5" s="50" t="s">
        <v>24</v>
      </c>
      <c r="R5" s="16"/>
      <c r="S5" s="49">
        <v>0</v>
      </c>
      <c r="T5" s="70">
        <v>2</v>
      </c>
      <c r="U5" s="72">
        <v>2</v>
      </c>
      <c r="V5" s="70">
        <v>2</v>
      </c>
      <c r="W5" s="50">
        <v>0</v>
      </c>
      <c r="X5" s="16"/>
      <c r="Y5" s="9">
        <v>5</v>
      </c>
      <c r="Z5" t="s">
        <v>12</v>
      </c>
      <c r="AA5">
        <v>6</v>
      </c>
      <c r="AB5" s="16"/>
      <c r="AC5" s="49">
        <v>200</v>
      </c>
      <c r="AD5" s="70">
        <v>200</v>
      </c>
      <c r="AE5" s="84">
        <v>170</v>
      </c>
      <c r="AF5" s="70">
        <v>200</v>
      </c>
      <c r="AG5" s="50">
        <v>200</v>
      </c>
      <c r="AI5" s="49" t="s">
        <v>24</v>
      </c>
      <c r="AJ5" s="70" t="s">
        <v>6</v>
      </c>
      <c r="AK5" s="84" t="s">
        <v>4</v>
      </c>
      <c r="AL5" s="70" t="s">
        <v>7</v>
      </c>
      <c r="AM5" s="50" t="s">
        <v>24</v>
      </c>
      <c r="AN5" s="16"/>
      <c r="AO5" s="49" t="s">
        <v>24</v>
      </c>
      <c r="AP5" s="70">
        <v>1</v>
      </c>
      <c r="AQ5" s="84">
        <v>7</v>
      </c>
      <c r="AR5" s="70">
        <v>1</v>
      </c>
      <c r="AS5" s="50" t="s">
        <v>24</v>
      </c>
      <c r="AT5" s="16"/>
      <c r="AU5" s="49">
        <v>0</v>
      </c>
      <c r="AV5" s="70">
        <v>5</v>
      </c>
      <c r="AW5" s="84">
        <v>5</v>
      </c>
      <c r="AX5" s="70">
        <v>5</v>
      </c>
      <c r="AY5" s="50">
        <v>0</v>
      </c>
      <c r="AZ5" s="65"/>
      <c r="BA5" s="9">
        <v>5</v>
      </c>
      <c r="BB5" t="s">
        <v>12</v>
      </c>
      <c r="BC5">
        <v>9</v>
      </c>
      <c r="BD5" s="65"/>
      <c r="BE5" s="49">
        <v>200</v>
      </c>
      <c r="BF5" s="70">
        <v>200</v>
      </c>
      <c r="BG5" s="84">
        <v>170</v>
      </c>
      <c r="BH5" s="70">
        <v>200</v>
      </c>
      <c r="BI5" s="50">
        <v>200</v>
      </c>
      <c r="BK5" s="49" t="s">
        <v>24</v>
      </c>
      <c r="BL5" s="70" t="s">
        <v>6</v>
      </c>
      <c r="BM5" s="84" t="s">
        <v>4</v>
      </c>
      <c r="BN5" s="70" t="s">
        <v>7</v>
      </c>
      <c r="BO5" s="50" t="s">
        <v>24</v>
      </c>
      <c r="BP5" s="16"/>
      <c r="BQ5" s="49" t="s">
        <v>24</v>
      </c>
      <c r="BR5" s="70">
        <v>1</v>
      </c>
      <c r="BS5" s="84">
        <v>7</v>
      </c>
      <c r="BT5" s="70">
        <v>1</v>
      </c>
      <c r="BU5" s="50" t="s">
        <v>24</v>
      </c>
      <c r="BV5" s="65"/>
      <c r="BW5" s="49">
        <v>0</v>
      </c>
      <c r="BX5" s="70">
        <v>6</v>
      </c>
      <c r="BY5" s="84">
        <v>6</v>
      </c>
      <c r="BZ5" s="70">
        <v>6</v>
      </c>
      <c r="CA5" s="50">
        <v>0</v>
      </c>
      <c r="CB5" s="65"/>
      <c r="CC5" s="9">
        <v>5</v>
      </c>
      <c r="CD5" t="s">
        <v>12</v>
      </c>
      <c r="CE5">
        <v>27</v>
      </c>
      <c r="CF5" s="65"/>
      <c r="CG5" s="49">
        <v>200</v>
      </c>
      <c r="CH5" s="70">
        <v>200</v>
      </c>
      <c r="CI5" s="84">
        <v>170</v>
      </c>
      <c r="CJ5" s="70">
        <v>200</v>
      </c>
      <c r="CK5" s="50">
        <v>200</v>
      </c>
      <c r="CM5" s="49" t="s">
        <v>24</v>
      </c>
      <c r="CN5" s="70" t="s">
        <v>6</v>
      </c>
      <c r="CO5" s="84" t="s">
        <v>4</v>
      </c>
      <c r="CP5" s="70" t="s">
        <v>7</v>
      </c>
      <c r="CQ5" s="50" t="s">
        <v>24</v>
      </c>
      <c r="CR5" s="16"/>
      <c r="CS5" s="49" t="s">
        <v>24</v>
      </c>
      <c r="CT5" s="70">
        <v>1</v>
      </c>
      <c r="CU5" s="84">
        <v>7</v>
      </c>
      <c r="CV5" s="70">
        <v>1</v>
      </c>
      <c r="CW5" s="50" t="s">
        <v>24</v>
      </c>
      <c r="CX5" s="65"/>
      <c r="CY5" s="49" t="s">
        <v>24</v>
      </c>
      <c r="CZ5" s="70">
        <v>7</v>
      </c>
      <c r="DA5" s="84">
        <v>7</v>
      </c>
      <c r="DB5" s="70">
        <v>7</v>
      </c>
      <c r="DC5" s="50" t="s">
        <v>24</v>
      </c>
      <c r="DD5" s="65"/>
      <c r="DE5" s="9">
        <v>5</v>
      </c>
      <c r="DF5" t="s">
        <v>12</v>
      </c>
      <c r="DG5">
        <v>36</v>
      </c>
      <c r="DH5" s="65"/>
      <c r="DI5" s="81">
        <v>200</v>
      </c>
      <c r="DJ5" s="65">
        <v>200</v>
      </c>
      <c r="DK5" s="65">
        <v>170</v>
      </c>
      <c r="DL5" s="65">
        <v>200</v>
      </c>
      <c r="DM5" s="80">
        <v>200</v>
      </c>
      <c r="DO5" s="81" t="s">
        <v>24</v>
      </c>
      <c r="DP5" s="65" t="s">
        <v>6</v>
      </c>
      <c r="DQ5" s="65" t="s">
        <v>4</v>
      </c>
      <c r="DR5" s="65" t="s">
        <v>7</v>
      </c>
      <c r="DS5" s="80" t="s">
        <v>24</v>
      </c>
      <c r="DT5" s="16"/>
      <c r="DU5" s="81" t="s">
        <v>24</v>
      </c>
      <c r="DV5" s="65">
        <v>1</v>
      </c>
      <c r="DW5" s="65">
        <v>7</v>
      </c>
      <c r="DX5" s="65">
        <v>1</v>
      </c>
      <c r="DY5" s="80" t="s">
        <v>24</v>
      </c>
      <c r="DZ5" s="65"/>
      <c r="EA5" s="81">
        <v>0</v>
      </c>
      <c r="EB5" s="65">
        <v>0</v>
      </c>
      <c r="EC5" s="65">
        <v>0</v>
      </c>
      <c r="ED5" s="65">
        <v>0</v>
      </c>
      <c r="EE5" s="80">
        <v>0</v>
      </c>
    </row>
    <row r="6" spans="1:135" x14ac:dyDescent="0.25">
      <c r="A6" s="49">
        <v>200</v>
      </c>
      <c r="B6" s="70">
        <v>200</v>
      </c>
      <c r="C6" s="70">
        <v>130</v>
      </c>
      <c r="D6" s="70">
        <v>200</v>
      </c>
      <c r="E6" s="50">
        <v>200</v>
      </c>
      <c r="G6" s="49" t="s">
        <v>24</v>
      </c>
      <c r="H6" s="70" t="s">
        <v>6</v>
      </c>
      <c r="I6" s="70" t="s">
        <v>4</v>
      </c>
      <c r="J6" s="70" t="s">
        <v>7</v>
      </c>
      <c r="K6" s="50" t="s">
        <v>24</v>
      </c>
      <c r="L6" s="13"/>
      <c r="M6" s="49" t="s">
        <v>24</v>
      </c>
      <c r="N6" s="70">
        <v>1</v>
      </c>
      <c r="O6" s="70">
        <v>4</v>
      </c>
      <c r="P6" s="70">
        <v>1</v>
      </c>
      <c r="Q6" s="50" t="s">
        <v>24</v>
      </c>
      <c r="R6" s="16"/>
      <c r="S6" s="49">
        <v>0</v>
      </c>
      <c r="T6" s="70">
        <v>2</v>
      </c>
      <c r="U6" s="70">
        <v>2</v>
      </c>
      <c r="V6" s="70">
        <v>2</v>
      </c>
      <c r="W6" s="50">
        <v>0</v>
      </c>
      <c r="X6" s="16"/>
      <c r="Y6" s="9">
        <v>6</v>
      </c>
      <c r="Z6" t="s">
        <v>25</v>
      </c>
      <c r="AA6">
        <v>1</v>
      </c>
      <c r="AB6" s="13"/>
      <c r="AC6" s="49">
        <v>200</v>
      </c>
      <c r="AD6" s="70">
        <v>200</v>
      </c>
      <c r="AE6" s="70">
        <v>130</v>
      </c>
      <c r="AF6" s="70">
        <v>200</v>
      </c>
      <c r="AG6" s="50">
        <v>200</v>
      </c>
      <c r="AI6" s="49" t="s">
        <v>24</v>
      </c>
      <c r="AJ6" s="70" t="s">
        <v>6</v>
      </c>
      <c r="AK6" s="70" t="s">
        <v>4</v>
      </c>
      <c r="AL6" s="70" t="s">
        <v>7</v>
      </c>
      <c r="AM6" s="50" t="s">
        <v>24</v>
      </c>
      <c r="AN6" s="13"/>
      <c r="AO6" s="49" t="s">
        <v>24</v>
      </c>
      <c r="AP6" s="70">
        <v>1</v>
      </c>
      <c r="AQ6" s="70">
        <v>10</v>
      </c>
      <c r="AR6" s="70">
        <v>1</v>
      </c>
      <c r="AS6" s="50" t="s">
        <v>24</v>
      </c>
      <c r="AT6" s="16"/>
      <c r="AU6" s="49">
        <v>0</v>
      </c>
      <c r="AV6" s="70">
        <v>5</v>
      </c>
      <c r="AW6" s="70">
        <v>5</v>
      </c>
      <c r="AX6" s="70">
        <v>5</v>
      </c>
      <c r="AY6" s="50">
        <v>0</v>
      </c>
      <c r="AZ6" s="65"/>
      <c r="BA6" s="9">
        <v>6</v>
      </c>
      <c r="BB6" t="s">
        <v>25</v>
      </c>
      <c r="BC6">
        <v>2</v>
      </c>
      <c r="BD6" s="65"/>
      <c r="BE6" s="49">
        <v>200</v>
      </c>
      <c r="BF6" s="70">
        <v>200</v>
      </c>
      <c r="BG6" s="70">
        <v>130</v>
      </c>
      <c r="BH6" s="70">
        <v>200</v>
      </c>
      <c r="BI6" s="50">
        <v>200</v>
      </c>
      <c r="BK6" s="49" t="s">
        <v>24</v>
      </c>
      <c r="BL6" s="70" t="s">
        <v>6</v>
      </c>
      <c r="BM6" s="70" t="s">
        <v>4</v>
      </c>
      <c r="BN6" s="70" t="s">
        <v>7</v>
      </c>
      <c r="BO6" s="50" t="s">
        <v>24</v>
      </c>
      <c r="BP6" s="13"/>
      <c r="BQ6" s="49" t="s">
        <v>24</v>
      </c>
      <c r="BR6" s="70">
        <v>1</v>
      </c>
      <c r="BS6" s="70">
        <v>10</v>
      </c>
      <c r="BT6" s="70">
        <v>1</v>
      </c>
      <c r="BU6" s="50" t="s">
        <v>24</v>
      </c>
      <c r="BV6" s="65"/>
      <c r="BW6" s="49">
        <v>0</v>
      </c>
      <c r="BX6" s="70">
        <v>6</v>
      </c>
      <c r="BY6" s="70">
        <v>6</v>
      </c>
      <c r="BZ6" s="70">
        <v>6</v>
      </c>
      <c r="CA6" s="50">
        <v>0</v>
      </c>
      <c r="CB6" s="65"/>
      <c r="CC6" s="9">
        <v>6</v>
      </c>
      <c r="CD6" t="s">
        <v>25</v>
      </c>
      <c r="CE6">
        <v>5</v>
      </c>
      <c r="CF6" s="65"/>
      <c r="CG6" s="49">
        <v>200</v>
      </c>
      <c r="CH6" s="70">
        <v>200</v>
      </c>
      <c r="CI6" s="70">
        <v>150</v>
      </c>
      <c r="CJ6" s="70">
        <v>200</v>
      </c>
      <c r="CK6" s="50">
        <v>200</v>
      </c>
      <c r="CM6" s="49" t="s">
        <v>24</v>
      </c>
      <c r="CN6" s="70" t="s">
        <v>6</v>
      </c>
      <c r="CO6" s="70" t="s">
        <v>4</v>
      </c>
      <c r="CP6" s="70" t="s">
        <v>7</v>
      </c>
      <c r="CQ6" s="50" t="s">
        <v>24</v>
      </c>
      <c r="CR6" s="13"/>
      <c r="CS6" s="49" t="s">
        <v>24</v>
      </c>
      <c r="CT6" s="70">
        <v>1</v>
      </c>
      <c r="CU6" s="70">
        <v>10</v>
      </c>
      <c r="CV6" s="70">
        <v>1</v>
      </c>
      <c r="CW6" s="50" t="s">
        <v>24</v>
      </c>
      <c r="CX6" s="65"/>
      <c r="CY6" s="49" t="s">
        <v>24</v>
      </c>
      <c r="CZ6" s="70">
        <v>7</v>
      </c>
      <c r="DA6" s="70">
        <v>7</v>
      </c>
      <c r="DB6" s="70">
        <v>7</v>
      </c>
      <c r="DC6" s="50" t="s">
        <v>24</v>
      </c>
      <c r="DD6" s="65"/>
      <c r="DE6" s="9">
        <v>6</v>
      </c>
      <c r="DF6" t="s">
        <v>25</v>
      </c>
      <c r="DG6">
        <v>2</v>
      </c>
      <c r="DH6" s="65"/>
      <c r="DI6" s="81">
        <v>200</v>
      </c>
      <c r="DJ6" s="65">
        <v>200</v>
      </c>
      <c r="DK6" s="65">
        <v>150</v>
      </c>
      <c r="DL6" s="65">
        <v>200</v>
      </c>
      <c r="DM6" s="80">
        <v>200</v>
      </c>
      <c r="DO6" s="81" t="s">
        <v>24</v>
      </c>
      <c r="DP6" s="65" t="s">
        <v>6</v>
      </c>
      <c r="DQ6" s="65" t="s">
        <v>4</v>
      </c>
      <c r="DR6" s="65" t="s">
        <v>7</v>
      </c>
      <c r="DS6" s="80" t="s">
        <v>24</v>
      </c>
      <c r="DT6" s="13"/>
      <c r="DU6" s="81" t="s">
        <v>24</v>
      </c>
      <c r="DV6" s="65">
        <v>1</v>
      </c>
      <c r="DW6" s="65">
        <v>10</v>
      </c>
      <c r="DX6" s="65">
        <v>1</v>
      </c>
      <c r="DY6" s="80" t="s">
        <v>24</v>
      </c>
      <c r="DZ6" s="65"/>
      <c r="EA6" s="81">
        <v>0</v>
      </c>
      <c r="EB6" s="65">
        <v>0</v>
      </c>
      <c r="EC6" s="65">
        <v>0</v>
      </c>
      <c r="ED6" s="65">
        <v>0</v>
      </c>
      <c r="EE6" s="80">
        <v>0</v>
      </c>
    </row>
    <row r="7" spans="1:135" x14ac:dyDescent="0.25">
      <c r="A7" s="49">
        <v>200</v>
      </c>
      <c r="B7" s="70">
        <v>200</v>
      </c>
      <c r="C7" s="69">
        <v>90</v>
      </c>
      <c r="D7" s="70">
        <v>200</v>
      </c>
      <c r="E7" s="50">
        <v>200</v>
      </c>
      <c r="G7" s="49" t="s">
        <v>24</v>
      </c>
      <c r="H7" s="70" t="s">
        <v>5</v>
      </c>
      <c r="I7" s="69"/>
      <c r="J7" s="70" t="s">
        <v>3</v>
      </c>
      <c r="K7" s="50" t="s">
        <v>24</v>
      </c>
      <c r="L7" s="13"/>
      <c r="M7" s="49" t="s">
        <v>24</v>
      </c>
      <c r="N7" s="70">
        <v>1</v>
      </c>
      <c r="O7" s="69">
        <v>12</v>
      </c>
      <c r="P7" s="70">
        <v>1</v>
      </c>
      <c r="Q7" s="50" t="s">
        <v>24</v>
      </c>
      <c r="R7" s="16"/>
      <c r="S7" s="49">
        <v>0</v>
      </c>
      <c r="T7" s="70">
        <v>2</v>
      </c>
      <c r="U7" s="69">
        <v>2</v>
      </c>
      <c r="V7" s="70">
        <v>2</v>
      </c>
      <c r="W7" s="50">
        <v>0</v>
      </c>
      <c r="X7" s="16"/>
      <c r="Y7" s="9">
        <v>7</v>
      </c>
      <c r="Z7" t="s">
        <v>14</v>
      </c>
      <c r="AA7">
        <f>($Q$17)^2*(20)</f>
        <v>180</v>
      </c>
      <c r="AB7" s="13"/>
      <c r="AC7" s="49">
        <v>200</v>
      </c>
      <c r="AD7" s="70">
        <v>200</v>
      </c>
      <c r="AE7" s="69">
        <v>90</v>
      </c>
      <c r="AF7" s="70">
        <v>200</v>
      </c>
      <c r="AG7" s="50">
        <v>200</v>
      </c>
      <c r="AI7" s="49" t="s">
        <v>24</v>
      </c>
      <c r="AJ7" s="70" t="s">
        <v>5</v>
      </c>
      <c r="AK7" s="69"/>
      <c r="AL7" s="70" t="s">
        <v>3</v>
      </c>
      <c r="AM7" s="50" t="s">
        <v>24</v>
      </c>
      <c r="AN7" s="13"/>
      <c r="AO7" s="49" t="s">
        <v>24</v>
      </c>
      <c r="AP7" s="70">
        <v>1</v>
      </c>
      <c r="AQ7" s="69">
        <v>18</v>
      </c>
      <c r="AR7" s="70">
        <v>1</v>
      </c>
      <c r="AS7" s="50" t="s">
        <v>24</v>
      </c>
      <c r="AT7" s="16"/>
      <c r="AU7" s="49">
        <v>0</v>
      </c>
      <c r="AV7" s="70">
        <v>5</v>
      </c>
      <c r="AW7" s="69">
        <v>5</v>
      </c>
      <c r="AX7" s="70">
        <v>5</v>
      </c>
      <c r="AY7" s="50">
        <v>0</v>
      </c>
      <c r="AZ7" s="65"/>
      <c r="BA7" s="9">
        <v>7</v>
      </c>
      <c r="BB7" t="s">
        <v>14</v>
      </c>
      <c r="BC7">
        <f>($Q$17)^2*(10+25)+BC14</f>
        <v>315</v>
      </c>
      <c r="BD7" s="65"/>
      <c r="BE7" s="49">
        <v>200</v>
      </c>
      <c r="BF7" s="70">
        <v>200</v>
      </c>
      <c r="BG7" s="86">
        <v>90</v>
      </c>
      <c r="BH7" s="70">
        <v>200</v>
      </c>
      <c r="BI7" s="50">
        <v>200</v>
      </c>
      <c r="BK7" s="49" t="s">
        <v>24</v>
      </c>
      <c r="BL7" s="70" t="s">
        <v>5</v>
      </c>
      <c r="BM7" s="86"/>
      <c r="BN7" s="70" t="s">
        <v>3</v>
      </c>
      <c r="BO7" s="50" t="s">
        <v>24</v>
      </c>
      <c r="BP7" s="13"/>
      <c r="BQ7" s="49" t="s">
        <v>24</v>
      </c>
      <c r="BR7" s="70">
        <v>1</v>
      </c>
      <c r="BS7" s="86">
        <v>27</v>
      </c>
      <c r="BT7" s="70">
        <v>1</v>
      </c>
      <c r="BU7" s="50" t="s">
        <v>24</v>
      </c>
      <c r="BV7" s="65"/>
      <c r="BW7" s="49">
        <v>0</v>
      </c>
      <c r="BX7" s="70">
        <v>6</v>
      </c>
      <c r="BY7" s="86">
        <v>6</v>
      </c>
      <c r="BZ7" s="70">
        <v>6</v>
      </c>
      <c r="CA7" s="50">
        <v>0</v>
      </c>
      <c r="CB7" s="65"/>
      <c r="CC7" s="9">
        <v>7</v>
      </c>
      <c r="CD7" t="s">
        <v>14</v>
      </c>
      <c r="CE7">
        <f>($Q$17)^2*(20+60+10+10+10) + CE14</f>
        <v>1485</v>
      </c>
      <c r="CF7" s="65"/>
      <c r="CG7" s="49">
        <v>200</v>
      </c>
      <c r="CH7" s="70">
        <v>200</v>
      </c>
      <c r="CI7" s="70">
        <v>150</v>
      </c>
      <c r="CJ7" s="70">
        <v>200</v>
      </c>
      <c r="CK7" s="50">
        <v>200</v>
      </c>
      <c r="CM7" s="49" t="s">
        <v>24</v>
      </c>
      <c r="CN7" s="70" t="s">
        <v>5</v>
      </c>
      <c r="CO7" s="70" t="s">
        <v>4</v>
      </c>
      <c r="CP7" s="70" t="s">
        <v>3</v>
      </c>
      <c r="CQ7" s="50" t="s">
        <v>24</v>
      </c>
      <c r="CR7" s="13"/>
      <c r="CS7" s="49" t="s">
        <v>24</v>
      </c>
      <c r="CT7" s="70">
        <v>1</v>
      </c>
      <c r="CU7" s="70">
        <v>17</v>
      </c>
      <c r="CV7" s="70">
        <v>1</v>
      </c>
      <c r="CW7" s="50" t="s">
        <v>24</v>
      </c>
      <c r="CX7" s="65"/>
      <c r="CY7" s="49" t="s">
        <v>24</v>
      </c>
      <c r="CZ7" s="70">
        <v>7</v>
      </c>
      <c r="DA7" s="70">
        <v>7</v>
      </c>
      <c r="DB7" s="70">
        <v>7</v>
      </c>
      <c r="DC7" s="50" t="s">
        <v>24</v>
      </c>
      <c r="DD7" s="65"/>
      <c r="DE7" s="9">
        <v>7</v>
      </c>
      <c r="DF7" t="s">
        <v>14</v>
      </c>
      <c r="DG7">
        <f>($Q$17)^2*(10+70)+DG14</f>
        <v>2205</v>
      </c>
      <c r="DH7" s="65"/>
      <c r="DI7" s="81">
        <v>200</v>
      </c>
      <c r="DJ7" s="65">
        <v>200</v>
      </c>
      <c r="DK7" s="65">
        <v>150</v>
      </c>
      <c r="DL7" s="65">
        <v>200</v>
      </c>
      <c r="DM7" s="80">
        <v>200</v>
      </c>
      <c r="DO7" s="81" t="s">
        <v>24</v>
      </c>
      <c r="DP7" s="65" t="s">
        <v>5</v>
      </c>
      <c r="DQ7" s="65" t="s">
        <v>4</v>
      </c>
      <c r="DR7" s="65" t="s">
        <v>3</v>
      </c>
      <c r="DS7" s="80" t="s">
        <v>24</v>
      </c>
      <c r="DT7" s="13"/>
      <c r="DU7" s="81" t="s">
        <v>24</v>
      </c>
      <c r="DV7" s="65">
        <v>1</v>
      </c>
      <c r="DW7" s="65">
        <v>17</v>
      </c>
      <c r="DX7" s="65">
        <v>1</v>
      </c>
      <c r="DY7" s="80" t="s">
        <v>24</v>
      </c>
      <c r="DZ7" s="65"/>
      <c r="EA7" s="81">
        <v>0</v>
      </c>
      <c r="EB7" s="65">
        <v>0</v>
      </c>
      <c r="EC7" s="65">
        <v>0</v>
      </c>
      <c r="ED7" s="65">
        <v>0</v>
      </c>
      <c r="EE7" s="80">
        <v>0</v>
      </c>
    </row>
    <row r="8" spans="1:135" x14ac:dyDescent="0.25">
      <c r="A8" s="49">
        <v>200</v>
      </c>
      <c r="B8" s="70">
        <v>200</v>
      </c>
      <c r="C8" s="74">
        <v>140</v>
      </c>
      <c r="D8" s="70">
        <v>200</v>
      </c>
      <c r="E8" s="50">
        <v>200</v>
      </c>
      <c r="G8" s="49" t="s">
        <v>24</v>
      </c>
      <c r="H8" s="70" t="s">
        <v>2</v>
      </c>
      <c r="I8" s="74" t="s">
        <v>1</v>
      </c>
      <c r="J8" s="70" t="s">
        <v>0</v>
      </c>
      <c r="K8" s="50" t="s">
        <v>24</v>
      </c>
      <c r="L8" s="16"/>
      <c r="M8" s="49" t="s">
        <v>24</v>
      </c>
      <c r="N8" s="70">
        <v>1</v>
      </c>
      <c r="O8" s="74">
        <v>1</v>
      </c>
      <c r="P8" s="70">
        <v>1</v>
      </c>
      <c r="Q8" s="50" t="s">
        <v>24</v>
      </c>
      <c r="R8" s="16"/>
      <c r="S8" s="49">
        <v>0</v>
      </c>
      <c r="T8" s="70">
        <v>2</v>
      </c>
      <c r="U8" s="74">
        <v>2</v>
      </c>
      <c r="V8" s="70">
        <v>2</v>
      </c>
      <c r="W8" s="50">
        <v>0</v>
      </c>
      <c r="X8" s="16"/>
      <c r="Y8" s="9">
        <v>8</v>
      </c>
      <c r="Z8" t="s">
        <v>15</v>
      </c>
      <c r="AA8">
        <v>31</v>
      </c>
      <c r="AB8" s="16"/>
      <c r="AC8" s="49">
        <v>200</v>
      </c>
      <c r="AD8" s="70">
        <v>200</v>
      </c>
      <c r="AE8" s="74">
        <v>140</v>
      </c>
      <c r="AF8" s="70">
        <v>200</v>
      </c>
      <c r="AG8" s="50">
        <v>200</v>
      </c>
      <c r="AI8" s="49" t="s">
        <v>24</v>
      </c>
      <c r="AJ8" s="70" t="s">
        <v>2</v>
      </c>
      <c r="AK8" s="74" t="s">
        <v>1</v>
      </c>
      <c r="AL8" s="70" t="s">
        <v>0</v>
      </c>
      <c r="AM8" s="50" t="s">
        <v>24</v>
      </c>
      <c r="AN8" s="16"/>
      <c r="AO8" s="49" t="s">
        <v>24</v>
      </c>
      <c r="AP8" s="70">
        <v>1</v>
      </c>
      <c r="AQ8" s="74">
        <v>1</v>
      </c>
      <c r="AR8" s="70">
        <v>1</v>
      </c>
      <c r="AS8" s="50" t="s">
        <v>24</v>
      </c>
      <c r="AT8" s="16"/>
      <c r="AU8" s="49">
        <v>0</v>
      </c>
      <c r="AV8" s="70">
        <v>5</v>
      </c>
      <c r="AW8" s="74">
        <v>5</v>
      </c>
      <c r="AX8" s="70">
        <v>5</v>
      </c>
      <c r="AY8" s="50">
        <v>0</v>
      </c>
      <c r="AZ8" s="65"/>
      <c r="BA8" s="9">
        <v>8</v>
      </c>
      <c r="BB8" t="s">
        <v>15</v>
      </c>
      <c r="BC8">
        <v>36</v>
      </c>
      <c r="BD8" s="65"/>
      <c r="BE8" s="49">
        <v>200</v>
      </c>
      <c r="BF8" s="70">
        <v>200</v>
      </c>
      <c r="BG8" s="84">
        <v>140</v>
      </c>
      <c r="BH8" s="70">
        <v>200</v>
      </c>
      <c r="BI8" s="50">
        <v>200</v>
      </c>
      <c r="BK8" s="49" t="s">
        <v>24</v>
      </c>
      <c r="BL8" s="84" t="s">
        <v>2</v>
      </c>
      <c r="BM8" s="84" t="s">
        <v>1</v>
      </c>
      <c r="BN8" s="70" t="s">
        <v>0</v>
      </c>
      <c r="BO8" s="50" t="s">
        <v>24</v>
      </c>
      <c r="BP8" s="16"/>
      <c r="BQ8" s="49" t="s">
        <v>24</v>
      </c>
      <c r="BR8" s="70">
        <v>1</v>
      </c>
      <c r="BS8" s="84">
        <v>10</v>
      </c>
      <c r="BT8" s="70">
        <v>1</v>
      </c>
      <c r="BU8" s="50" t="s">
        <v>24</v>
      </c>
      <c r="BV8" s="65"/>
      <c r="BW8" s="49">
        <v>0</v>
      </c>
      <c r="BX8" s="70">
        <v>6</v>
      </c>
      <c r="BY8" s="84">
        <v>6</v>
      </c>
      <c r="BZ8" s="70">
        <v>6</v>
      </c>
      <c r="CA8" s="50">
        <v>0</v>
      </c>
      <c r="CB8" s="65"/>
      <c r="CC8" s="9">
        <v>8</v>
      </c>
      <c r="CD8" t="s">
        <v>15</v>
      </c>
      <c r="CE8">
        <v>38</v>
      </c>
      <c r="CF8" s="65"/>
      <c r="CG8" s="49">
        <v>200</v>
      </c>
      <c r="CH8" s="70">
        <v>200</v>
      </c>
      <c r="CI8" s="84">
        <v>150</v>
      </c>
      <c r="CJ8" s="70">
        <v>200</v>
      </c>
      <c r="CK8" s="50">
        <v>200</v>
      </c>
      <c r="CM8" s="49" t="s">
        <v>24</v>
      </c>
      <c r="CN8" s="70" t="s">
        <v>2</v>
      </c>
      <c r="CO8" s="84" t="s">
        <v>4</v>
      </c>
      <c r="CP8" s="70" t="s">
        <v>0</v>
      </c>
      <c r="CQ8" s="50" t="s">
        <v>24</v>
      </c>
      <c r="CR8" s="16"/>
      <c r="CS8" s="49" t="s">
        <v>24</v>
      </c>
      <c r="CT8" s="70">
        <v>1</v>
      </c>
      <c r="CU8" s="84">
        <v>18</v>
      </c>
      <c r="CV8" s="70">
        <v>1</v>
      </c>
      <c r="CW8" s="50" t="s">
        <v>24</v>
      </c>
      <c r="CX8" s="65"/>
      <c r="CY8" s="49" t="s">
        <v>24</v>
      </c>
      <c r="CZ8" s="70">
        <v>7</v>
      </c>
      <c r="DA8" s="84">
        <v>7</v>
      </c>
      <c r="DB8" s="70">
        <v>7</v>
      </c>
      <c r="DC8" s="50" t="s">
        <v>24</v>
      </c>
      <c r="DD8" s="65"/>
      <c r="DE8" s="9">
        <v>8</v>
      </c>
      <c r="DF8" t="s">
        <v>15</v>
      </c>
      <c r="DG8">
        <v>40</v>
      </c>
      <c r="DH8" s="65"/>
      <c r="DI8" s="81">
        <v>200</v>
      </c>
      <c r="DJ8" s="65">
        <v>200</v>
      </c>
      <c r="DK8" s="65">
        <v>150</v>
      </c>
      <c r="DL8" s="65">
        <v>200</v>
      </c>
      <c r="DM8" s="80">
        <v>200</v>
      </c>
      <c r="DO8" s="81" t="s">
        <v>24</v>
      </c>
      <c r="DP8" s="65" t="s">
        <v>2</v>
      </c>
      <c r="DQ8" s="65" t="s">
        <v>4</v>
      </c>
      <c r="DR8" s="65" t="s">
        <v>0</v>
      </c>
      <c r="DS8" s="80" t="s">
        <v>24</v>
      </c>
      <c r="DT8" s="16"/>
      <c r="DU8" s="81" t="s">
        <v>24</v>
      </c>
      <c r="DV8" s="65">
        <v>1</v>
      </c>
      <c r="DW8" s="65">
        <v>18</v>
      </c>
      <c r="DX8" s="65">
        <v>1</v>
      </c>
      <c r="DY8" s="80" t="s">
        <v>24</v>
      </c>
      <c r="DZ8" s="65"/>
      <c r="EA8" s="81">
        <v>0</v>
      </c>
      <c r="EB8" s="65">
        <v>0</v>
      </c>
      <c r="EC8" s="65">
        <v>0</v>
      </c>
      <c r="ED8" s="65">
        <v>0</v>
      </c>
      <c r="EE8" s="80">
        <v>0</v>
      </c>
    </row>
    <row r="9" spans="1:135" x14ac:dyDescent="0.25">
      <c r="A9" s="49">
        <v>200</v>
      </c>
      <c r="B9" s="24">
        <v>200</v>
      </c>
      <c r="C9" s="57">
        <v>130</v>
      </c>
      <c r="D9" s="24">
        <v>200</v>
      </c>
      <c r="E9" s="50">
        <v>200</v>
      </c>
      <c r="G9" s="49" t="s">
        <v>24</v>
      </c>
      <c r="H9" s="24" t="s">
        <v>6</v>
      </c>
      <c r="I9" s="57" t="s">
        <v>4</v>
      </c>
      <c r="J9" s="24" t="s">
        <v>7</v>
      </c>
      <c r="K9" s="50" t="s">
        <v>24</v>
      </c>
      <c r="L9" s="16"/>
      <c r="M9" s="49" t="s">
        <v>24</v>
      </c>
      <c r="N9" s="24">
        <v>1</v>
      </c>
      <c r="O9" s="57">
        <v>1</v>
      </c>
      <c r="P9" s="24">
        <v>1</v>
      </c>
      <c r="Q9" s="50" t="s">
        <v>24</v>
      </c>
      <c r="R9" s="16"/>
      <c r="S9" s="49">
        <v>0</v>
      </c>
      <c r="T9" s="24">
        <v>3</v>
      </c>
      <c r="U9" s="57">
        <v>3</v>
      </c>
      <c r="V9" s="24">
        <v>3</v>
      </c>
      <c r="W9" s="50">
        <v>0</v>
      </c>
      <c r="X9" s="16"/>
      <c r="Y9" s="9">
        <v>9</v>
      </c>
      <c r="Z9" t="s">
        <v>16</v>
      </c>
      <c r="AA9">
        <f>270*PI()/180</f>
        <v>4.7123889803846897</v>
      </c>
      <c r="AB9" s="16"/>
      <c r="AC9" s="49">
        <v>200</v>
      </c>
      <c r="AD9" s="24">
        <v>200</v>
      </c>
      <c r="AE9" s="57">
        <v>130</v>
      </c>
      <c r="AF9" s="24">
        <v>200</v>
      </c>
      <c r="AG9" s="50">
        <v>200</v>
      </c>
      <c r="AI9" s="49" t="s">
        <v>24</v>
      </c>
      <c r="AJ9" s="24" t="s">
        <v>6</v>
      </c>
      <c r="AK9" s="57" t="s">
        <v>4</v>
      </c>
      <c r="AL9" s="24" t="s">
        <v>7</v>
      </c>
      <c r="AM9" s="50" t="s">
        <v>24</v>
      </c>
      <c r="AN9" s="16"/>
      <c r="AO9" s="49" t="s">
        <v>24</v>
      </c>
      <c r="AP9" s="24">
        <v>1</v>
      </c>
      <c r="AQ9" s="57">
        <v>1</v>
      </c>
      <c r="AR9" s="24">
        <v>1</v>
      </c>
      <c r="AS9" s="50" t="s">
        <v>24</v>
      </c>
      <c r="AT9" s="16"/>
      <c r="AU9" s="49">
        <v>0</v>
      </c>
      <c r="AV9" s="24">
        <v>3</v>
      </c>
      <c r="AW9" s="57">
        <v>3</v>
      </c>
      <c r="AX9" s="24">
        <v>3</v>
      </c>
      <c r="AY9" s="50">
        <v>0</v>
      </c>
      <c r="AZ9" s="65"/>
      <c r="BA9" s="9">
        <v>9</v>
      </c>
      <c r="BB9" t="s">
        <v>16</v>
      </c>
      <c r="BC9">
        <f>90*PI()/180</f>
        <v>1.5707963267948966</v>
      </c>
      <c r="BD9" s="65"/>
      <c r="BE9" s="49">
        <v>200</v>
      </c>
      <c r="BF9" s="70">
        <v>200</v>
      </c>
      <c r="BG9" s="84">
        <v>140</v>
      </c>
      <c r="BH9" s="70">
        <v>200</v>
      </c>
      <c r="BI9" s="50">
        <v>200</v>
      </c>
      <c r="BK9" s="49" t="s">
        <v>24</v>
      </c>
      <c r="BL9" s="84" t="s">
        <v>6</v>
      </c>
      <c r="BM9" s="84" t="s">
        <v>1</v>
      </c>
      <c r="BN9" s="70" t="s">
        <v>7</v>
      </c>
      <c r="BO9" s="50" t="s">
        <v>24</v>
      </c>
      <c r="BP9" s="16"/>
      <c r="BQ9" s="49" t="s">
        <v>24</v>
      </c>
      <c r="BR9" s="70">
        <v>1</v>
      </c>
      <c r="BS9" s="84">
        <v>9</v>
      </c>
      <c r="BT9" s="70">
        <v>1</v>
      </c>
      <c r="BU9" s="50" t="s">
        <v>24</v>
      </c>
      <c r="BV9" s="65"/>
      <c r="BW9" s="49">
        <v>0</v>
      </c>
      <c r="BX9" s="70">
        <v>6</v>
      </c>
      <c r="BY9" s="84">
        <v>6</v>
      </c>
      <c r="BZ9" s="70">
        <v>6</v>
      </c>
      <c r="CA9" s="50">
        <v>0</v>
      </c>
      <c r="CB9" s="65"/>
      <c r="CC9" s="9">
        <v>9</v>
      </c>
      <c r="CD9" t="s">
        <v>16</v>
      </c>
      <c r="CE9">
        <f>270*PI()/180</f>
        <v>4.7123889803846897</v>
      </c>
      <c r="CF9" s="65"/>
      <c r="CG9" s="49">
        <v>200</v>
      </c>
      <c r="CH9" s="70">
        <v>200</v>
      </c>
      <c r="CI9" s="84">
        <v>150</v>
      </c>
      <c r="CJ9" s="70">
        <v>200</v>
      </c>
      <c r="CK9" s="50">
        <v>200</v>
      </c>
      <c r="CM9" s="49" t="s">
        <v>24</v>
      </c>
      <c r="CN9" s="70" t="s">
        <v>6</v>
      </c>
      <c r="CO9" s="84" t="s">
        <v>4</v>
      </c>
      <c r="CP9" s="70" t="s">
        <v>7</v>
      </c>
      <c r="CQ9" s="50" t="s">
        <v>24</v>
      </c>
      <c r="CR9" s="16"/>
      <c r="CS9" s="49" t="s">
        <v>24</v>
      </c>
      <c r="CT9" s="70">
        <v>1</v>
      </c>
      <c r="CU9" s="84">
        <v>19</v>
      </c>
      <c r="CV9" s="70">
        <v>1</v>
      </c>
      <c r="CW9" s="50" t="s">
        <v>24</v>
      </c>
      <c r="CX9" s="65"/>
      <c r="CY9" s="49" t="s">
        <v>24</v>
      </c>
      <c r="CZ9" s="70">
        <v>7</v>
      </c>
      <c r="DA9" s="84">
        <v>7</v>
      </c>
      <c r="DB9" s="70">
        <v>7</v>
      </c>
      <c r="DC9" s="50" t="s">
        <v>24</v>
      </c>
      <c r="DD9" s="65"/>
      <c r="DE9" s="9">
        <v>9</v>
      </c>
      <c r="DF9" t="s">
        <v>16</v>
      </c>
      <c r="DG9">
        <f>270*PI()/180</f>
        <v>4.7123889803846897</v>
      </c>
      <c r="DH9" s="65"/>
      <c r="DI9" s="81">
        <v>200</v>
      </c>
      <c r="DJ9" s="65">
        <v>200</v>
      </c>
      <c r="DK9" s="65">
        <v>150</v>
      </c>
      <c r="DL9" s="65">
        <v>200</v>
      </c>
      <c r="DM9" s="80">
        <v>200</v>
      </c>
      <c r="DO9" s="81" t="s">
        <v>24</v>
      </c>
      <c r="DP9" s="65" t="s">
        <v>6</v>
      </c>
      <c r="DQ9" s="65" t="s">
        <v>4</v>
      </c>
      <c r="DR9" s="65" t="s">
        <v>7</v>
      </c>
      <c r="DS9" s="80" t="s">
        <v>24</v>
      </c>
      <c r="DT9" s="16"/>
      <c r="DU9" s="81" t="s">
        <v>24</v>
      </c>
      <c r="DV9" s="65">
        <v>1</v>
      </c>
      <c r="DW9" s="65">
        <v>19</v>
      </c>
      <c r="DX9" s="65">
        <v>1</v>
      </c>
      <c r="DY9" s="80" t="s">
        <v>24</v>
      </c>
      <c r="DZ9" s="65"/>
      <c r="EA9" s="81">
        <v>0</v>
      </c>
      <c r="EB9" s="65">
        <v>0</v>
      </c>
      <c r="EC9" s="65">
        <v>0</v>
      </c>
      <c r="ED9" s="65">
        <v>0</v>
      </c>
      <c r="EE9" s="80">
        <v>0</v>
      </c>
    </row>
    <row r="10" spans="1:135" x14ac:dyDescent="0.25">
      <c r="A10" s="49">
        <v>200</v>
      </c>
      <c r="B10" s="24">
        <v>200</v>
      </c>
      <c r="C10" s="15">
        <v>115</v>
      </c>
      <c r="D10" s="24">
        <v>200</v>
      </c>
      <c r="E10" s="50">
        <v>200</v>
      </c>
      <c r="G10" s="49" t="s">
        <v>24</v>
      </c>
      <c r="H10" s="24" t="s">
        <v>5</v>
      </c>
      <c r="I10" s="69"/>
      <c r="J10" s="24" t="s">
        <v>3</v>
      </c>
      <c r="K10" s="50" t="s">
        <v>24</v>
      </c>
      <c r="L10" s="16"/>
      <c r="M10" s="49" t="s">
        <v>24</v>
      </c>
      <c r="N10" s="24">
        <v>1</v>
      </c>
      <c r="O10" s="69">
        <v>9</v>
      </c>
      <c r="P10" s="24">
        <v>1</v>
      </c>
      <c r="Q10" s="50" t="s">
        <v>24</v>
      </c>
      <c r="R10" s="16"/>
      <c r="S10" s="49">
        <v>0</v>
      </c>
      <c r="T10" s="24">
        <v>3</v>
      </c>
      <c r="U10" s="69">
        <v>3</v>
      </c>
      <c r="V10" s="24">
        <v>3</v>
      </c>
      <c r="W10" s="50">
        <v>0</v>
      </c>
      <c r="X10" s="16"/>
      <c r="Y10" s="9">
        <v>10</v>
      </c>
      <c r="Z10" t="s">
        <v>17</v>
      </c>
      <c r="AA10">
        <f>AA7/(AA5*$Q$17^2)/($Q$18*0.0254/$Q$19)</f>
        <v>11.796278274204491</v>
      </c>
      <c r="AB10" s="16"/>
      <c r="AC10" s="49">
        <v>200</v>
      </c>
      <c r="AD10" s="24">
        <v>200</v>
      </c>
      <c r="AE10" s="69">
        <v>115</v>
      </c>
      <c r="AF10" s="24">
        <v>200</v>
      </c>
      <c r="AG10" s="50">
        <v>200</v>
      </c>
      <c r="AI10" s="49" t="s">
        <v>24</v>
      </c>
      <c r="AJ10" s="24" t="s">
        <v>5</v>
      </c>
      <c r="AK10" s="69"/>
      <c r="AL10" s="24" t="s">
        <v>3</v>
      </c>
      <c r="AM10" s="50" t="s">
        <v>24</v>
      </c>
      <c r="AN10" s="16"/>
      <c r="AO10" s="49" t="s">
        <v>24</v>
      </c>
      <c r="AP10" s="24">
        <v>1</v>
      </c>
      <c r="AQ10" s="69">
        <v>9</v>
      </c>
      <c r="AR10" s="24">
        <v>1</v>
      </c>
      <c r="AS10" s="50" t="s">
        <v>24</v>
      </c>
      <c r="AT10" s="16"/>
      <c r="AU10" s="49">
        <v>0</v>
      </c>
      <c r="AV10" s="24">
        <v>3</v>
      </c>
      <c r="AW10" s="69">
        <v>3</v>
      </c>
      <c r="AX10" s="24">
        <v>3</v>
      </c>
      <c r="AY10" s="50">
        <v>0</v>
      </c>
      <c r="AZ10" s="65"/>
      <c r="BA10" s="9">
        <v>10</v>
      </c>
      <c r="BB10" t="s">
        <v>17</v>
      </c>
      <c r="BC10">
        <f>BC7/(BC5*$Q$17^2)/($Q$18*0.0254/$Q$19)</f>
        <v>13.762324653238572</v>
      </c>
      <c r="BD10" s="65"/>
      <c r="BE10" s="49">
        <v>200</v>
      </c>
      <c r="BF10" s="70">
        <v>200</v>
      </c>
      <c r="BG10" s="70">
        <v>140</v>
      </c>
      <c r="BH10" s="70">
        <v>200</v>
      </c>
      <c r="BI10" s="50">
        <v>200</v>
      </c>
      <c r="BK10" s="49" t="s">
        <v>24</v>
      </c>
      <c r="BL10" s="84" t="s">
        <v>5</v>
      </c>
      <c r="BM10" s="84" t="s">
        <v>1</v>
      </c>
      <c r="BN10" s="70" t="s">
        <v>3</v>
      </c>
      <c r="BO10" s="50" t="s">
        <v>24</v>
      </c>
      <c r="BP10" s="16"/>
      <c r="BQ10" s="49" t="s">
        <v>24</v>
      </c>
      <c r="BR10" s="70">
        <v>1</v>
      </c>
      <c r="BS10" s="70">
        <v>8</v>
      </c>
      <c r="BT10" s="70">
        <v>1</v>
      </c>
      <c r="BU10" s="50" t="s">
        <v>24</v>
      </c>
      <c r="BV10" s="65"/>
      <c r="BW10" s="49">
        <v>0</v>
      </c>
      <c r="BX10" s="70">
        <v>6</v>
      </c>
      <c r="BY10" s="70">
        <v>6</v>
      </c>
      <c r="BZ10" s="70">
        <v>6</v>
      </c>
      <c r="CA10" s="50">
        <v>0</v>
      </c>
      <c r="CB10" s="65"/>
      <c r="CC10" s="9">
        <v>10</v>
      </c>
      <c r="CD10" t="s">
        <v>17</v>
      </c>
      <c r="CE10">
        <f>CE7/(CE5*$Q$17^2)/($Q$18*0.0254/$Q$19)</f>
        <v>21.626510169374896</v>
      </c>
      <c r="CF10" s="65"/>
      <c r="CG10" s="49">
        <v>200</v>
      </c>
      <c r="CH10" s="70">
        <v>200</v>
      </c>
      <c r="CI10" s="70">
        <v>150</v>
      </c>
      <c r="CJ10" s="70">
        <v>200</v>
      </c>
      <c r="CK10" s="50">
        <v>200</v>
      </c>
      <c r="CM10" s="49" t="s">
        <v>24</v>
      </c>
      <c r="CN10" s="70" t="s">
        <v>5</v>
      </c>
      <c r="CO10" s="70" t="s">
        <v>4</v>
      </c>
      <c r="CP10" s="70" t="s">
        <v>3</v>
      </c>
      <c r="CQ10" s="50" t="s">
        <v>24</v>
      </c>
      <c r="CR10" s="16"/>
      <c r="CS10" s="49" t="s">
        <v>24</v>
      </c>
      <c r="CT10" s="70">
        <v>1</v>
      </c>
      <c r="CU10" s="70">
        <v>26</v>
      </c>
      <c r="CV10" s="70">
        <v>1</v>
      </c>
      <c r="CW10" s="50" t="s">
        <v>24</v>
      </c>
      <c r="CX10" s="65"/>
      <c r="CY10" s="49" t="s">
        <v>24</v>
      </c>
      <c r="CZ10" s="70">
        <v>7</v>
      </c>
      <c r="DA10" s="70">
        <v>7</v>
      </c>
      <c r="DB10" s="70">
        <v>7</v>
      </c>
      <c r="DC10" s="50" t="s">
        <v>24</v>
      </c>
      <c r="DD10" s="65"/>
      <c r="DE10" s="9">
        <v>10</v>
      </c>
      <c r="DF10" t="s">
        <v>17</v>
      </c>
      <c r="DG10">
        <f>DG7/(DG5*$Q$17^2)/($Q$18*0.0254/$Q$19)</f>
        <v>24.084068143167499</v>
      </c>
      <c r="DH10" s="65"/>
      <c r="DI10" s="81">
        <v>200</v>
      </c>
      <c r="DJ10" s="65">
        <v>200</v>
      </c>
      <c r="DK10" s="65">
        <v>150</v>
      </c>
      <c r="DL10" s="65">
        <v>200</v>
      </c>
      <c r="DM10" s="80">
        <v>200</v>
      </c>
      <c r="DO10" s="81" t="s">
        <v>24</v>
      </c>
      <c r="DP10" s="65" t="s">
        <v>5</v>
      </c>
      <c r="DQ10" s="65" t="s">
        <v>4</v>
      </c>
      <c r="DR10" s="65" t="s">
        <v>3</v>
      </c>
      <c r="DS10" s="80" t="s">
        <v>24</v>
      </c>
      <c r="DT10" s="16"/>
      <c r="DU10" s="81" t="s">
        <v>24</v>
      </c>
      <c r="DV10" s="65">
        <v>1</v>
      </c>
      <c r="DW10" s="65">
        <v>26</v>
      </c>
      <c r="DX10" s="65">
        <v>1</v>
      </c>
      <c r="DY10" s="80" t="s">
        <v>24</v>
      </c>
      <c r="DZ10" s="65"/>
      <c r="EA10" s="81">
        <v>0</v>
      </c>
      <c r="EB10" s="65">
        <v>0</v>
      </c>
      <c r="EC10" s="65">
        <v>0</v>
      </c>
      <c r="ED10" s="65">
        <v>0</v>
      </c>
      <c r="EE10" s="80">
        <v>0</v>
      </c>
    </row>
    <row r="11" spans="1:135" x14ac:dyDescent="0.25">
      <c r="A11" s="49">
        <v>200</v>
      </c>
      <c r="B11" s="24">
        <v>200</v>
      </c>
      <c r="C11" s="24">
        <v>150</v>
      </c>
      <c r="D11" s="24">
        <v>200</v>
      </c>
      <c r="E11" s="50">
        <v>200</v>
      </c>
      <c r="G11" s="49" t="s">
        <v>24</v>
      </c>
      <c r="H11" s="24" t="s">
        <v>2</v>
      </c>
      <c r="I11" s="24" t="s">
        <v>1</v>
      </c>
      <c r="J11" s="24" t="s">
        <v>0</v>
      </c>
      <c r="K11" s="50" t="s">
        <v>24</v>
      </c>
      <c r="L11" s="16"/>
      <c r="M11" s="49" t="s">
        <v>24</v>
      </c>
      <c r="N11" s="24">
        <v>1</v>
      </c>
      <c r="O11" s="24">
        <v>1</v>
      </c>
      <c r="P11" s="24">
        <v>1</v>
      </c>
      <c r="Q11" s="50" t="s">
        <v>24</v>
      </c>
      <c r="R11" s="16"/>
      <c r="S11" s="49">
        <v>0</v>
      </c>
      <c r="T11" s="24">
        <v>3</v>
      </c>
      <c r="U11" s="24">
        <v>3</v>
      </c>
      <c r="V11" s="24">
        <v>3</v>
      </c>
      <c r="W11" s="50">
        <v>0</v>
      </c>
      <c r="X11" s="16"/>
      <c r="Y11" s="9">
        <v>11</v>
      </c>
      <c r="Z11" t="s">
        <v>18</v>
      </c>
      <c r="AA11">
        <v>2</v>
      </c>
      <c r="AB11" s="16"/>
      <c r="AC11" s="49">
        <v>200</v>
      </c>
      <c r="AD11" s="24">
        <v>200</v>
      </c>
      <c r="AE11" s="24">
        <v>150</v>
      </c>
      <c r="AF11" s="24">
        <v>200</v>
      </c>
      <c r="AG11" s="50">
        <v>200</v>
      </c>
      <c r="AI11" s="49" t="s">
        <v>24</v>
      </c>
      <c r="AJ11" s="24" t="s">
        <v>2</v>
      </c>
      <c r="AK11" s="24" t="s">
        <v>1</v>
      </c>
      <c r="AL11" s="24" t="s">
        <v>0</v>
      </c>
      <c r="AM11" s="50" t="s">
        <v>24</v>
      </c>
      <c r="AN11" s="16"/>
      <c r="AO11" s="49" t="s">
        <v>24</v>
      </c>
      <c r="AP11" s="24">
        <v>1</v>
      </c>
      <c r="AQ11" s="24">
        <v>1</v>
      </c>
      <c r="AR11" s="24">
        <v>1</v>
      </c>
      <c r="AS11" s="50" t="s">
        <v>24</v>
      </c>
      <c r="AT11" s="16"/>
      <c r="AU11" s="49">
        <v>0</v>
      </c>
      <c r="AV11" s="24">
        <v>3</v>
      </c>
      <c r="AW11" s="24">
        <v>3</v>
      </c>
      <c r="AX11" s="24">
        <v>3</v>
      </c>
      <c r="AY11" s="50">
        <v>0</v>
      </c>
      <c r="AZ11" s="65"/>
      <c r="BA11" s="9">
        <v>11</v>
      </c>
      <c r="BB11" t="s">
        <v>18</v>
      </c>
      <c r="BC11">
        <v>5</v>
      </c>
      <c r="BD11" s="65"/>
      <c r="BE11" s="49">
        <v>200</v>
      </c>
      <c r="BF11" s="70">
        <v>200</v>
      </c>
      <c r="BG11" s="87">
        <v>150</v>
      </c>
      <c r="BH11" s="70">
        <v>200</v>
      </c>
      <c r="BI11" s="50">
        <v>200</v>
      </c>
      <c r="BK11" s="49" t="s">
        <v>24</v>
      </c>
      <c r="BL11" s="84" t="s">
        <v>2</v>
      </c>
      <c r="BM11" s="84" t="s">
        <v>1</v>
      </c>
      <c r="BN11" s="70" t="s">
        <v>0</v>
      </c>
      <c r="BO11" s="50" t="s">
        <v>24</v>
      </c>
      <c r="BP11" s="16"/>
      <c r="BQ11" s="49" t="s">
        <v>24</v>
      </c>
      <c r="BR11" s="70">
        <v>1</v>
      </c>
      <c r="BS11" s="87">
        <v>1</v>
      </c>
      <c r="BT11" s="70">
        <v>1</v>
      </c>
      <c r="BU11" s="50" t="s">
        <v>24</v>
      </c>
      <c r="BV11" s="65"/>
      <c r="BW11" s="49">
        <v>0</v>
      </c>
      <c r="BX11" s="70">
        <v>6</v>
      </c>
      <c r="BY11" s="87">
        <v>6</v>
      </c>
      <c r="BZ11" s="70">
        <v>6</v>
      </c>
      <c r="CA11" s="50">
        <v>0</v>
      </c>
      <c r="CB11" s="65"/>
      <c r="CC11" s="9">
        <v>11</v>
      </c>
      <c r="CD11" t="s">
        <v>18</v>
      </c>
      <c r="CE11">
        <v>4</v>
      </c>
      <c r="CF11" s="65"/>
      <c r="CG11" s="49">
        <v>200</v>
      </c>
      <c r="CH11" s="70">
        <v>200</v>
      </c>
      <c r="CI11" s="70">
        <v>150</v>
      </c>
      <c r="CJ11" s="70">
        <v>200</v>
      </c>
      <c r="CK11" s="50">
        <v>200</v>
      </c>
      <c r="CM11" s="49" t="s">
        <v>24</v>
      </c>
      <c r="CN11" s="70" t="s">
        <v>2</v>
      </c>
      <c r="CO11" s="70" t="s">
        <v>4</v>
      </c>
      <c r="CP11" s="70" t="s">
        <v>0</v>
      </c>
      <c r="CQ11" s="50" t="s">
        <v>24</v>
      </c>
      <c r="CR11" s="16"/>
      <c r="CS11" s="49" t="s">
        <v>24</v>
      </c>
      <c r="CT11" s="70">
        <v>1</v>
      </c>
      <c r="CU11" s="70">
        <v>27</v>
      </c>
      <c r="CV11" s="70">
        <v>1</v>
      </c>
      <c r="CW11" s="50" t="s">
        <v>24</v>
      </c>
      <c r="CX11" s="65"/>
      <c r="CY11" s="49" t="s">
        <v>24</v>
      </c>
      <c r="CZ11" s="70">
        <v>7</v>
      </c>
      <c r="DA11" s="70">
        <v>7</v>
      </c>
      <c r="DB11" s="70">
        <v>7</v>
      </c>
      <c r="DC11" s="50" t="s">
        <v>24</v>
      </c>
      <c r="DD11" s="65"/>
      <c r="DE11" s="9">
        <v>11</v>
      </c>
      <c r="DF11" t="s">
        <v>18</v>
      </c>
      <c r="DG11">
        <v>0</v>
      </c>
      <c r="DH11" s="65"/>
      <c r="DI11" s="81">
        <v>200</v>
      </c>
      <c r="DJ11" s="65">
        <v>200</v>
      </c>
      <c r="DK11" s="65">
        <v>150</v>
      </c>
      <c r="DL11" s="65">
        <v>200</v>
      </c>
      <c r="DM11" s="80">
        <v>200</v>
      </c>
      <c r="DO11" s="81" t="s">
        <v>24</v>
      </c>
      <c r="DP11" s="65" t="s">
        <v>2</v>
      </c>
      <c r="DQ11" s="65" t="s">
        <v>4</v>
      </c>
      <c r="DR11" s="65" t="s">
        <v>0</v>
      </c>
      <c r="DS11" s="80" t="s">
        <v>24</v>
      </c>
      <c r="DT11" s="16"/>
      <c r="DU11" s="81" t="s">
        <v>24</v>
      </c>
      <c r="DV11" s="65">
        <v>1</v>
      </c>
      <c r="DW11" s="65">
        <v>27</v>
      </c>
      <c r="DX11" s="65">
        <v>1</v>
      </c>
      <c r="DY11" s="80" t="s">
        <v>24</v>
      </c>
      <c r="DZ11" s="65"/>
      <c r="EA11" s="81">
        <v>0</v>
      </c>
      <c r="EB11" s="65">
        <v>0</v>
      </c>
      <c r="EC11" s="65">
        <v>0</v>
      </c>
      <c r="ED11" s="65">
        <v>0</v>
      </c>
      <c r="EE11" s="80">
        <v>0</v>
      </c>
    </row>
    <row r="12" spans="1:135" x14ac:dyDescent="0.25">
      <c r="A12" s="49">
        <v>200</v>
      </c>
      <c r="B12" s="71">
        <v>200</v>
      </c>
      <c r="C12" s="71">
        <v>120</v>
      </c>
      <c r="D12" s="71">
        <v>200</v>
      </c>
      <c r="E12" s="50">
        <v>200</v>
      </c>
      <c r="G12" s="49" t="s">
        <v>24</v>
      </c>
      <c r="H12" s="71" t="s">
        <v>6</v>
      </c>
      <c r="I12" s="71" t="s">
        <v>4</v>
      </c>
      <c r="J12" s="71" t="s">
        <v>7</v>
      </c>
      <c r="K12" s="50" t="s">
        <v>24</v>
      </c>
      <c r="L12" s="16"/>
      <c r="M12" s="49" t="s">
        <v>24</v>
      </c>
      <c r="N12" s="71">
        <v>1</v>
      </c>
      <c r="O12" s="71">
        <v>1</v>
      </c>
      <c r="P12" s="71">
        <v>1</v>
      </c>
      <c r="Q12" s="50" t="s">
        <v>24</v>
      </c>
      <c r="R12" s="16"/>
      <c r="S12" s="49">
        <v>0</v>
      </c>
      <c r="T12" s="71">
        <v>4</v>
      </c>
      <c r="U12" s="71">
        <v>4</v>
      </c>
      <c r="V12" s="71">
        <v>4</v>
      </c>
      <c r="W12" s="50">
        <v>0</v>
      </c>
      <c r="X12" s="16"/>
      <c r="Y12" s="9">
        <v>12</v>
      </c>
      <c r="Z12" t="s">
        <v>19</v>
      </c>
      <c r="AA12">
        <v>1</v>
      </c>
      <c r="AB12" s="16"/>
      <c r="AC12" s="49">
        <v>200</v>
      </c>
      <c r="AD12" s="71">
        <v>200</v>
      </c>
      <c r="AE12" s="71">
        <v>120</v>
      </c>
      <c r="AF12" s="71">
        <v>200</v>
      </c>
      <c r="AG12" s="50">
        <v>200</v>
      </c>
      <c r="AI12" s="49" t="s">
        <v>24</v>
      </c>
      <c r="AJ12" s="71" t="s">
        <v>6</v>
      </c>
      <c r="AK12" s="71" t="s">
        <v>4</v>
      </c>
      <c r="AL12" s="71" t="s">
        <v>7</v>
      </c>
      <c r="AM12" s="50" t="s">
        <v>24</v>
      </c>
      <c r="AN12" s="16"/>
      <c r="AO12" s="49" t="s">
        <v>24</v>
      </c>
      <c r="AP12" s="71">
        <v>1</v>
      </c>
      <c r="AQ12" s="71">
        <v>3</v>
      </c>
      <c r="AR12" s="71">
        <v>1</v>
      </c>
      <c r="AS12" s="50" t="s">
        <v>24</v>
      </c>
      <c r="AT12" s="16"/>
      <c r="AU12" s="49">
        <v>0</v>
      </c>
      <c r="AV12" s="71">
        <v>4</v>
      </c>
      <c r="AW12" s="71">
        <v>4</v>
      </c>
      <c r="AX12" s="71">
        <v>4</v>
      </c>
      <c r="AY12" s="50">
        <v>0</v>
      </c>
      <c r="AZ12" s="65"/>
      <c r="BA12" s="9">
        <v>12</v>
      </c>
      <c r="BB12" t="s">
        <v>19</v>
      </c>
      <c r="BC12">
        <v>3</v>
      </c>
      <c r="BD12" s="65"/>
      <c r="BE12" s="49">
        <v>200</v>
      </c>
      <c r="BF12" s="71">
        <v>200</v>
      </c>
      <c r="BG12" s="88">
        <v>120</v>
      </c>
      <c r="BH12" s="71">
        <v>200</v>
      </c>
      <c r="BI12" s="50">
        <v>200</v>
      </c>
      <c r="BK12" s="49" t="s">
        <v>24</v>
      </c>
      <c r="BL12" s="71" t="s">
        <v>6</v>
      </c>
      <c r="BM12" s="88" t="s">
        <v>4</v>
      </c>
      <c r="BN12" s="89" t="s">
        <v>7</v>
      </c>
      <c r="BO12" s="50" t="s">
        <v>24</v>
      </c>
      <c r="BP12" s="16"/>
      <c r="BQ12" s="49" t="s">
        <v>24</v>
      </c>
      <c r="BR12" s="71">
        <v>1</v>
      </c>
      <c r="BS12" s="88">
        <v>1</v>
      </c>
      <c r="BT12" s="71">
        <v>1</v>
      </c>
      <c r="BU12" s="50" t="s">
        <v>24</v>
      </c>
      <c r="BV12" s="65"/>
      <c r="BW12" s="49">
        <v>0</v>
      </c>
      <c r="BX12" s="71">
        <v>4</v>
      </c>
      <c r="BY12" s="88">
        <v>4</v>
      </c>
      <c r="BZ12" s="71">
        <v>4</v>
      </c>
      <c r="CA12" s="50">
        <v>0</v>
      </c>
      <c r="CB12" s="65"/>
      <c r="CC12" s="9">
        <v>12</v>
      </c>
      <c r="CD12" t="s">
        <v>19</v>
      </c>
      <c r="CE12">
        <v>6</v>
      </c>
      <c r="CF12" s="65"/>
      <c r="CG12" s="49">
        <v>200</v>
      </c>
      <c r="CH12" s="70">
        <v>200</v>
      </c>
      <c r="CI12" s="70">
        <v>100</v>
      </c>
      <c r="CJ12" s="70">
        <v>200</v>
      </c>
      <c r="CK12" s="50">
        <v>200</v>
      </c>
      <c r="CM12" s="49" t="s">
        <v>24</v>
      </c>
      <c r="CN12" s="70" t="s">
        <v>6</v>
      </c>
      <c r="CO12" s="84" t="s">
        <v>4</v>
      </c>
      <c r="CP12" s="70" t="s">
        <v>7</v>
      </c>
      <c r="CQ12" s="50" t="s">
        <v>24</v>
      </c>
      <c r="CR12" s="16"/>
      <c r="CS12" s="49" t="s">
        <v>24</v>
      </c>
      <c r="CT12" s="70">
        <v>1</v>
      </c>
      <c r="CU12" s="70">
        <v>28</v>
      </c>
      <c r="CV12" s="70">
        <v>1</v>
      </c>
      <c r="CW12" s="50" t="s">
        <v>24</v>
      </c>
      <c r="CX12" s="65"/>
      <c r="CY12" s="49" t="s">
        <v>24</v>
      </c>
      <c r="CZ12" s="70">
        <v>7</v>
      </c>
      <c r="DA12" s="70">
        <v>7</v>
      </c>
      <c r="DB12" s="70">
        <v>7</v>
      </c>
      <c r="DC12" s="50" t="s">
        <v>24</v>
      </c>
      <c r="DD12" s="65"/>
      <c r="DE12" s="9">
        <v>12</v>
      </c>
      <c r="DF12" t="s">
        <v>19</v>
      </c>
      <c r="DG12">
        <v>7</v>
      </c>
      <c r="DH12" s="65"/>
      <c r="DI12" s="81">
        <v>200</v>
      </c>
      <c r="DJ12" s="65">
        <v>200</v>
      </c>
      <c r="DK12" s="65">
        <v>130</v>
      </c>
      <c r="DL12" s="65">
        <v>200</v>
      </c>
      <c r="DM12" s="80">
        <v>200</v>
      </c>
      <c r="DO12" s="81" t="s">
        <v>24</v>
      </c>
      <c r="DP12" s="65" t="s">
        <v>6</v>
      </c>
      <c r="DQ12" s="65" t="s">
        <v>4</v>
      </c>
      <c r="DR12" s="65" t="s">
        <v>7</v>
      </c>
      <c r="DS12" s="80" t="s">
        <v>24</v>
      </c>
      <c r="DT12" s="16"/>
      <c r="DU12" s="81" t="s">
        <v>24</v>
      </c>
      <c r="DV12" s="65">
        <v>1</v>
      </c>
      <c r="DW12" s="65">
        <v>28</v>
      </c>
      <c r="DX12" s="65">
        <v>1</v>
      </c>
      <c r="DY12" s="80" t="s">
        <v>24</v>
      </c>
      <c r="DZ12" s="65"/>
      <c r="EA12" s="81">
        <v>0</v>
      </c>
      <c r="EB12" s="65">
        <v>0</v>
      </c>
      <c r="EC12" s="65">
        <v>0</v>
      </c>
      <c r="ED12" s="65">
        <v>0</v>
      </c>
      <c r="EE12" s="80">
        <v>0</v>
      </c>
    </row>
    <row r="13" spans="1:135" x14ac:dyDescent="0.25">
      <c r="A13" s="49">
        <v>200</v>
      </c>
      <c r="B13" s="71">
        <v>200</v>
      </c>
      <c r="C13" s="69">
        <v>60</v>
      </c>
      <c r="D13" s="71">
        <v>200</v>
      </c>
      <c r="E13" s="50">
        <v>200</v>
      </c>
      <c r="G13" s="49" t="s">
        <v>24</v>
      </c>
      <c r="H13" s="71" t="s">
        <v>5</v>
      </c>
      <c r="I13" s="69"/>
      <c r="J13" s="71" t="s">
        <v>3</v>
      </c>
      <c r="K13" s="50" t="s">
        <v>24</v>
      </c>
      <c r="L13" s="16"/>
      <c r="M13" s="49" t="s">
        <v>24</v>
      </c>
      <c r="N13" s="71">
        <v>1</v>
      </c>
      <c r="O13" s="69">
        <v>9</v>
      </c>
      <c r="P13" s="71">
        <v>1</v>
      </c>
      <c r="Q13" s="50" t="s">
        <v>24</v>
      </c>
      <c r="R13" s="16"/>
      <c r="S13" s="49">
        <v>0</v>
      </c>
      <c r="T13" s="71">
        <v>4</v>
      </c>
      <c r="U13" s="69">
        <v>4</v>
      </c>
      <c r="V13" s="71">
        <v>4</v>
      </c>
      <c r="W13" s="50">
        <v>0</v>
      </c>
      <c r="X13" s="16"/>
      <c r="Y13" s="9">
        <v>13</v>
      </c>
      <c r="Z13" t="s">
        <v>26</v>
      </c>
      <c r="AA13">
        <v>31</v>
      </c>
      <c r="AB13" s="16"/>
      <c r="AC13" s="49">
        <v>200</v>
      </c>
      <c r="AD13" s="71">
        <v>200</v>
      </c>
      <c r="AE13" s="69">
        <v>60</v>
      </c>
      <c r="AF13" s="71">
        <v>200</v>
      </c>
      <c r="AG13" s="50">
        <v>200</v>
      </c>
      <c r="AI13" s="49" t="s">
        <v>24</v>
      </c>
      <c r="AJ13" s="71" t="s">
        <v>5</v>
      </c>
      <c r="AK13" s="69"/>
      <c r="AL13" s="71" t="s">
        <v>3</v>
      </c>
      <c r="AM13" s="50" t="s">
        <v>24</v>
      </c>
      <c r="AN13" s="16"/>
      <c r="AO13" s="49" t="s">
        <v>24</v>
      </c>
      <c r="AP13" s="71">
        <v>1</v>
      </c>
      <c r="AQ13" s="69">
        <v>9</v>
      </c>
      <c r="AR13" s="71">
        <v>1</v>
      </c>
      <c r="AS13" s="50" t="s">
        <v>24</v>
      </c>
      <c r="AT13" s="16"/>
      <c r="AU13" s="49">
        <v>0</v>
      </c>
      <c r="AV13" s="71">
        <v>4</v>
      </c>
      <c r="AW13" s="69">
        <v>4</v>
      </c>
      <c r="AX13" s="71">
        <v>4</v>
      </c>
      <c r="AY13" s="50">
        <v>0</v>
      </c>
      <c r="AZ13" s="65"/>
      <c r="BA13" s="9">
        <v>13</v>
      </c>
      <c r="BB13" t="s">
        <v>26</v>
      </c>
      <c r="BC13">
        <v>37</v>
      </c>
      <c r="BD13" s="65"/>
      <c r="BE13" s="49">
        <v>200</v>
      </c>
      <c r="BF13" s="71">
        <v>200</v>
      </c>
      <c r="BG13" s="69">
        <v>60</v>
      </c>
      <c r="BH13" s="71">
        <v>200</v>
      </c>
      <c r="BI13" s="50">
        <v>200</v>
      </c>
      <c r="BK13" s="49" t="s">
        <v>24</v>
      </c>
      <c r="BL13" s="71" t="s">
        <v>5</v>
      </c>
      <c r="BM13" s="69"/>
      <c r="BN13" s="71" t="s">
        <v>3</v>
      </c>
      <c r="BO13" s="50" t="s">
        <v>24</v>
      </c>
      <c r="BP13" s="16"/>
      <c r="BQ13" s="49" t="s">
        <v>24</v>
      </c>
      <c r="BR13" s="71">
        <v>1</v>
      </c>
      <c r="BS13" s="69">
        <v>9</v>
      </c>
      <c r="BT13" s="71">
        <v>1</v>
      </c>
      <c r="BU13" s="50" t="s">
        <v>24</v>
      </c>
      <c r="BV13" s="65"/>
      <c r="BW13" s="49">
        <v>0</v>
      </c>
      <c r="BX13" s="71">
        <v>4</v>
      </c>
      <c r="BY13" s="69">
        <v>4</v>
      </c>
      <c r="BZ13" s="71">
        <v>4</v>
      </c>
      <c r="CA13" s="50">
        <v>0</v>
      </c>
      <c r="CB13" s="65"/>
      <c r="CC13" s="9">
        <v>13</v>
      </c>
      <c r="CD13" t="s">
        <v>26</v>
      </c>
      <c r="CE13">
        <v>37</v>
      </c>
      <c r="CF13" s="65"/>
      <c r="CG13" s="49">
        <v>200</v>
      </c>
      <c r="CH13" s="70">
        <v>200</v>
      </c>
      <c r="CI13" s="69">
        <v>60</v>
      </c>
      <c r="CJ13" s="70">
        <v>200</v>
      </c>
      <c r="CK13" s="50">
        <v>200</v>
      </c>
      <c r="CM13" s="49" t="s">
        <v>24</v>
      </c>
      <c r="CN13" s="70" t="s">
        <v>5</v>
      </c>
      <c r="CO13" s="69"/>
      <c r="CP13" s="70" t="s">
        <v>3</v>
      </c>
      <c r="CQ13" s="50" t="s">
        <v>24</v>
      </c>
      <c r="CR13" s="16"/>
      <c r="CS13" s="49" t="s">
        <v>24</v>
      </c>
      <c r="CT13" s="70">
        <v>1</v>
      </c>
      <c r="CU13" s="69">
        <v>36</v>
      </c>
      <c r="CV13" s="70">
        <v>1</v>
      </c>
      <c r="CW13" s="50" t="s">
        <v>24</v>
      </c>
      <c r="CX13" s="65"/>
      <c r="CY13" s="49" t="s">
        <v>24</v>
      </c>
      <c r="CZ13" s="70">
        <v>7</v>
      </c>
      <c r="DA13" s="69">
        <v>7</v>
      </c>
      <c r="DB13" s="70">
        <v>7</v>
      </c>
      <c r="DC13" s="50" t="s">
        <v>24</v>
      </c>
      <c r="DD13" s="65"/>
      <c r="DE13" s="9">
        <v>13</v>
      </c>
      <c r="DF13" t="s">
        <v>26</v>
      </c>
      <c r="DG13">
        <v>40</v>
      </c>
      <c r="DH13" s="65"/>
      <c r="DI13" s="81">
        <v>200</v>
      </c>
      <c r="DJ13" s="65">
        <v>200</v>
      </c>
      <c r="DK13" s="65">
        <v>130</v>
      </c>
      <c r="DL13" s="65">
        <v>200</v>
      </c>
      <c r="DM13" s="80">
        <v>200</v>
      </c>
      <c r="DO13" s="81" t="s">
        <v>24</v>
      </c>
      <c r="DP13" s="65" t="s">
        <v>5</v>
      </c>
      <c r="DQ13" s="65" t="s">
        <v>4</v>
      </c>
      <c r="DR13" s="65" t="s">
        <v>3</v>
      </c>
      <c r="DS13" s="80" t="s">
        <v>24</v>
      </c>
      <c r="DT13" s="16"/>
      <c r="DU13" s="81" t="s">
        <v>24</v>
      </c>
      <c r="DV13" s="65">
        <v>1</v>
      </c>
      <c r="DW13" s="65">
        <v>35</v>
      </c>
      <c r="DX13" s="65">
        <v>1</v>
      </c>
      <c r="DY13" s="80" t="s">
        <v>24</v>
      </c>
      <c r="DZ13" s="65"/>
      <c r="EA13" s="81">
        <v>0</v>
      </c>
      <c r="EB13" s="65">
        <v>0</v>
      </c>
      <c r="EC13" s="65">
        <v>0</v>
      </c>
      <c r="ED13" s="65">
        <v>0</v>
      </c>
      <c r="EE13" s="80">
        <v>0</v>
      </c>
    </row>
    <row r="14" spans="1:135" x14ac:dyDescent="0.25">
      <c r="A14" s="49">
        <v>200</v>
      </c>
      <c r="B14" s="71">
        <v>200</v>
      </c>
      <c r="C14" s="75">
        <v>130</v>
      </c>
      <c r="D14" s="71">
        <v>200</v>
      </c>
      <c r="E14" s="50">
        <v>200</v>
      </c>
      <c r="G14" s="49" t="s">
        <v>24</v>
      </c>
      <c r="H14" s="71" t="s">
        <v>2</v>
      </c>
      <c r="I14" s="75" t="s">
        <v>1</v>
      </c>
      <c r="J14" s="71" t="s">
        <v>0</v>
      </c>
      <c r="K14" s="50" t="s">
        <v>24</v>
      </c>
      <c r="L14" s="16"/>
      <c r="M14" s="49" t="s">
        <v>24</v>
      </c>
      <c r="N14" s="71">
        <v>1</v>
      </c>
      <c r="O14" s="75">
        <v>1</v>
      </c>
      <c r="P14" s="71">
        <v>1</v>
      </c>
      <c r="Q14" s="50" t="s">
        <v>24</v>
      </c>
      <c r="R14" s="16"/>
      <c r="S14" s="49">
        <v>0</v>
      </c>
      <c r="T14" s="71">
        <v>4</v>
      </c>
      <c r="U14" s="75">
        <v>4</v>
      </c>
      <c r="V14" s="71">
        <v>4</v>
      </c>
      <c r="W14" s="50">
        <v>0</v>
      </c>
      <c r="X14" s="16"/>
      <c r="Y14" s="9">
        <v>14</v>
      </c>
      <c r="Z14" t="s">
        <v>20</v>
      </c>
      <c r="AA14">
        <v>0</v>
      </c>
      <c r="AB14" s="16"/>
      <c r="AC14" s="49">
        <v>200</v>
      </c>
      <c r="AD14" s="71">
        <v>200</v>
      </c>
      <c r="AE14" s="75">
        <v>130</v>
      </c>
      <c r="AF14" s="71">
        <v>200</v>
      </c>
      <c r="AG14" s="50">
        <v>200</v>
      </c>
      <c r="AI14" s="49" t="s">
        <v>24</v>
      </c>
      <c r="AJ14" s="71" t="s">
        <v>2</v>
      </c>
      <c r="AK14" s="75" t="s">
        <v>1</v>
      </c>
      <c r="AL14" s="71" t="s">
        <v>0</v>
      </c>
      <c r="AM14" s="50" t="s">
        <v>24</v>
      </c>
      <c r="AN14" s="16"/>
      <c r="AO14" s="49" t="s">
        <v>24</v>
      </c>
      <c r="AP14" s="71">
        <v>1</v>
      </c>
      <c r="AQ14" s="75">
        <v>1</v>
      </c>
      <c r="AR14" s="71">
        <v>1</v>
      </c>
      <c r="AS14" s="50" t="s">
        <v>24</v>
      </c>
      <c r="AT14" s="16"/>
      <c r="AU14" s="49">
        <v>0</v>
      </c>
      <c r="AV14" s="71">
        <v>4</v>
      </c>
      <c r="AW14" s="75">
        <v>4</v>
      </c>
      <c r="AX14" s="71">
        <v>4</v>
      </c>
      <c r="AY14" s="50">
        <v>0</v>
      </c>
      <c r="AZ14" s="65"/>
      <c r="BA14" s="9">
        <v>14</v>
      </c>
      <c r="BB14" t="s">
        <v>20</v>
      </c>
      <c r="BC14">
        <v>0</v>
      </c>
      <c r="BD14" s="65"/>
      <c r="BE14" s="49">
        <v>200</v>
      </c>
      <c r="BF14" s="71">
        <v>200</v>
      </c>
      <c r="BG14" s="75">
        <v>130</v>
      </c>
      <c r="BH14" s="71">
        <v>200</v>
      </c>
      <c r="BI14" s="50">
        <v>200</v>
      </c>
      <c r="BK14" s="49" t="s">
        <v>24</v>
      </c>
      <c r="BL14" s="71" t="s">
        <v>2</v>
      </c>
      <c r="BM14" s="75" t="s">
        <v>1</v>
      </c>
      <c r="BN14" s="71" t="s">
        <v>0</v>
      </c>
      <c r="BO14" s="50" t="s">
        <v>24</v>
      </c>
      <c r="BP14" s="16"/>
      <c r="BQ14" s="49" t="s">
        <v>24</v>
      </c>
      <c r="BR14" s="71">
        <v>1</v>
      </c>
      <c r="BS14" s="75">
        <v>1</v>
      </c>
      <c r="BT14" s="71">
        <v>1</v>
      </c>
      <c r="BU14" s="50" t="s">
        <v>24</v>
      </c>
      <c r="BV14" s="65"/>
      <c r="BW14" s="49">
        <v>0</v>
      </c>
      <c r="BX14" s="71">
        <v>4</v>
      </c>
      <c r="BY14" s="75">
        <v>4</v>
      </c>
      <c r="BZ14" s="71">
        <v>4</v>
      </c>
      <c r="CA14" s="50">
        <v>0</v>
      </c>
      <c r="CB14" s="65"/>
      <c r="CC14" s="9">
        <v>14</v>
      </c>
      <c r="CD14" t="s">
        <v>20</v>
      </c>
      <c r="CE14">
        <f>BC7+BC29</f>
        <v>495</v>
      </c>
      <c r="CF14" s="65"/>
      <c r="CG14" s="49">
        <v>200</v>
      </c>
      <c r="CH14" s="70">
        <v>200</v>
      </c>
      <c r="CI14" s="85">
        <v>130</v>
      </c>
      <c r="CJ14" s="70">
        <v>200</v>
      </c>
      <c r="CK14" s="50">
        <v>200</v>
      </c>
      <c r="CM14" s="49" t="s">
        <v>24</v>
      </c>
      <c r="CN14" s="70" t="s">
        <v>2</v>
      </c>
      <c r="CO14" s="85" t="s">
        <v>1</v>
      </c>
      <c r="CP14" s="70" t="s">
        <v>0</v>
      </c>
      <c r="CQ14" s="50" t="s">
        <v>24</v>
      </c>
      <c r="CR14" s="16"/>
      <c r="CS14" s="49" t="s">
        <v>24</v>
      </c>
      <c r="CT14" s="70">
        <v>1</v>
      </c>
      <c r="CU14" s="85">
        <v>1</v>
      </c>
      <c r="CV14" s="70">
        <v>1</v>
      </c>
      <c r="CW14" s="50" t="s">
        <v>24</v>
      </c>
      <c r="CX14" s="65"/>
      <c r="CY14" s="49" t="s">
        <v>24</v>
      </c>
      <c r="CZ14" s="70">
        <v>7</v>
      </c>
      <c r="DA14" s="85">
        <v>7</v>
      </c>
      <c r="DB14" s="70">
        <v>7</v>
      </c>
      <c r="DC14" s="50" t="s">
        <v>24</v>
      </c>
      <c r="DD14" s="65"/>
      <c r="DE14" s="9">
        <v>14</v>
      </c>
      <c r="DF14" t="s">
        <v>20</v>
      </c>
      <c r="DG14">
        <f>CE7</f>
        <v>1485</v>
      </c>
      <c r="DH14" s="65"/>
      <c r="DI14" s="81">
        <v>200</v>
      </c>
      <c r="DJ14" s="65">
        <v>200</v>
      </c>
      <c r="DK14" s="65">
        <v>130</v>
      </c>
      <c r="DL14" s="65">
        <v>200</v>
      </c>
      <c r="DM14" s="80">
        <v>200</v>
      </c>
      <c r="DO14" s="81" t="s">
        <v>24</v>
      </c>
      <c r="DP14" s="16" t="s">
        <v>2</v>
      </c>
      <c r="DQ14" s="65" t="s">
        <v>4</v>
      </c>
      <c r="DR14" s="16" t="s">
        <v>0</v>
      </c>
      <c r="DS14" s="80" t="s">
        <v>24</v>
      </c>
      <c r="DT14" s="16"/>
      <c r="DU14" s="81" t="s">
        <v>24</v>
      </c>
      <c r="DV14" s="65">
        <v>1</v>
      </c>
      <c r="DW14" s="65">
        <v>36</v>
      </c>
      <c r="DX14" s="65">
        <v>1</v>
      </c>
      <c r="DY14" s="80" t="s">
        <v>24</v>
      </c>
      <c r="DZ14" s="65"/>
      <c r="EA14" s="81">
        <v>0</v>
      </c>
      <c r="EB14" s="65">
        <v>0</v>
      </c>
      <c r="EC14" s="65">
        <v>0</v>
      </c>
      <c r="ED14" s="65">
        <v>0</v>
      </c>
      <c r="EE14" s="80">
        <v>0</v>
      </c>
    </row>
    <row r="15" spans="1:135" x14ac:dyDescent="0.25">
      <c r="A15" s="51">
        <v>200</v>
      </c>
      <c r="B15" s="52">
        <v>200</v>
      </c>
      <c r="C15" s="76">
        <v>70</v>
      </c>
      <c r="D15" s="52">
        <v>200</v>
      </c>
      <c r="E15" s="53">
        <v>200</v>
      </c>
      <c r="G15" s="51" t="s">
        <v>24</v>
      </c>
      <c r="H15" s="52" t="s">
        <v>24</v>
      </c>
      <c r="I15" s="76" t="s">
        <v>24</v>
      </c>
      <c r="J15" s="52" t="s">
        <v>24</v>
      </c>
      <c r="K15" s="53" t="s">
        <v>24</v>
      </c>
      <c r="L15" s="16"/>
      <c r="M15" s="51" t="s">
        <v>24</v>
      </c>
      <c r="N15" s="52" t="s">
        <v>24</v>
      </c>
      <c r="O15" s="76" t="s">
        <v>24</v>
      </c>
      <c r="P15" s="52" t="s">
        <v>24</v>
      </c>
      <c r="Q15" s="53" t="s">
        <v>24</v>
      </c>
      <c r="R15" s="16"/>
      <c r="S15" s="51">
        <v>0</v>
      </c>
      <c r="T15" s="52">
        <v>0</v>
      </c>
      <c r="U15" s="76">
        <v>0</v>
      </c>
      <c r="V15" s="52">
        <v>0</v>
      </c>
      <c r="W15" s="53">
        <v>0</v>
      </c>
      <c r="X15" s="16"/>
      <c r="Y15" s="16"/>
      <c r="Z15" s="16"/>
      <c r="AA15" s="16"/>
      <c r="AB15" s="16"/>
      <c r="AC15" s="51">
        <v>200</v>
      </c>
      <c r="AD15" s="52">
        <v>200</v>
      </c>
      <c r="AE15" s="76">
        <v>70</v>
      </c>
      <c r="AF15" s="52">
        <v>200</v>
      </c>
      <c r="AG15" s="53">
        <v>200</v>
      </c>
      <c r="AI15" s="51" t="s">
        <v>24</v>
      </c>
      <c r="AJ15" s="52" t="s">
        <v>24</v>
      </c>
      <c r="AK15" s="76" t="s">
        <v>24</v>
      </c>
      <c r="AL15" s="52" t="s">
        <v>24</v>
      </c>
      <c r="AM15" s="53" t="s">
        <v>24</v>
      </c>
      <c r="AN15" s="16"/>
      <c r="AO15" s="51" t="s">
        <v>24</v>
      </c>
      <c r="AP15" s="52" t="s">
        <v>24</v>
      </c>
      <c r="AQ15" s="76" t="s">
        <v>24</v>
      </c>
      <c r="AR15" s="52" t="s">
        <v>24</v>
      </c>
      <c r="AS15" s="53" t="s">
        <v>24</v>
      </c>
      <c r="AT15" s="16"/>
      <c r="AU15" s="51">
        <v>0</v>
      </c>
      <c r="AV15" s="52">
        <v>0</v>
      </c>
      <c r="AW15" s="76">
        <v>0</v>
      </c>
      <c r="AX15" s="52">
        <v>0</v>
      </c>
      <c r="AY15" s="53">
        <v>0</v>
      </c>
      <c r="AZ15" s="65"/>
      <c r="BD15" s="65"/>
      <c r="BE15" s="51">
        <v>200</v>
      </c>
      <c r="BF15" s="52">
        <v>200</v>
      </c>
      <c r="BG15" s="76">
        <v>70</v>
      </c>
      <c r="BH15" s="71">
        <v>200</v>
      </c>
      <c r="BI15" s="53">
        <v>200</v>
      </c>
      <c r="BK15" s="51" t="s">
        <v>24</v>
      </c>
      <c r="BL15" s="52" t="s">
        <v>24</v>
      </c>
      <c r="BM15" s="76" t="s">
        <v>24</v>
      </c>
      <c r="BN15" s="52" t="s">
        <v>24</v>
      </c>
      <c r="BO15" s="53" t="s">
        <v>24</v>
      </c>
      <c r="BP15" s="16"/>
      <c r="BQ15" s="51" t="s">
        <v>24</v>
      </c>
      <c r="BR15" s="52" t="s">
        <v>24</v>
      </c>
      <c r="BS15" s="76" t="s">
        <v>24</v>
      </c>
      <c r="BT15" s="52" t="s">
        <v>24</v>
      </c>
      <c r="BU15" s="53" t="s">
        <v>24</v>
      </c>
      <c r="BV15" s="65"/>
      <c r="BW15" s="51">
        <v>0</v>
      </c>
      <c r="BX15" s="52">
        <v>0</v>
      </c>
      <c r="BY15" s="76">
        <v>0</v>
      </c>
      <c r="BZ15" s="52">
        <v>0</v>
      </c>
      <c r="CA15" s="53">
        <v>0</v>
      </c>
      <c r="CB15" s="65"/>
      <c r="CF15" s="65"/>
      <c r="CG15" s="51">
        <v>200</v>
      </c>
      <c r="CH15" s="52">
        <v>200</v>
      </c>
      <c r="CI15" s="76">
        <v>70</v>
      </c>
      <c r="CJ15" s="52">
        <v>200</v>
      </c>
      <c r="CK15" s="53">
        <v>200</v>
      </c>
      <c r="CM15" s="51" t="s">
        <v>24</v>
      </c>
      <c r="CN15" s="52" t="s">
        <v>24</v>
      </c>
      <c r="CO15" s="76" t="s">
        <v>24</v>
      </c>
      <c r="CP15" s="52" t="s">
        <v>24</v>
      </c>
      <c r="CQ15" s="53" t="s">
        <v>24</v>
      </c>
      <c r="CR15" s="16"/>
      <c r="CS15" s="51" t="s">
        <v>24</v>
      </c>
      <c r="CT15" s="52" t="s">
        <v>24</v>
      </c>
      <c r="CU15" s="76" t="s">
        <v>24</v>
      </c>
      <c r="CV15" s="52" t="s">
        <v>24</v>
      </c>
      <c r="CW15" s="53" t="s">
        <v>24</v>
      </c>
      <c r="CX15" s="65"/>
      <c r="CY15" s="51" t="s">
        <v>24</v>
      </c>
      <c r="CZ15" s="52" t="s">
        <v>24</v>
      </c>
      <c r="DA15" s="76" t="s">
        <v>24</v>
      </c>
      <c r="DB15" s="52" t="s">
        <v>24</v>
      </c>
      <c r="DC15" s="53" t="s">
        <v>24</v>
      </c>
      <c r="DD15" s="65"/>
      <c r="DE15" s="65"/>
      <c r="DF15" s="65"/>
      <c r="DG15" s="65"/>
      <c r="DH15" s="65"/>
      <c r="DI15" s="83">
        <v>200</v>
      </c>
      <c r="DJ15" s="66">
        <v>200</v>
      </c>
      <c r="DK15" s="66">
        <v>70</v>
      </c>
      <c r="DL15" s="66">
        <v>200</v>
      </c>
      <c r="DM15" s="82">
        <v>200</v>
      </c>
      <c r="DO15" s="83" t="s">
        <v>24</v>
      </c>
      <c r="DP15" s="66" t="s">
        <v>24</v>
      </c>
      <c r="DQ15" s="66" t="s">
        <v>24</v>
      </c>
      <c r="DR15" s="66" t="s">
        <v>24</v>
      </c>
      <c r="DS15" s="82" t="s">
        <v>24</v>
      </c>
      <c r="DT15" s="16"/>
      <c r="DU15" s="83" t="s">
        <v>24</v>
      </c>
      <c r="DV15" s="66" t="s">
        <v>24</v>
      </c>
      <c r="DW15" s="66" t="s">
        <v>24</v>
      </c>
      <c r="DX15" s="66" t="s">
        <v>24</v>
      </c>
      <c r="DY15" s="82" t="s">
        <v>24</v>
      </c>
      <c r="DZ15" s="65"/>
      <c r="EA15" s="83">
        <v>0</v>
      </c>
      <c r="EB15" s="66">
        <v>0</v>
      </c>
      <c r="EC15" s="66">
        <v>0</v>
      </c>
      <c r="ED15" s="66">
        <v>0</v>
      </c>
      <c r="EE15" s="82">
        <v>0</v>
      </c>
    </row>
    <row r="16" spans="1:135" x14ac:dyDescent="0.25"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>
        <v>1</v>
      </c>
      <c r="Z16" t="s">
        <v>8</v>
      </c>
      <c r="AA16">
        <v>90</v>
      </c>
      <c r="AB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X16" s="65"/>
      <c r="AY16" s="65"/>
      <c r="AZ16" s="65"/>
      <c r="BA16">
        <v>1</v>
      </c>
      <c r="BB16" t="s">
        <v>8</v>
      </c>
      <c r="BC16">
        <v>90</v>
      </c>
      <c r="BD16" s="65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65"/>
      <c r="BZ16" s="65"/>
      <c r="CA16" s="65"/>
      <c r="CB16" s="65"/>
      <c r="CC16">
        <v>1</v>
      </c>
      <c r="CD16" t="s">
        <v>8</v>
      </c>
      <c r="CE16">
        <v>60</v>
      </c>
      <c r="CF16" s="65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5"/>
      <c r="DB16" s="65"/>
      <c r="DC16" s="65"/>
      <c r="DD16" s="65"/>
      <c r="DE16" s="65"/>
      <c r="DF16" s="65"/>
      <c r="DG16" s="65"/>
      <c r="DH16" s="65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65"/>
      <c r="ED16" s="65"/>
      <c r="EE16" s="65"/>
    </row>
    <row r="17" spans="7:135" x14ac:dyDescent="0.25">
      <c r="G17" s="46" t="s">
        <v>24</v>
      </c>
      <c r="H17" s="47" t="s">
        <v>24</v>
      </c>
      <c r="I17" s="47" t="s">
        <v>24</v>
      </c>
      <c r="J17" s="47" t="s">
        <v>24</v>
      </c>
      <c r="K17" s="48" t="s">
        <v>24</v>
      </c>
      <c r="N17" s="16" t="s">
        <v>21</v>
      </c>
      <c r="O17" s="9"/>
      <c r="Q17" s="16">
        <v>3</v>
      </c>
      <c r="R17" s="16"/>
      <c r="S17" s="16">
        <v>131</v>
      </c>
      <c r="T17" s="16">
        <v>132</v>
      </c>
      <c r="U17" s="9" t="s">
        <v>50</v>
      </c>
      <c r="V17" s="16"/>
      <c r="W17" s="16"/>
      <c r="X17" s="16"/>
      <c r="Y17" s="9">
        <v>2</v>
      </c>
      <c r="Z17" t="s">
        <v>9</v>
      </c>
      <c r="AA17">
        <v>130</v>
      </c>
      <c r="AB17" s="16"/>
      <c r="AI17" s="16"/>
      <c r="AJ17" s="9"/>
      <c r="AK17" s="16"/>
      <c r="AL17" s="9"/>
      <c r="AN17" s="16"/>
      <c r="AO17" s="16"/>
      <c r="AP17" s="16"/>
      <c r="AQ17" s="16"/>
      <c r="AR17" s="16"/>
      <c r="AS17" s="16"/>
      <c r="AX17" s="65"/>
      <c r="AY17" s="65"/>
      <c r="AZ17" s="65"/>
      <c r="BA17" s="9">
        <v>2</v>
      </c>
      <c r="BB17" t="s">
        <v>9</v>
      </c>
      <c r="BC17">
        <v>130</v>
      </c>
      <c r="BD17" s="65"/>
      <c r="BK17" s="16"/>
      <c r="BL17" s="9"/>
      <c r="BM17" s="16"/>
      <c r="BN17" s="9"/>
      <c r="BP17" s="16"/>
      <c r="BQ17" s="16"/>
      <c r="BR17" s="16"/>
      <c r="BS17" s="16"/>
      <c r="BT17" s="16"/>
      <c r="BU17" s="16"/>
      <c r="BV17" s="65"/>
      <c r="BZ17" s="65"/>
      <c r="CA17" s="65"/>
      <c r="CB17" s="65"/>
      <c r="CC17" s="9">
        <v>2</v>
      </c>
      <c r="CD17" t="s">
        <v>9</v>
      </c>
      <c r="CE17">
        <v>70</v>
      </c>
      <c r="CF17" s="65"/>
      <c r="CM17" s="16"/>
      <c r="CN17" s="9"/>
      <c r="CO17" s="16"/>
      <c r="CP17" s="9"/>
      <c r="CR17" s="16"/>
      <c r="CS17" s="16"/>
      <c r="CT17" s="16"/>
      <c r="CU17" s="16"/>
      <c r="CV17" s="16"/>
      <c r="CW17" s="16"/>
      <c r="CX17" s="65"/>
      <c r="DB17" s="65"/>
      <c r="DC17" s="65"/>
      <c r="DD17" s="65"/>
      <c r="DE17" s="65"/>
      <c r="DF17" s="65"/>
      <c r="DG17" s="65"/>
      <c r="DH17" s="65"/>
      <c r="DO17" s="46" t="s">
        <v>24</v>
      </c>
      <c r="DP17" s="47" t="s">
        <v>24</v>
      </c>
      <c r="DQ17" s="47" t="s">
        <v>24</v>
      </c>
      <c r="DR17" s="47" t="s">
        <v>24</v>
      </c>
      <c r="DS17" s="48" t="s">
        <v>24</v>
      </c>
      <c r="DT17" s="16"/>
      <c r="DU17" s="16"/>
      <c r="DV17" s="16"/>
      <c r="DW17" s="16"/>
      <c r="DX17" s="16"/>
      <c r="DY17" s="16"/>
      <c r="DZ17" s="65"/>
      <c r="ED17" s="65"/>
      <c r="EE17" s="65"/>
    </row>
    <row r="18" spans="7:135" x14ac:dyDescent="0.25">
      <c r="G18" s="49" t="s">
        <v>24</v>
      </c>
      <c r="H18" s="63">
        <f>315*PI()/180</f>
        <v>5.497787143782138</v>
      </c>
      <c r="I18" s="63">
        <f>270*PI()/180</f>
        <v>4.7123889803846897</v>
      </c>
      <c r="J18" s="63">
        <f>225*PI()/180</f>
        <v>3.9269908169872414</v>
      </c>
      <c r="K18" s="50" t="s">
        <v>24</v>
      </c>
      <c r="N18" s="16" t="s">
        <v>22</v>
      </c>
      <c r="O18" s="9"/>
      <c r="Q18" s="13">
        <v>267</v>
      </c>
      <c r="R18" s="16"/>
      <c r="S18">
        <v>153</v>
      </c>
      <c r="T18" s="16">
        <v>154</v>
      </c>
      <c r="U18" s="9" t="s">
        <v>51</v>
      </c>
      <c r="V18" s="16"/>
      <c r="W18" s="16"/>
      <c r="X18" s="16"/>
      <c r="Y18" s="9">
        <v>3</v>
      </c>
      <c r="Z18" t="s">
        <v>10</v>
      </c>
      <c r="AA18">
        <v>140</v>
      </c>
      <c r="AB18" s="16"/>
      <c r="AI18" s="16"/>
      <c r="AJ18" s="9"/>
      <c r="AK18" s="16"/>
      <c r="AL18" s="9"/>
      <c r="AN18" s="13"/>
      <c r="AO18" s="16"/>
      <c r="AP18" s="16"/>
      <c r="AQ18" s="16"/>
      <c r="AR18" s="16"/>
      <c r="AS18" s="16"/>
      <c r="AX18" s="65"/>
      <c r="AY18" s="65"/>
      <c r="AZ18" s="65"/>
      <c r="BA18" s="9">
        <v>3</v>
      </c>
      <c r="BB18" t="s">
        <v>10</v>
      </c>
      <c r="BC18">
        <v>140</v>
      </c>
      <c r="BD18" s="65"/>
      <c r="BK18" s="16"/>
      <c r="BL18" s="9"/>
      <c r="BM18" s="16"/>
      <c r="BN18" s="9"/>
      <c r="BP18" s="13"/>
      <c r="BQ18" s="16"/>
      <c r="BR18" s="16"/>
      <c r="BS18" s="16"/>
      <c r="BT18" s="16"/>
      <c r="BU18" s="16"/>
      <c r="BV18" s="65"/>
      <c r="BZ18" s="65"/>
      <c r="CA18" s="65"/>
      <c r="CB18" s="65"/>
      <c r="CC18" s="9">
        <v>3</v>
      </c>
      <c r="CD18" t="s">
        <v>10</v>
      </c>
      <c r="CE18">
        <v>130</v>
      </c>
      <c r="CF18" s="65"/>
      <c r="CM18" s="16"/>
      <c r="CN18" s="9"/>
      <c r="CO18" s="16"/>
      <c r="CP18" s="9"/>
      <c r="CR18" s="13"/>
      <c r="CS18" s="16"/>
      <c r="CT18" s="16"/>
      <c r="CU18" s="16"/>
      <c r="CV18" s="16"/>
      <c r="CW18" s="16"/>
      <c r="CX18" s="65"/>
      <c r="DB18" s="65"/>
      <c r="DC18" s="65"/>
      <c r="DD18" s="65"/>
      <c r="DE18" s="65"/>
      <c r="DF18" s="65"/>
      <c r="DG18" s="65"/>
      <c r="DH18" s="65"/>
      <c r="DO18" s="49" t="s">
        <v>24</v>
      </c>
      <c r="DP18" s="65">
        <f>315*PI()/180</f>
        <v>5.497787143782138</v>
      </c>
      <c r="DQ18" s="65">
        <f>270*PI()/180</f>
        <v>4.7123889803846897</v>
      </c>
      <c r="DR18" s="65">
        <f>225*PI()/180</f>
        <v>3.9269908169872414</v>
      </c>
      <c r="DS18" s="80" t="s">
        <v>24</v>
      </c>
      <c r="DT18" s="13"/>
      <c r="DU18" s="16"/>
      <c r="DV18" s="16"/>
      <c r="DW18" s="16"/>
      <c r="DX18" s="16"/>
      <c r="DY18" s="16"/>
      <c r="DZ18" s="65"/>
      <c r="ED18" s="65"/>
      <c r="EE18" s="65"/>
    </row>
    <row r="19" spans="7:135" x14ac:dyDescent="0.25">
      <c r="G19" s="49" t="s">
        <v>24</v>
      </c>
      <c r="H19" s="63">
        <v>0</v>
      </c>
      <c r="I19" s="73">
        <v>-1</v>
      </c>
      <c r="J19" s="63">
        <f>PI()</f>
        <v>3.1415926535897931</v>
      </c>
      <c r="K19" s="50" t="s">
        <v>24</v>
      </c>
      <c r="N19" s="65" t="s">
        <v>23</v>
      </c>
      <c r="O19" s="9"/>
      <c r="P19" s="16"/>
      <c r="Q19" s="13">
        <v>24</v>
      </c>
      <c r="R19" s="16"/>
      <c r="S19">
        <v>240</v>
      </c>
      <c r="T19" s="16">
        <v>241</v>
      </c>
      <c r="U19" s="9" t="s">
        <v>52</v>
      </c>
      <c r="V19" s="16"/>
      <c r="W19" s="16"/>
      <c r="X19" s="16"/>
      <c r="Y19" s="9">
        <v>4</v>
      </c>
      <c r="Z19" t="s">
        <v>11</v>
      </c>
      <c r="AA19">
        <v>140</v>
      </c>
      <c r="AB19" s="16"/>
      <c r="AI19" s="16"/>
      <c r="AJ19" s="9"/>
      <c r="AK19" s="65"/>
      <c r="AL19" s="9"/>
      <c r="AM19" s="16"/>
      <c r="AN19" s="13"/>
      <c r="AO19" s="16"/>
      <c r="AP19" s="16"/>
      <c r="AQ19" s="16"/>
      <c r="AR19" s="16"/>
      <c r="AS19" s="16"/>
      <c r="AX19" s="65"/>
      <c r="AY19" s="65"/>
      <c r="AZ19" s="65"/>
      <c r="BA19" s="9">
        <v>4</v>
      </c>
      <c r="BB19" t="s">
        <v>11</v>
      </c>
      <c r="BC19">
        <v>140</v>
      </c>
      <c r="BD19" s="65"/>
      <c r="BK19" s="16"/>
      <c r="BL19" s="9"/>
      <c r="BM19" s="65"/>
      <c r="BN19" s="9"/>
      <c r="BO19" s="16"/>
      <c r="BP19" s="13"/>
      <c r="BQ19" s="16"/>
      <c r="BR19" s="16"/>
      <c r="BS19" s="16"/>
      <c r="BT19" s="16"/>
      <c r="BU19" s="16"/>
      <c r="BV19" s="65"/>
      <c r="BZ19" s="65"/>
      <c r="CA19" s="65"/>
      <c r="CB19" s="65"/>
      <c r="CC19" s="9">
        <v>4</v>
      </c>
      <c r="CD19" t="s">
        <v>11</v>
      </c>
      <c r="CE19">
        <v>130</v>
      </c>
      <c r="CF19" s="65"/>
      <c r="CM19" s="16"/>
      <c r="CN19" s="9"/>
      <c r="CO19" s="65"/>
      <c r="CP19" s="9"/>
      <c r="CQ19" s="16"/>
      <c r="CR19" s="13"/>
      <c r="CS19" s="16"/>
      <c r="CT19" s="16"/>
      <c r="CU19" s="16"/>
      <c r="CV19" s="16"/>
      <c r="CW19" s="16"/>
      <c r="CX19" s="65"/>
      <c r="DB19" s="65"/>
      <c r="DC19" s="65"/>
      <c r="DD19" s="65"/>
      <c r="DE19" s="65"/>
      <c r="DF19" s="65"/>
      <c r="DG19" s="65"/>
      <c r="DH19" s="65"/>
      <c r="DO19" s="49" t="s">
        <v>24</v>
      </c>
      <c r="DP19" s="65">
        <v>0</v>
      </c>
      <c r="DQ19" s="65">
        <f t="shared" ref="DQ19:DQ29" si="0">270*PI()/180</f>
        <v>4.7123889803846897</v>
      </c>
      <c r="DR19" s="65">
        <f>PI()</f>
        <v>3.1415926535897931</v>
      </c>
      <c r="DS19" s="80" t="s">
        <v>24</v>
      </c>
      <c r="DT19" s="13"/>
      <c r="DU19" s="16"/>
      <c r="DV19" s="16"/>
      <c r="DW19" s="16"/>
      <c r="DX19" s="16"/>
      <c r="DY19" s="16"/>
      <c r="DZ19" s="65"/>
      <c r="ED19" s="65"/>
      <c r="EE19" s="65"/>
    </row>
    <row r="20" spans="7:135" x14ac:dyDescent="0.25">
      <c r="G20" s="49" t="s">
        <v>24</v>
      </c>
      <c r="H20" s="70">
        <f>315*PI()/180</f>
        <v>5.497787143782138</v>
      </c>
      <c r="I20" s="72">
        <f>270*PI()/180</f>
        <v>4.7123889803846897</v>
      </c>
      <c r="J20" s="70">
        <f>225*PI()/180</f>
        <v>3.9269908169872414</v>
      </c>
      <c r="K20" s="50" t="s">
        <v>24</v>
      </c>
      <c r="L20" s="16"/>
      <c r="M20" s="16"/>
      <c r="N20" s="16"/>
      <c r="O20" s="16"/>
      <c r="P20" s="16"/>
      <c r="Q20" s="16"/>
      <c r="R20" s="16"/>
      <c r="S20" s="16">
        <v>267</v>
      </c>
      <c r="T20" s="16">
        <v>268</v>
      </c>
      <c r="U20" s="9" t="s">
        <v>53</v>
      </c>
      <c r="V20" s="16"/>
      <c r="W20" s="16"/>
      <c r="X20" s="16"/>
      <c r="Y20" s="9">
        <v>5</v>
      </c>
      <c r="Z20" t="s">
        <v>12</v>
      </c>
      <c r="AA20">
        <v>12</v>
      </c>
      <c r="AB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X20" s="65"/>
      <c r="AY20" s="65"/>
      <c r="AZ20" s="65"/>
      <c r="BA20" s="9">
        <v>5</v>
      </c>
      <c r="BB20" t="s">
        <v>12</v>
      </c>
      <c r="BC20">
        <v>18</v>
      </c>
      <c r="BD20" s="65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65"/>
      <c r="BZ20" s="65"/>
      <c r="CA20" s="65"/>
      <c r="CB20" s="65"/>
      <c r="CC20" s="9">
        <v>5</v>
      </c>
      <c r="CD20" t="s">
        <v>12</v>
      </c>
      <c r="CE20">
        <v>9</v>
      </c>
      <c r="CF20" s="65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65"/>
      <c r="DB20" s="65"/>
      <c r="DC20" s="65"/>
      <c r="DD20" s="65"/>
      <c r="DE20" s="65"/>
      <c r="DF20" s="65"/>
      <c r="DG20" s="65"/>
      <c r="DH20" s="65"/>
      <c r="DO20" s="49" t="s">
        <v>24</v>
      </c>
      <c r="DP20" s="65">
        <f>315*PI()/180</f>
        <v>5.497787143782138</v>
      </c>
      <c r="DQ20" s="65">
        <f t="shared" si="0"/>
        <v>4.7123889803846897</v>
      </c>
      <c r="DR20" s="65">
        <f>225*PI()/180</f>
        <v>3.9269908169872414</v>
      </c>
      <c r="DS20" s="80" t="s">
        <v>24</v>
      </c>
      <c r="DT20" s="16"/>
      <c r="DU20" s="16"/>
      <c r="DV20" s="16"/>
      <c r="DW20" s="16"/>
      <c r="DX20" s="16"/>
      <c r="DY20" s="16"/>
      <c r="DZ20" s="65"/>
      <c r="ED20" s="65"/>
      <c r="EE20" s="65"/>
    </row>
    <row r="21" spans="7:135" x14ac:dyDescent="0.25">
      <c r="G21" s="49" t="s">
        <v>24</v>
      </c>
      <c r="H21" s="70">
        <f>315*PI()/180</f>
        <v>5.497787143782138</v>
      </c>
      <c r="I21" s="70">
        <f>270*PI()/180</f>
        <v>4.7123889803846897</v>
      </c>
      <c r="J21" s="70">
        <f>225*PI()/180</f>
        <v>3.9269908169872414</v>
      </c>
      <c r="K21" s="50" t="s">
        <v>24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9">
        <v>6</v>
      </c>
      <c r="Z21" t="s">
        <v>25</v>
      </c>
      <c r="AA21">
        <v>2</v>
      </c>
      <c r="AB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X21" s="65"/>
      <c r="AY21" s="65"/>
      <c r="AZ21" s="65"/>
      <c r="BA21" s="9">
        <v>6</v>
      </c>
      <c r="BB21" t="s">
        <v>25</v>
      </c>
      <c r="BC21">
        <v>2</v>
      </c>
      <c r="BD21" s="65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65"/>
      <c r="BZ21" s="65"/>
      <c r="CA21" s="65"/>
      <c r="CB21" s="65"/>
      <c r="CC21" s="9">
        <v>6</v>
      </c>
      <c r="CD21" t="s">
        <v>25</v>
      </c>
      <c r="CE21">
        <v>2</v>
      </c>
      <c r="CF21" s="65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65"/>
      <c r="DB21" s="65"/>
      <c r="DC21" s="65"/>
      <c r="DD21" s="65"/>
      <c r="DE21" s="65"/>
      <c r="DF21" s="65"/>
      <c r="DG21" s="65"/>
      <c r="DH21" s="65"/>
      <c r="DO21" s="49" t="s">
        <v>24</v>
      </c>
      <c r="DP21" s="65">
        <f>315*PI()/180</f>
        <v>5.497787143782138</v>
      </c>
      <c r="DQ21" s="65">
        <f t="shared" si="0"/>
        <v>4.7123889803846897</v>
      </c>
      <c r="DR21" s="65">
        <f>225*PI()/180</f>
        <v>3.9269908169872414</v>
      </c>
      <c r="DS21" s="80" t="s">
        <v>24</v>
      </c>
      <c r="DT21" s="16"/>
      <c r="DU21" s="16"/>
      <c r="DV21" s="16"/>
      <c r="DW21" s="16"/>
      <c r="DX21" s="16"/>
      <c r="DY21" s="16"/>
      <c r="DZ21" s="65"/>
      <c r="ED21" s="65"/>
      <c r="EE21" s="65"/>
    </row>
    <row r="22" spans="7:135" x14ac:dyDescent="0.25">
      <c r="G22" s="49" t="s">
        <v>24</v>
      </c>
      <c r="H22" s="70">
        <v>0</v>
      </c>
      <c r="I22" s="69">
        <v>-1</v>
      </c>
      <c r="J22" s="70">
        <f>PI()</f>
        <v>3.1415926535897931</v>
      </c>
      <c r="K22" s="50" t="s">
        <v>24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9">
        <v>7</v>
      </c>
      <c r="Z22" t="s">
        <v>14</v>
      </c>
      <c r="AA22">
        <f>($Q$17)^2*(10+50)</f>
        <v>540</v>
      </c>
      <c r="AB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X22" s="65"/>
      <c r="AY22" s="65"/>
      <c r="AZ22" s="65"/>
      <c r="BA22" s="9">
        <v>7</v>
      </c>
      <c r="BB22" t="s">
        <v>14</v>
      </c>
      <c r="BC22">
        <f>($Q$17)^2*(10+50)+BC29</f>
        <v>720</v>
      </c>
      <c r="BD22" s="65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65"/>
      <c r="BZ22" s="65"/>
      <c r="CA22" s="65"/>
      <c r="CB22" s="65"/>
      <c r="CC22" s="9">
        <v>7</v>
      </c>
      <c r="CD22" t="s">
        <v>14</v>
      </c>
      <c r="CE22">
        <f>($Q$17)^2*(10+70)</f>
        <v>720</v>
      </c>
      <c r="CF22" s="65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65"/>
      <c r="DB22" s="65"/>
      <c r="DC22" s="65"/>
      <c r="DD22" s="65"/>
      <c r="DE22" s="65"/>
      <c r="DF22" s="65"/>
      <c r="DG22" s="65"/>
      <c r="DH22" s="65"/>
      <c r="DO22" s="49" t="s">
        <v>24</v>
      </c>
      <c r="DP22" s="65">
        <v>0</v>
      </c>
      <c r="DQ22" s="65">
        <f t="shared" si="0"/>
        <v>4.7123889803846897</v>
      </c>
      <c r="DR22" s="65">
        <f>PI()</f>
        <v>3.1415926535897931</v>
      </c>
      <c r="DS22" s="80" t="s">
        <v>24</v>
      </c>
      <c r="DT22" s="16"/>
      <c r="DU22" s="16"/>
      <c r="DV22" s="16"/>
      <c r="DW22" s="16"/>
      <c r="DX22" s="16"/>
      <c r="DY22" s="16"/>
      <c r="DZ22" s="65"/>
      <c r="ED22" s="65"/>
      <c r="EE22" s="65"/>
    </row>
    <row r="23" spans="7:135" x14ac:dyDescent="0.25">
      <c r="G23" s="49" t="s">
        <v>24</v>
      </c>
      <c r="H23" s="70">
        <f>45*PI()/180</f>
        <v>0.78539816339744828</v>
      </c>
      <c r="I23" s="74">
        <f>90*PI()/180</f>
        <v>1.5707963267948966</v>
      </c>
      <c r="J23" s="70">
        <f>135*PI()/180</f>
        <v>2.3561944901923448</v>
      </c>
      <c r="K23" s="50" t="s">
        <v>24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9">
        <v>8</v>
      </c>
      <c r="Z23" t="s">
        <v>15</v>
      </c>
      <c r="AA23">
        <v>35</v>
      </c>
      <c r="AB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X23" s="65"/>
      <c r="AY23" s="65"/>
      <c r="AZ23" s="65"/>
      <c r="BA23" s="9">
        <v>8</v>
      </c>
      <c r="BB23" t="s">
        <v>15</v>
      </c>
      <c r="BC23">
        <v>35</v>
      </c>
      <c r="BD23" s="65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5"/>
      <c r="BZ23" s="65"/>
      <c r="CA23" s="65"/>
      <c r="CB23" s="65"/>
      <c r="CC23" s="9">
        <v>8</v>
      </c>
      <c r="CD23" t="s">
        <v>15</v>
      </c>
      <c r="CE23">
        <v>41</v>
      </c>
      <c r="CF23" s="65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65"/>
      <c r="DB23" s="65"/>
      <c r="DC23" s="65"/>
      <c r="DD23" s="65"/>
      <c r="DE23" s="65"/>
      <c r="DF23" s="65"/>
      <c r="DG23" s="65"/>
      <c r="DH23" s="65"/>
      <c r="DO23" s="49" t="s">
        <v>24</v>
      </c>
      <c r="DP23" s="65">
        <f>45*PI()/180</f>
        <v>0.78539816339744828</v>
      </c>
      <c r="DQ23" s="65">
        <f t="shared" si="0"/>
        <v>4.7123889803846897</v>
      </c>
      <c r="DR23" s="65">
        <f>135*PI()/180</f>
        <v>2.3561944901923448</v>
      </c>
      <c r="DS23" s="80" t="s">
        <v>24</v>
      </c>
      <c r="DT23" s="16"/>
      <c r="DU23" s="16"/>
      <c r="DV23" s="16"/>
      <c r="DW23" s="16"/>
      <c r="DX23" s="16"/>
      <c r="DY23" s="16"/>
      <c r="DZ23" s="65"/>
      <c r="ED23" s="65"/>
      <c r="EE23" s="65"/>
    </row>
    <row r="24" spans="7:135" x14ac:dyDescent="0.25">
      <c r="G24" s="49" t="s">
        <v>24</v>
      </c>
      <c r="H24" s="24">
        <f>315*PI()/180</f>
        <v>5.497787143782138</v>
      </c>
      <c r="I24" s="57">
        <f>270*PI()/180</f>
        <v>4.7123889803846897</v>
      </c>
      <c r="J24" s="24">
        <f>225*PI()/180</f>
        <v>3.9269908169872414</v>
      </c>
      <c r="K24" s="50" t="s">
        <v>24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9">
        <v>9</v>
      </c>
      <c r="Z24" t="s">
        <v>16</v>
      </c>
      <c r="AA24">
        <f>270*PI()/180</f>
        <v>4.7123889803846897</v>
      </c>
      <c r="AB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X24" s="65"/>
      <c r="AY24" s="65"/>
      <c r="AZ24" s="65"/>
      <c r="BA24" s="9">
        <v>9</v>
      </c>
      <c r="BB24" t="s">
        <v>16</v>
      </c>
      <c r="BC24">
        <f>270*PI()/180</f>
        <v>4.7123889803846897</v>
      </c>
      <c r="BD24" s="65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5"/>
      <c r="BZ24" s="65"/>
      <c r="CA24" s="65"/>
      <c r="CB24" s="65"/>
      <c r="CC24" s="9">
        <v>9</v>
      </c>
      <c r="CD24" t="s">
        <v>16</v>
      </c>
      <c r="CE24">
        <f>270*PI()/180</f>
        <v>4.7123889803846897</v>
      </c>
      <c r="CF24" s="65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65"/>
      <c r="DB24" s="65"/>
      <c r="DC24" s="65"/>
      <c r="DD24" s="65"/>
      <c r="DE24" s="65"/>
      <c r="DF24" s="65"/>
      <c r="DG24" s="65"/>
      <c r="DH24" s="65"/>
      <c r="DO24" s="49" t="s">
        <v>24</v>
      </c>
      <c r="DP24" s="65">
        <f>315*PI()/180</f>
        <v>5.497787143782138</v>
      </c>
      <c r="DQ24" s="65">
        <f t="shared" si="0"/>
        <v>4.7123889803846897</v>
      </c>
      <c r="DR24" s="65">
        <f>225*PI()/180</f>
        <v>3.9269908169872414</v>
      </c>
      <c r="DS24" s="80" t="s">
        <v>24</v>
      </c>
      <c r="DT24" s="16"/>
      <c r="DU24" s="16"/>
      <c r="DV24" s="16"/>
      <c r="DW24" s="16"/>
      <c r="DX24" s="16"/>
      <c r="DY24" s="16"/>
      <c r="DZ24" s="65"/>
      <c r="ED24" s="65"/>
      <c r="EE24" s="65"/>
    </row>
    <row r="25" spans="7:135" x14ac:dyDescent="0.25">
      <c r="G25" s="49" t="s">
        <v>24</v>
      </c>
      <c r="H25" s="24">
        <v>0</v>
      </c>
      <c r="I25" s="69">
        <v>-1</v>
      </c>
      <c r="J25" s="24">
        <f>PI()</f>
        <v>3.1415926535897931</v>
      </c>
      <c r="K25" s="50" t="s">
        <v>24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10</v>
      </c>
      <c r="Z25" t="s">
        <v>17</v>
      </c>
      <c r="AA25">
        <f>AA22/(AA20*$Q$17^2)/($Q$18*0.0254/$Q$19)</f>
        <v>17.694417411306734</v>
      </c>
      <c r="AB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X25" s="65"/>
      <c r="AY25" s="65"/>
      <c r="AZ25" s="65"/>
      <c r="BA25" s="9">
        <v>10</v>
      </c>
      <c r="BB25" t="s">
        <v>17</v>
      </c>
      <c r="BC25">
        <f>BC22/(BC20*$Q$17^2)/($Q$18*0.0254/$Q$19)</f>
        <v>15.728371032272653</v>
      </c>
      <c r="BD25" s="65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5"/>
      <c r="BZ25" s="65"/>
      <c r="CA25" s="65"/>
      <c r="CB25" s="65"/>
      <c r="CC25" s="9">
        <v>10</v>
      </c>
      <c r="CD25" t="s">
        <v>17</v>
      </c>
      <c r="CE25">
        <f>CE22/(CE20*$Q$17^2)/($Q$18*0.0254/$Q$19)</f>
        <v>31.456742064545306</v>
      </c>
      <c r="CF25" s="65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65"/>
      <c r="DB25" s="65"/>
      <c r="DC25" s="65"/>
      <c r="DD25" s="65"/>
      <c r="DE25" s="65"/>
      <c r="DF25" s="65"/>
      <c r="DG25" s="65"/>
      <c r="DH25" s="65"/>
      <c r="DO25" s="49" t="s">
        <v>24</v>
      </c>
      <c r="DP25" s="65">
        <v>0</v>
      </c>
      <c r="DQ25" s="65">
        <f t="shared" si="0"/>
        <v>4.7123889803846897</v>
      </c>
      <c r="DR25" s="65">
        <f>PI()</f>
        <v>3.1415926535897931</v>
      </c>
      <c r="DS25" s="80" t="s">
        <v>24</v>
      </c>
      <c r="DT25" s="16"/>
      <c r="DU25" s="16"/>
      <c r="DV25" s="16"/>
      <c r="DW25" s="16"/>
      <c r="DX25" s="16"/>
      <c r="DY25" s="16"/>
      <c r="DZ25" s="65"/>
      <c r="ED25" s="65"/>
      <c r="EE25" s="65"/>
    </row>
    <row r="26" spans="7:135" x14ac:dyDescent="0.25">
      <c r="G26" s="49" t="s">
        <v>24</v>
      </c>
      <c r="H26" s="24">
        <f>45*PI()/180</f>
        <v>0.78539816339744828</v>
      </c>
      <c r="I26" s="24">
        <f>90*PI()/180</f>
        <v>1.5707963267948966</v>
      </c>
      <c r="J26" s="24">
        <f>135*PI()/180</f>
        <v>2.3561944901923448</v>
      </c>
      <c r="K26" s="50" t="s">
        <v>24</v>
      </c>
      <c r="Y26" s="9">
        <v>11</v>
      </c>
      <c r="Z26" t="s">
        <v>18</v>
      </c>
      <c r="AA26">
        <v>3</v>
      </c>
      <c r="AX26" s="65"/>
      <c r="AY26" s="65"/>
      <c r="AZ26" s="65"/>
      <c r="BA26" s="9">
        <v>11</v>
      </c>
      <c r="BB26" t="s">
        <v>18</v>
      </c>
      <c r="BC26">
        <v>3</v>
      </c>
      <c r="BD26" s="65"/>
      <c r="BV26" s="65"/>
      <c r="BZ26" s="65"/>
      <c r="CA26" s="65"/>
      <c r="CB26" s="65"/>
      <c r="CC26" s="9">
        <v>11</v>
      </c>
      <c r="CD26" t="s">
        <v>18</v>
      </c>
      <c r="CE26">
        <v>0</v>
      </c>
      <c r="CF26" s="65"/>
      <c r="CX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49" t="s">
        <v>24</v>
      </c>
      <c r="DP26" s="65">
        <f>45*PI()/180</f>
        <v>0.78539816339744828</v>
      </c>
      <c r="DQ26" s="65">
        <f t="shared" si="0"/>
        <v>4.7123889803846897</v>
      </c>
      <c r="DR26" s="65">
        <f>135*PI()/180</f>
        <v>2.3561944901923448</v>
      </c>
      <c r="DS26" s="80" t="s">
        <v>24</v>
      </c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</row>
    <row r="27" spans="7:135" x14ac:dyDescent="0.25">
      <c r="G27" s="49" t="s">
        <v>24</v>
      </c>
      <c r="H27" s="71">
        <f>315*PI()/180</f>
        <v>5.497787143782138</v>
      </c>
      <c r="I27" s="71">
        <f>270*PI()/180</f>
        <v>4.7123889803846897</v>
      </c>
      <c r="J27" s="71">
        <f>225*PI()/180</f>
        <v>3.9269908169872414</v>
      </c>
      <c r="K27" s="50" t="s">
        <v>24</v>
      </c>
      <c r="Y27" s="9">
        <v>12</v>
      </c>
      <c r="Z27" t="s">
        <v>19</v>
      </c>
      <c r="AA27">
        <v>2</v>
      </c>
      <c r="AE27" s="9"/>
      <c r="AX27" s="65"/>
      <c r="AY27" s="65"/>
      <c r="AZ27" s="65"/>
      <c r="BA27" s="9">
        <v>12</v>
      </c>
      <c r="BB27" t="s">
        <v>19</v>
      </c>
      <c r="BC27">
        <v>5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9">
        <v>12</v>
      </c>
      <c r="CD27" t="s">
        <v>19</v>
      </c>
      <c r="CE27">
        <v>4</v>
      </c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49" t="s">
        <v>24</v>
      </c>
      <c r="DP27" s="65">
        <f>315*PI()/180</f>
        <v>5.497787143782138</v>
      </c>
      <c r="DQ27" s="65">
        <f t="shared" si="0"/>
        <v>4.7123889803846897</v>
      </c>
      <c r="DR27" s="65">
        <f>225*PI()/180</f>
        <v>3.9269908169872414</v>
      </c>
      <c r="DS27" s="80" t="s">
        <v>24</v>
      </c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</row>
    <row r="28" spans="7:135" x14ac:dyDescent="0.25">
      <c r="G28" s="49" t="s">
        <v>24</v>
      </c>
      <c r="H28" s="71">
        <v>0</v>
      </c>
      <c r="I28" s="69">
        <v>-1</v>
      </c>
      <c r="J28" s="71">
        <f>PI()</f>
        <v>3.1415926535897931</v>
      </c>
      <c r="K28" s="50" t="s">
        <v>24</v>
      </c>
      <c r="Y28" s="9">
        <v>13</v>
      </c>
      <c r="Z28" t="s">
        <v>26</v>
      </c>
      <c r="AA28">
        <v>34</v>
      </c>
      <c r="AE28" s="9"/>
      <c r="AX28" s="65"/>
      <c r="AY28" s="65"/>
      <c r="AZ28" s="65"/>
      <c r="BA28" s="9">
        <v>13</v>
      </c>
      <c r="BB28" t="s">
        <v>26</v>
      </c>
      <c r="BC28">
        <v>34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9">
        <v>13</v>
      </c>
      <c r="CD28" t="s">
        <v>26</v>
      </c>
      <c r="CE28">
        <v>40</v>
      </c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49" t="s">
        <v>24</v>
      </c>
      <c r="DP28" s="65">
        <v>0</v>
      </c>
      <c r="DQ28" s="65">
        <f t="shared" si="0"/>
        <v>4.7123889803846897</v>
      </c>
      <c r="DR28" s="65">
        <f>PI()</f>
        <v>3.1415926535897931</v>
      </c>
      <c r="DS28" s="80" t="s">
        <v>24</v>
      </c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</row>
    <row r="29" spans="7:135" x14ac:dyDescent="0.25">
      <c r="G29" s="49" t="s">
        <v>24</v>
      </c>
      <c r="H29" s="71">
        <f>45*PI()/180</f>
        <v>0.78539816339744828</v>
      </c>
      <c r="I29" s="75">
        <f>90*PI()/180</f>
        <v>1.5707963267948966</v>
      </c>
      <c r="J29" s="71">
        <f>135*PI()/180</f>
        <v>2.3561944901923448</v>
      </c>
      <c r="K29" s="50" t="s">
        <v>24</v>
      </c>
      <c r="Y29" s="9">
        <v>14</v>
      </c>
      <c r="Z29" t="s">
        <v>20</v>
      </c>
      <c r="AA29">
        <v>0</v>
      </c>
      <c r="AE29" s="9"/>
      <c r="AX29" s="65"/>
      <c r="AY29" s="65"/>
      <c r="AZ29" s="65"/>
      <c r="BA29" s="9">
        <v>14</v>
      </c>
      <c r="BB29" t="s">
        <v>20</v>
      </c>
      <c r="BC29">
        <f>AA7</f>
        <v>180</v>
      </c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9">
        <v>14</v>
      </c>
      <c r="CD29" t="s">
        <v>20</v>
      </c>
      <c r="CE29">
        <v>0</v>
      </c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49" t="s">
        <v>24</v>
      </c>
      <c r="DP29" s="65">
        <f>45*PI()/180</f>
        <v>0.78539816339744828</v>
      </c>
      <c r="DQ29" s="65">
        <f t="shared" si="0"/>
        <v>4.7123889803846897</v>
      </c>
      <c r="DR29" s="65">
        <f>135*PI()/180</f>
        <v>2.3561944901923448</v>
      </c>
      <c r="DS29" s="80" t="s">
        <v>24</v>
      </c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</row>
    <row r="30" spans="7:135" x14ac:dyDescent="0.25">
      <c r="G30" s="51" t="s">
        <v>24</v>
      </c>
      <c r="H30" s="52" t="s">
        <v>24</v>
      </c>
      <c r="I30" s="76" t="s">
        <v>24</v>
      </c>
      <c r="J30" s="52" t="s">
        <v>24</v>
      </c>
      <c r="K30" s="53" t="s">
        <v>24</v>
      </c>
      <c r="AX30" s="65"/>
      <c r="AY30" s="65"/>
      <c r="AZ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51" t="s">
        <v>24</v>
      </c>
      <c r="DP30" s="66" t="s">
        <v>24</v>
      </c>
      <c r="DQ30" s="66" t="s">
        <v>24</v>
      </c>
      <c r="DR30" s="66" t="s">
        <v>24</v>
      </c>
      <c r="DS30" s="82" t="s">
        <v>24</v>
      </c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</row>
    <row r="31" spans="7:135" x14ac:dyDescent="0.25">
      <c r="Y31">
        <v>1</v>
      </c>
      <c r="Z31" t="s">
        <v>8</v>
      </c>
      <c r="AA31">
        <v>115</v>
      </c>
      <c r="AX31" s="65"/>
      <c r="AY31" s="65"/>
      <c r="AZ31" s="65"/>
      <c r="BA31">
        <v>1</v>
      </c>
      <c r="BB31" t="s">
        <v>8</v>
      </c>
      <c r="BC31">
        <v>60</v>
      </c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</row>
    <row r="32" spans="7:135" x14ac:dyDescent="0.25">
      <c r="Y32" s="9">
        <v>2</v>
      </c>
      <c r="Z32" t="s">
        <v>9</v>
      </c>
      <c r="AA32">
        <v>140</v>
      </c>
      <c r="AE32" s="9"/>
      <c r="AX32" s="65"/>
      <c r="AY32" s="65"/>
      <c r="AZ32" s="65"/>
      <c r="BA32" s="9">
        <v>2</v>
      </c>
      <c r="BB32" t="s">
        <v>9</v>
      </c>
      <c r="BC32">
        <v>70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</row>
    <row r="33" spans="25:134" x14ac:dyDescent="0.25">
      <c r="Y33" s="9">
        <v>3</v>
      </c>
      <c r="Z33" t="s">
        <v>10</v>
      </c>
      <c r="AA33">
        <v>130</v>
      </c>
      <c r="AE33" s="9"/>
      <c r="AX33" s="65"/>
      <c r="AY33" s="65"/>
      <c r="AZ33" s="65"/>
      <c r="BA33" s="9">
        <v>3</v>
      </c>
      <c r="BB33" t="s">
        <v>10</v>
      </c>
      <c r="BC33">
        <v>130</v>
      </c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</row>
    <row r="34" spans="25:134" x14ac:dyDescent="0.25">
      <c r="Y34" s="9">
        <v>4</v>
      </c>
      <c r="Z34" t="s">
        <v>11</v>
      </c>
      <c r="AA34">
        <v>140</v>
      </c>
      <c r="AE34" s="9"/>
      <c r="AX34" s="65"/>
      <c r="AY34" s="65"/>
      <c r="AZ34" s="65"/>
      <c r="BA34" s="9">
        <v>4</v>
      </c>
      <c r="BB34" t="s">
        <v>11</v>
      </c>
      <c r="BC34">
        <v>130</v>
      </c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</row>
    <row r="35" spans="25:134" x14ac:dyDescent="0.25">
      <c r="Y35" s="9">
        <v>5</v>
      </c>
      <c r="Z35" t="s">
        <v>12</v>
      </c>
      <c r="AA35">
        <v>9</v>
      </c>
      <c r="AE35" s="9"/>
      <c r="AX35" s="65"/>
      <c r="AY35" s="65"/>
      <c r="AZ35" s="65"/>
      <c r="BA35" s="9">
        <v>5</v>
      </c>
      <c r="BB35" t="s">
        <v>12</v>
      </c>
      <c r="BC35">
        <v>9</v>
      </c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</row>
    <row r="36" spans="25:134" x14ac:dyDescent="0.25">
      <c r="Y36" s="9">
        <v>6</v>
      </c>
      <c r="Z36" t="s">
        <v>25</v>
      </c>
      <c r="AA36">
        <v>2</v>
      </c>
      <c r="AE36" s="9"/>
      <c r="AX36" s="65"/>
      <c r="AY36" s="65"/>
      <c r="AZ36" s="65"/>
      <c r="BA36" s="9">
        <v>6</v>
      </c>
      <c r="BB36" t="s">
        <v>25</v>
      </c>
      <c r="BC36">
        <v>2</v>
      </c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</row>
    <row r="37" spans="25:134" x14ac:dyDescent="0.25">
      <c r="Y37" s="9">
        <v>7</v>
      </c>
      <c r="Z37" t="s">
        <v>14</v>
      </c>
      <c r="AA37">
        <f>($Q$17)^2*(10+25)</f>
        <v>315</v>
      </c>
      <c r="AE37" s="9"/>
      <c r="AX37" s="65"/>
      <c r="AY37" s="65"/>
      <c r="AZ37" s="65"/>
      <c r="BA37" s="9">
        <v>7</v>
      </c>
      <c r="BB37" t="s">
        <v>14</v>
      </c>
      <c r="BC37">
        <f>($Q$17)^2*(10+70)</f>
        <v>720</v>
      </c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</row>
    <row r="38" spans="25:134" x14ac:dyDescent="0.25">
      <c r="Y38" s="9">
        <v>8</v>
      </c>
      <c r="Z38" t="s">
        <v>15</v>
      </c>
      <c r="AA38">
        <v>36</v>
      </c>
      <c r="AE38" s="9"/>
      <c r="AX38" s="65"/>
      <c r="AY38" s="65"/>
      <c r="AZ38" s="65"/>
      <c r="BA38" s="9">
        <v>8</v>
      </c>
      <c r="BB38" t="s">
        <v>15</v>
      </c>
      <c r="BC38">
        <v>41</v>
      </c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</row>
    <row r="39" spans="25:134" x14ac:dyDescent="0.25">
      <c r="Y39" s="9">
        <v>9</v>
      </c>
      <c r="Z39" t="s">
        <v>16</v>
      </c>
      <c r="AA39">
        <f>90*PI()/180</f>
        <v>1.5707963267948966</v>
      </c>
      <c r="AE39" s="9"/>
      <c r="AX39" s="65"/>
      <c r="AY39" s="65"/>
      <c r="AZ39" s="65"/>
      <c r="BA39" s="9">
        <v>9</v>
      </c>
      <c r="BB39" t="s">
        <v>16</v>
      </c>
      <c r="BC39">
        <f>270*PI()/180</f>
        <v>4.7123889803846897</v>
      </c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</row>
    <row r="40" spans="25:134" x14ac:dyDescent="0.25">
      <c r="Y40" s="9">
        <v>10</v>
      </c>
      <c r="Z40" t="s">
        <v>17</v>
      </c>
      <c r="AA40">
        <f>AA37/(AA35*$Q$17^2)/($Q$18*0.0254/$Q$19)</f>
        <v>13.762324653238572</v>
      </c>
      <c r="AE40" s="9"/>
      <c r="AX40" s="65"/>
      <c r="AY40" s="65"/>
      <c r="AZ40" s="65"/>
      <c r="BA40" s="9">
        <v>10</v>
      </c>
      <c r="BB40" t="s">
        <v>17</v>
      </c>
      <c r="BC40">
        <f>BC37/(BC35*$Q$17^2)/($Q$18*0.0254/$Q$19)</f>
        <v>31.456742064545306</v>
      </c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</row>
    <row r="41" spans="25:134" x14ac:dyDescent="0.25">
      <c r="Y41" s="9">
        <v>11</v>
      </c>
      <c r="Z41" t="s">
        <v>18</v>
      </c>
      <c r="AA41">
        <v>2</v>
      </c>
      <c r="AE41" s="9"/>
      <c r="AX41" s="65"/>
      <c r="AY41" s="65"/>
      <c r="AZ41" s="65"/>
      <c r="BA41" s="9">
        <v>11</v>
      </c>
      <c r="BB41" t="s">
        <v>18</v>
      </c>
      <c r="BC41">
        <v>0</v>
      </c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</row>
    <row r="42" spans="25:134" x14ac:dyDescent="0.25">
      <c r="Y42" s="9">
        <v>12</v>
      </c>
      <c r="Z42" t="s">
        <v>19</v>
      </c>
      <c r="AA42">
        <v>3</v>
      </c>
      <c r="AE42" s="9"/>
      <c r="AX42" s="65"/>
      <c r="AY42" s="65"/>
      <c r="AZ42" s="65"/>
      <c r="BA42" s="9">
        <v>12</v>
      </c>
      <c r="BB42" t="s">
        <v>19</v>
      </c>
      <c r="BC42">
        <v>4</v>
      </c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</row>
    <row r="43" spans="25:134" x14ac:dyDescent="0.25">
      <c r="Y43" s="9">
        <v>13</v>
      </c>
      <c r="Z43" t="s">
        <v>26</v>
      </c>
      <c r="AA43">
        <v>37</v>
      </c>
      <c r="AE43" s="9"/>
      <c r="AX43" s="65"/>
      <c r="AY43" s="65"/>
      <c r="AZ43" s="65"/>
      <c r="BA43" s="9">
        <v>13</v>
      </c>
      <c r="BB43" t="s">
        <v>26</v>
      </c>
      <c r="BC43">
        <v>40</v>
      </c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</row>
    <row r="44" spans="25:134" x14ac:dyDescent="0.25">
      <c r="Y44" s="9">
        <v>14</v>
      </c>
      <c r="Z44" t="s">
        <v>20</v>
      </c>
      <c r="AA44">
        <v>0</v>
      </c>
      <c r="AE44" s="9"/>
      <c r="BA44" s="9">
        <v>14</v>
      </c>
      <c r="BB44" t="s">
        <v>20</v>
      </c>
      <c r="BC44">
        <v>0</v>
      </c>
    </row>
    <row r="46" spans="25:134" x14ac:dyDescent="0.25">
      <c r="Y46">
        <v>1</v>
      </c>
      <c r="Z46" t="s">
        <v>8</v>
      </c>
      <c r="AA46">
        <v>60</v>
      </c>
    </row>
    <row r="47" spans="25:134" x14ac:dyDescent="0.25">
      <c r="Y47" s="9">
        <v>2</v>
      </c>
      <c r="Z47" t="s">
        <v>9</v>
      </c>
      <c r="AA47">
        <v>70</v>
      </c>
    </row>
    <row r="48" spans="25:134" x14ac:dyDescent="0.25">
      <c r="Y48" s="9">
        <v>3</v>
      </c>
      <c r="Z48" t="s">
        <v>10</v>
      </c>
      <c r="AA48">
        <v>130</v>
      </c>
    </row>
    <row r="49" spans="25:27" x14ac:dyDescent="0.25">
      <c r="Y49" s="9">
        <v>4</v>
      </c>
      <c r="Z49" t="s">
        <v>11</v>
      </c>
      <c r="AA49">
        <v>130</v>
      </c>
    </row>
    <row r="50" spans="25:27" x14ac:dyDescent="0.25">
      <c r="Y50" s="9">
        <v>5</v>
      </c>
      <c r="Z50" t="s">
        <v>12</v>
      </c>
      <c r="AA50">
        <v>9</v>
      </c>
    </row>
    <row r="51" spans="25:27" x14ac:dyDescent="0.25">
      <c r="Y51" s="9">
        <v>6</v>
      </c>
      <c r="Z51" t="s">
        <v>25</v>
      </c>
      <c r="AA51">
        <v>2</v>
      </c>
    </row>
    <row r="52" spans="25:27" x14ac:dyDescent="0.25">
      <c r="Y52" s="9">
        <v>7</v>
      </c>
      <c r="Z52" t="s">
        <v>14</v>
      </c>
      <c r="AA52">
        <f>($Q$17)^2*(10+70)</f>
        <v>720</v>
      </c>
    </row>
    <row r="53" spans="25:27" x14ac:dyDescent="0.25">
      <c r="Y53" s="9">
        <v>8</v>
      </c>
      <c r="Z53" t="s">
        <v>15</v>
      </c>
      <c r="AA53">
        <v>41</v>
      </c>
    </row>
    <row r="54" spans="25:27" x14ac:dyDescent="0.25">
      <c r="Y54" s="9">
        <v>9</v>
      </c>
      <c r="Z54" t="s">
        <v>16</v>
      </c>
      <c r="AA54">
        <f>270*PI()/180</f>
        <v>4.7123889803846897</v>
      </c>
    </row>
    <row r="55" spans="25:27" x14ac:dyDescent="0.25">
      <c r="Y55" s="9">
        <v>10</v>
      </c>
      <c r="Z55" t="s">
        <v>17</v>
      </c>
      <c r="AA55">
        <f>AA52/(AA50*$Q$17^2)/($Q$18*0.0254/$Q$19)</f>
        <v>31.456742064545306</v>
      </c>
    </row>
    <row r="56" spans="25:27" x14ac:dyDescent="0.25">
      <c r="Y56" s="9">
        <v>11</v>
      </c>
      <c r="Z56" t="s">
        <v>18</v>
      </c>
      <c r="AA56">
        <v>0</v>
      </c>
    </row>
    <row r="57" spans="25:27" x14ac:dyDescent="0.25">
      <c r="Y57" s="9">
        <v>12</v>
      </c>
      <c r="Z57" t="s">
        <v>19</v>
      </c>
      <c r="AA57">
        <v>4</v>
      </c>
    </row>
    <row r="58" spans="25:27" x14ac:dyDescent="0.25">
      <c r="Y58" s="9">
        <v>13</v>
      </c>
      <c r="Z58" t="s">
        <v>26</v>
      </c>
      <c r="AA58">
        <v>40</v>
      </c>
    </row>
    <row r="59" spans="25:27" x14ac:dyDescent="0.25">
      <c r="Y59" s="9">
        <v>14</v>
      </c>
      <c r="Z59" t="s">
        <v>20</v>
      </c>
      <c r="AA59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topLeftCell="C1" workbookViewId="0">
      <selection activeCell="AG16" sqref="AG16"/>
    </sheetView>
  </sheetViews>
  <sheetFormatPr defaultRowHeight="15" x14ac:dyDescent="0.25"/>
  <cols>
    <col min="1" max="5" width="4" bestFit="1" customWidth="1"/>
    <col min="6" max="6" width="4.28515625" customWidth="1"/>
    <col min="7" max="7" width="4.5703125" customWidth="1"/>
    <col min="8" max="10" width="6" bestFit="1" customWidth="1"/>
    <col min="11" max="11" width="3.7109375" customWidth="1"/>
    <col min="12" max="12" width="4" customWidth="1"/>
    <col min="13" max="13" width="4.85546875" bestFit="1" customWidth="1"/>
    <col min="14" max="14" width="5" customWidth="1"/>
    <col min="15" max="15" width="4.85546875" customWidth="1"/>
    <col min="16" max="16" width="4.7109375" customWidth="1"/>
    <col min="17" max="17" width="4.85546875" bestFit="1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4.85546875" customWidth="1"/>
    <col min="24" max="24" width="4.140625" customWidth="1"/>
    <col min="25" max="25" width="3.85546875" customWidth="1"/>
    <col min="26" max="26" width="4" bestFit="1" customWidth="1"/>
    <col min="27" max="27" width="3.140625" customWidth="1"/>
    <col min="28" max="28" width="2.7109375" customWidth="1"/>
    <col min="29" max="29" width="2.85546875" customWidth="1"/>
    <col min="30" max="30" width="4.7109375" customWidth="1"/>
    <col min="31" max="31" width="3" bestFit="1" customWidth="1"/>
    <col min="32" max="32" width="34.5703125" bestFit="1" customWidth="1"/>
    <col min="33" max="33" width="9.5703125" customWidth="1"/>
  </cols>
  <sheetData>
    <row r="1" spans="1:33" x14ac:dyDescent="0.25">
      <c r="AE1">
        <v>1</v>
      </c>
      <c r="AF1" t="s">
        <v>8</v>
      </c>
      <c r="AG1">
        <v>155</v>
      </c>
    </row>
    <row r="2" spans="1:33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>
        <v>0</v>
      </c>
      <c r="H2" s="47">
        <v>0</v>
      </c>
      <c r="I2" s="47">
        <v>0</v>
      </c>
      <c r="J2" s="47">
        <v>0</v>
      </c>
      <c r="K2" s="48">
        <v>0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</row>
    <row r="3" spans="1:33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>
        <v>0</v>
      </c>
      <c r="H3" s="63">
        <v>1E-3</v>
      </c>
      <c r="I3" s="63">
        <v>1E-3</v>
      </c>
      <c r="J3" s="63">
        <v>1E-3</v>
      </c>
      <c r="K3" s="50">
        <v>0</v>
      </c>
      <c r="M3" s="49" t="s">
        <v>24</v>
      </c>
      <c r="N3" s="63" t="s">
        <v>6</v>
      </c>
      <c r="O3" s="63" t="s">
        <v>4</v>
      </c>
      <c r="P3" s="63" t="s">
        <v>7</v>
      </c>
      <c r="Q3" s="50" t="s">
        <v>24</v>
      </c>
      <c r="R3" s="16"/>
      <c r="S3" s="49" t="s">
        <v>24</v>
      </c>
      <c r="T3" s="63">
        <v>1</v>
      </c>
      <c r="U3" s="63">
        <v>1</v>
      </c>
      <c r="V3" s="63">
        <v>1</v>
      </c>
      <c r="W3" s="50" t="s">
        <v>24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</row>
    <row r="4" spans="1:33" x14ac:dyDescent="0.25">
      <c r="A4" s="49">
        <v>200</v>
      </c>
      <c r="B4" s="63">
        <v>200</v>
      </c>
      <c r="C4" s="73">
        <v>155</v>
      </c>
      <c r="D4" s="63">
        <v>200</v>
      </c>
      <c r="E4" s="50">
        <v>200</v>
      </c>
      <c r="F4" s="16"/>
      <c r="G4" s="49">
        <v>0</v>
      </c>
      <c r="H4" s="63">
        <v>1E-3</v>
      </c>
      <c r="I4" s="73">
        <v>8</v>
      </c>
      <c r="J4" s="63">
        <v>1E-3</v>
      </c>
      <c r="K4" s="50">
        <v>0</v>
      </c>
      <c r="M4" s="49" t="s">
        <v>24</v>
      </c>
      <c r="N4" s="63" t="s">
        <v>5</v>
      </c>
      <c r="O4" s="73"/>
      <c r="P4" s="63" t="s">
        <v>3</v>
      </c>
      <c r="Q4" s="50" t="s">
        <v>24</v>
      </c>
      <c r="R4" s="16"/>
      <c r="S4" s="49" t="s">
        <v>24</v>
      </c>
      <c r="T4" s="63">
        <v>1</v>
      </c>
      <c r="U4" s="73">
        <v>9</v>
      </c>
      <c r="V4" s="63">
        <v>1</v>
      </c>
      <c r="W4" s="50" t="s">
        <v>24</v>
      </c>
      <c r="X4" s="16"/>
      <c r="Y4" s="49">
        <v>0</v>
      </c>
      <c r="Z4" s="63">
        <v>1</v>
      </c>
      <c r="AA4" s="73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</row>
    <row r="5" spans="1:33" x14ac:dyDescent="0.25">
      <c r="A5" s="49">
        <v>200</v>
      </c>
      <c r="B5" s="63">
        <v>200</v>
      </c>
      <c r="C5" s="60">
        <v>170</v>
      </c>
      <c r="D5" s="63">
        <v>200</v>
      </c>
      <c r="E5" s="50">
        <v>200</v>
      </c>
      <c r="F5" s="16"/>
      <c r="G5" s="49">
        <v>0</v>
      </c>
      <c r="H5" s="63">
        <v>1E-3</v>
      </c>
      <c r="I5" s="60">
        <v>1E-3</v>
      </c>
      <c r="J5" s="63">
        <v>1E-3</v>
      </c>
      <c r="K5" s="50">
        <v>0</v>
      </c>
      <c r="M5" s="49" t="s">
        <v>24</v>
      </c>
      <c r="N5" s="92" t="s">
        <v>2</v>
      </c>
      <c r="O5" s="91" t="s">
        <v>1</v>
      </c>
      <c r="P5" s="92" t="s">
        <v>0</v>
      </c>
      <c r="Q5" s="50" t="s">
        <v>24</v>
      </c>
      <c r="R5" s="16"/>
      <c r="S5" s="49" t="s">
        <v>24</v>
      </c>
      <c r="T5" s="63">
        <v>1</v>
      </c>
      <c r="U5" s="60">
        <v>1</v>
      </c>
      <c r="V5" s="63">
        <v>1</v>
      </c>
      <c r="W5" s="50" t="s">
        <v>24</v>
      </c>
      <c r="X5" s="16"/>
      <c r="Y5" s="49">
        <v>0</v>
      </c>
      <c r="Z5" s="63">
        <v>1</v>
      </c>
      <c r="AA5" s="60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</row>
    <row r="6" spans="1:33" x14ac:dyDescent="0.25">
      <c r="A6" s="51">
        <v>200</v>
      </c>
      <c r="B6" s="52">
        <v>200</v>
      </c>
      <c r="C6" s="52">
        <v>160</v>
      </c>
      <c r="D6" s="52">
        <v>200</v>
      </c>
      <c r="E6" s="53">
        <v>200</v>
      </c>
      <c r="F6" s="16"/>
      <c r="G6" s="51">
        <v>0</v>
      </c>
      <c r="H6" s="52">
        <v>0</v>
      </c>
      <c r="I6" s="52">
        <v>0</v>
      </c>
      <c r="J6" s="52">
        <v>0</v>
      </c>
      <c r="K6" s="53">
        <v>0</v>
      </c>
      <c r="L6" s="9"/>
      <c r="M6" s="51" t="s">
        <v>24</v>
      </c>
      <c r="N6" s="52" t="s">
        <v>24</v>
      </c>
      <c r="O6" s="52" t="s">
        <v>24</v>
      </c>
      <c r="P6" s="52" t="s">
        <v>24</v>
      </c>
      <c r="Q6" s="53" t="s">
        <v>24</v>
      </c>
      <c r="R6" s="13"/>
      <c r="S6" s="51" t="s">
        <v>24</v>
      </c>
      <c r="T6" s="52" t="s">
        <v>24</v>
      </c>
      <c r="U6" s="52" t="s">
        <v>24</v>
      </c>
      <c r="V6" s="52" t="s">
        <v>24</v>
      </c>
      <c r="W6" s="53" t="s">
        <v>24</v>
      </c>
      <c r="X6" s="16"/>
      <c r="Y6" s="51">
        <v>0</v>
      </c>
      <c r="Z6" s="52">
        <v>0</v>
      </c>
      <c r="AA6" s="52">
        <v>0</v>
      </c>
      <c r="AB6" s="52">
        <v>0</v>
      </c>
      <c r="AC6" s="53">
        <v>0</v>
      </c>
      <c r="AD6" s="16"/>
      <c r="AE6" s="9">
        <v>6</v>
      </c>
      <c r="AF6" t="s">
        <v>25</v>
      </c>
      <c r="AG6">
        <v>1</v>
      </c>
    </row>
    <row r="7" spans="1:3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9"/>
      <c r="M7" s="16"/>
      <c r="N7" s="16"/>
      <c r="O7" s="16"/>
      <c r="P7" s="16"/>
      <c r="Q7" s="16"/>
      <c r="R7" s="13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9">
        <v>7</v>
      </c>
      <c r="AF7" t="s">
        <v>14</v>
      </c>
      <c r="AG7">
        <f>($W$17)^2*(15)</f>
        <v>135</v>
      </c>
    </row>
    <row r="8" spans="1:33" x14ac:dyDescent="0.25">
      <c r="A8" s="16"/>
      <c r="B8" s="16"/>
      <c r="C8" s="62"/>
      <c r="D8" s="16"/>
      <c r="E8" s="16"/>
      <c r="F8" s="16"/>
      <c r="G8" s="16"/>
      <c r="H8" s="16"/>
      <c r="I8" s="62"/>
      <c r="J8" s="16"/>
      <c r="K8" s="16"/>
      <c r="L8" s="9"/>
      <c r="M8" s="46" t="s">
        <v>24</v>
      </c>
      <c r="N8" s="47" t="s">
        <v>24</v>
      </c>
      <c r="O8" s="47" t="s">
        <v>24</v>
      </c>
      <c r="P8" s="47" t="s">
        <v>24</v>
      </c>
      <c r="Q8" s="48" t="s">
        <v>24</v>
      </c>
      <c r="R8" s="16"/>
      <c r="S8" s="16"/>
      <c r="T8" s="16"/>
      <c r="U8" s="62"/>
      <c r="V8" s="16"/>
      <c r="W8" s="16"/>
      <c r="X8" s="16"/>
      <c r="Y8" s="16"/>
      <c r="Z8" s="16"/>
      <c r="AA8" s="62"/>
      <c r="AB8" s="16"/>
      <c r="AC8" s="16"/>
      <c r="AD8" s="16"/>
      <c r="AE8" s="9">
        <v>8</v>
      </c>
      <c r="AF8" t="s">
        <v>15</v>
      </c>
      <c r="AG8">
        <v>14</v>
      </c>
    </row>
    <row r="9" spans="1:33" x14ac:dyDescent="0.25">
      <c r="A9" s="16"/>
      <c r="B9" s="16"/>
      <c r="C9" s="62"/>
      <c r="D9" s="16"/>
      <c r="E9" s="16"/>
      <c r="F9" s="16"/>
      <c r="G9" s="16"/>
      <c r="H9" s="16"/>
      <c r="I9" s="62"/>
      <c r="J9" s="16"/>
      <c r="K9" s="16"/>
      <c r="L9" s="9"/>
      <c r="M9" s="49" t="s">
        <v>24</v>
      </c>
      <c r="N9" s="63">
        <f>315*PI()/180</f>
        <v>5.497787143782138</v>
      </c>
      <c r="O9" s="63">
        <f>270*PI()/180</f>
        <v>4.7123889803846897</v>
      </c>
      <c r="P9" s="63">
        <f>225*PI()/180</f>
        <v>3.9269908169872414</v>
      </c>
      <c r="Q9" s="50" t="s">
        <v>24</v>
      </c>
      <c r="R9" s="16"/>
      <c r="S9" s="16"/>
      <c r="T9" s="16"/>
      <c r="U9" s="62"/>
      <c r="V9" s="16"/>
      <c r="W9" s="16"/>
      <c r="X9" s="16"/>
      <c r="Y9" s="16"/>
      <c r="Z9" s="16"/>
      <c r="AA9" s="62"/>
      <c r="AB9" s="16"/>
      <c r="AC9" s="16"/>
      <c r="AD9" s="16"/>
      <c r="AE9" s="9">
        <v>9</v>
      </c>
      <c r="AF9" t="s">
        <v>16</v>
      </c>
      <c r="AG9">
        <f>270*PI()/180</f>
        <v>4.7123889803846897</v>
      </c>
    </row>
    <row r="10" spans="1:33" x14ac:dyDescent="0.25">
      <c r="A10" s="16"/>
      <c r="B10" s="16"/>
      <c r="C10" s="9"/>
      <c r="D10" s="16"/>
      <c r="E10" s="16"/>
      <c r="F10" s="16"/>
      <c r="G10" s="16"/>
      <c r="H10" s="16"/>
      <c r="I10" s="9"/>
      <c r="J10" s="16"/>
      <c r="K10" s="16"/>
      <c r="L10" s="9"/>
      <c r="M10" s="49" t="s">
        <v>24</v>
      </c>
      <c r="N10" s="63">
        <v>0</v>
      </c>
      <c r="O10" s="73">
        <v>-1</v>
      </c>
      <c r="P10" s="63">
        <f>PI()</f>
        <v>3.1415926535897931</v>
      </c>
      <c r="Q10" s="50" t="s">
        <v>24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9">
        <v>10</v>
      </c>
      <c r="AF10" t="s">
        <v>17</v>
      </c>
      <c r="AG10" t="e">
        <f>AG7/$AG$15</f>
        <v>#DIV/0!</v>
      </c>
    </row>
    <row r="11" spans="1:3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9"/>
      <c r="M11" s="49" t="s">
        <v>24</v>
      </c>
      <c r="N11" s="63">
        <f>45*PI()/180</f>
        <v>0.78539816339744828</v>
      </c>
      <c r="O11" s="60">
        <f>90*PI()/180</f>
        <v>1.5707963267948966</v>
      </c>
      <c r="P11" s="63">
        <f>135*PI()/180</f>
        <v>2.3561944901923448</v>
      </c>
      <c r="Q11" s="50" t="s">
        <v>24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9">
        <v>11</v>
      </c>
      <c r="AF11" t="s">
        <v>18</v>
      </c>
      <c r="AG11">
        <v>0</v>
      </c>
    </row>
    <row r="12" spans="1:3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M12" s="51" t="s">
        <v>24</v>
      </c>
      <c r="N12" s="52" t="s">
        <v>24</v>
      </c>
      <c r="O12" s="52" t="s">
        <v>24</v>
      </c>
      <c r="P12" s="52" t="s">
        <v>24</v>
      </c>
      <c r="Q12" s="53" t="s">
        <v>24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</row>
    <row r="13" spans="1:3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13</v>
      </c>
    </row>
    <row r="14" spans="1:33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16"/>
      <c r="N14" s="16"/>
      <c r="O14" s="90"/>
      <c r="P14" s="16"/>
      <c r="Q14" s="16"/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</row>
    <row r="15" spans="1:33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16"/>
      <c r="N15" s="16"/>
      <c r="O15" s="90"/>
      <c r="P15" s="16"/>
      <c r="Q15" s="16"/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56</v>
      </c>
      <c r="AG15">
        <v>0</v>
      </c>
    </row>
    <row r="16" spans="1:33" x14ac:dyDescent="0.25"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3:31" x14ac:dyDescent="0.25"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</row>
    <row r="18" spans="13:31" x14ac:dyDescent="0.25"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/>
    </row>
    <row r="19" spans="13:31" x14ac:dyDescent="0.25"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/>
    </row>
    <row r="20" spans="13:31" x14ac:dyDescent="0.25"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/>
    </row>
    <row r="21" spans="13:31" x14ac:dyDescent="0.25"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/>
    </row>
    <row r="22" spans="13:31" x14ac:dyDescent="0.25"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/>
    </row>
    <row r="23" spans="13:31" x14ac:dyDescent="0.25">
      <c r="M23" s="16"/>
      <c r="N23" s="16"/>
      <c r="O23" s="6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/>
    </row>
    <row r="24" spans="13:31" x14ac:dyDescent="0.25">
      <c r="M24" s="16"/>
      <c r="N24" s="16"/>
      <c r="O24" s="6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/>
    </row>
    <row r="25" spans="13:31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/>
    </row>
    <row r="26" spans="13:31" x14ac:dyDescent="0.25">
      <c r="M26" s="16"/>
      <c r="N26" s="16"/>
      <c r="O26" s="16"/>
      <c r="P26" s="16"/>
      <c r="Q26" s="16"/>
      <c r="AE26" s="9"/>
    </row>
    <row r="27" spans="13:31" x14ac:dyDescent="0.25">
      <c r="M27" s="16"/>
      <c r="N27" s="16"/>
      <c r="O27" s="16"/>
      <c r="P27" s="16"/>
      <c r="Q27" s="16"/>
      <c r="AE27" s="9"/>
    </row>
    <row r="28" spans="13:31" x14ac:dyDescent="0.25">
      <c r="M28" s="16"/>
      <c r="N28" s="16"/>
      <c r="O28" s="16"/>
      <c r="P28" s="16"/>
      <c r="Q28" s="16"/>
      <c r="AE28" s="9"/>
    </row>
    <row r="29" spans="13:31" x14ac:dyDescent="0.25">
      <c r="M29" s="16"/>
      <c r="N29" s="16"/>
      <c r="O29" s="90"/>
      <c r="P29" s="16"/>
      <c r="Q29" s="16"/>
      <c r="AE29" s="9"/>
    </row>
    <row r="30" spans="13:31" x14ac:dyDescent="0.25">
      <c r="M30" s="16"/>
      <c r="N30" s="16"/>
      <c r="O30" s="90"/>
      <c r="P30" s="16"/>
      <c r="Q30" s="16"/>
      <c r="AE30" s="9"/>
    </row>
    <row r="31" spans="13:31" x14ac:dyDescent="0.25">
      <c r="M31" s="6"/>
      <c r="N31" s="6"/>
      <c r="O31" s="6"/>
      <c r="P31" s="6"/>
      <c r="Q31" s="6"/>
      <c r="AE31" s="16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workbookViewId="0">
      <selection activeCell="W22" sqref="W22"/>
    </sheetView>
  </sheetViews>
  <sheetFormatPr defaultRowHeight="15" x14ac:dyDescent="0.25"/>
  <cols>
    <col min="1" max="5" width="4" bestFit="1" customWidth="1"/>
    <col min="6" max="6" width="4.28515625" customWidth="1"/>
    <col min="7" max="7" width="4.5703125" customWidth="1"/>
    <col min="8" max="9" width="6" bestFit="1" customWidth="1"/>
    <col min="10" max="10" width="5.7109375" customWidth="1"/>
    <col min="11" max="11" width="4.5703125" customWidth="1"/>
    <col min="12" max="12" width="4" customWidth="1"/>
    <col min="13" max="13" width="4.42578125" customWidth="1"/>
    <col min="14" max="14" width="4.7109375" customWidth="1"/>
    <col min="15" max="15" width="4.85546875" customWidth="1"/>
    <col min="16" max="16" width="4.7109375" customWidth="1"/>
    <col min="17" max="17" width="4.5703125" customWidth="1"/>
    <col min="18" max="18" width="4" customWidth="1"/>
    <col min="19" max="19" width="5" customWidth="1"/>
    <col min="20" max="20" width="5.42578125" customWidth="1"/>
    <col min="21" max="21" width="5.140625" customWidth="1"/>
    <col min="22" max="22" width="4.5703125" customWidth="1"/>
    <col min="23" max="23" width="5.42578125" customWidth="1"/>
    <col min="24" max="24" width="4.140625" customWidth="1"/>
    <col min="25" max="25" width="3.85546875" customWidth="1"/>
    <col min="26" max="26" width="4" bestFit="1" customWidth="1"/>
    <col min="27" max="27" width="4" customWidth="1"/>
    <col min="28" max="29" width="4" bestFit="1" customWidth="1"/>
    <col min="30" max="30" width="11.140625" customWidth="1"/>
    <col min="31" max="31" width="3" bestFit="1" customWidth="1"/>
    <col min="32" max="32" width="34.5703125" bestFit="1" customWidth="1"/>
    <col min="33" max="33" width="9.5703125" customWidth="1"/>
    <col min="34" max="34" width="5" customWidth="1"/>
    <col min="35" max="39" width="4" bestFit="1" customWidth="1"/>
    <col min="40" max="40" width="2.7109375" customWidth="1"/>
    <col min="41" max="41" width="4.85546875" bestFit="1" customWidth="1"/>
    <col min="42" max="44" width="6" bestFit="1" customWidth="1"/>
    <col min="45" max="45" width="4.85546875" bestFit="1" customWidth="1"/>
    <col min="46" max="46" width="4.28515625" customWidth="1"/>
    <col min="47" max="47" width="4.85546875" bestFit="1" customWidth="1"/>
    <col min="48" max="49" width="5" customWidth="1"/>
    <col min="50" max="50" width="4.7109375" customWidth="1"/>
    <col min="51" max="51" width="4.85546875" customWidth="1"/>
    <col min="52" max="52" width="3.42578125" customWidth="1"/>
    <col min="53" max="53" width="4" bestFit="1" customWidth="1"/>
    <col min="54" max="54" width="4.5703125" customWidth="1"/>
    <col min="55" max="56" width="4" bestFit="1" customWidth="1"/>
    <col min="57" max="57" width="4.140625" customWidth="1"/>
    <col min="58" max="58" width="3.85546875" customWidth="1"/>
    <col min="59" max="60" width="4" bestFit="1" customWidth="1"/>
    <col min="61" max="61" width="4.7109375" customWidth="1"/>
    <col min="62" max="62" width="3.28515625" customWidth="1"/>
    <col min="63" max="63" width="3.42578125" customWidth="1"/>
    <col min="65" max="65" width="3" bestFit="1" customWidth="1"/>
    <col min="66" max="66" width="34.5703125" bestFit="1" customWidth="1"/>
    <col min="67" max="67" width="8.5703125" customWidth="1"/>
  </cols>
  <sheetData>
    <row r="1" spans="1:67" x14ac:dyDescent="0.25">
      <c r="AE1">
        <v>1</v>
      </c>
      <c r="AF1" t="s">
        <v>8</v>
      </c>
      <c r="AG1">
        <v>158</v>
      </c>
      <c r="BM1">
        <v>1</v>
      </c>
      <c r="BN1" t="s">
        <v>8</v>
      </c>
      <c r="BO1">
        <v>158</v>
      </c>
    </row>
    <row r="2" spans="1:67" x14ac:dyDescent="0.25">
      <c r="A2" s="46">
        <v>200</v>
      </c>
      <c r="B2" s="47">
        <v>200</v>
      </c>
      <c r="C2" s="47">
        <v>200</v>
      </c>
      <c r="D2" s="47">
        <v>200</v>
      </c>
      <c r="E2" s="48">
        <v>200</v>
      </c>
      <c r="F2" s="16"/>
      <c r="G2" s="46" t="s">
        <v>24</v>
      </c>
      <c r="H2" s="47" t="s">
        <v>24</v>
      </c>
      <c r="I2" s="47" t="s">
        <v>24</v>
      </c>
      <c r="J2" s="47" t="s">
        <v>24</v>
      </c>
      <c r="K2" s="48" t="s">
        <v>24</v>
      </c>
      <c r="M2" s="46" t="s">
        <v>24</v>
      </c>
      <c r="N2" s="47" t="s">
        <v>24</v>
      </c>
      <c r="O2" s="47" t="s">
        <v>24</v>
      </c>
      <c r="P2" s="47" t="s">
        <v>24</v>
      </c>
      <c r="Q2" s="48" t="s">
        <v>24</v>
      </c>
      <c r="R2" s="16"/>
      <c r="S2" s="46">
        <v>200</v>
      </c>
      <c r="T2" s="47">
        <v>200</v>
      </c>
      <c r="U2" s="47">
        <v>200</v>
      </c>
      <c r="V2" s="47">
        <v>200</v>
      </c>
      <c r="W2" s="48">
        <v>200</v>
      </c>
      <c r="X2" s="16"/>
      <c r="Y2" s="46">
        <v>0</v>
      </c>
      <c r="Z2" s="47">
        <v>0</v>
      </c>
      <c r="AA2" s="47">
        <v>0</v>
      </c>
      <c r="AB2" s="47">
        <v>0</v>
      </c>
      <c r="AC2" s="48">
        <v>0</v>
      </c>
      <c r="AD2" s="16"/>
      <c r="AE2" s="9">
        <v>2</v>
      </c>
      <c r="AF2" t="s">
        <v>9</v>
      </c>
      <c r="AG2">
        <v>160</v>
      </c>
      <c r="AI2" s="46">
        <v>200</v>
      </c>
      <c r="AJ2" s="47">
        <v>200</v>
      </c>
      <c r="AK2" s="47">
        <v>200</v>
      </c>
      <c r="AL2" s="47">
        <v>200</v>
      </c>
      <c r="AM2" s="48">
        <v>200</v>
      </c>
      <c r="AN2" s="16"/>
      <c r="AO2" s="46" t="s">
        <v>24</v>
      </c>
      <c r="AP2" s="47" t="s">
        <v>24</v>
      </c>
      <c r="AQ2" s="47" t="s">
        <v>24</v>
      </c>
      <c r="AR2" s="47" t="s">
        <v>24</v>
      </c>
      <c r="AS2" s="48" t="s">
        <v>24</v>
      </c>
      <c r="AU2" s="46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16"/>
      <c r="BA2" s="46">
        <v>200</v>
      </c>
      <c r="BB2" s="47">
        <v>200</v>
      </c>
      <c r="BC2" s="47">
        <v>200</v>
      </c>
      <c r="BD2" s="47">
        <v>200</v>
      </c>
      <c r="BE2" s="48">
        <v>200</v>
      </c>
      <c r="BF2" s="16"/>
      <c r="BG2" s="46">
        <v>0</v>
      </c>
      <c r="BH2" s="47">
        <v>0</v>
      </c>
      <c r="BI2" s="47">
        <v>0</v>
      </c>
      <c r="BJ2" s="47">
        <v>0</v>
      </c>
      <c r="BK2" s="48">
        <v>0</v>
      </c>
      <c r="BL2" s="16"/>
      <c r="BM2" s="9">
        <v>2</v>
      </c>
      <c r="BN2" t="s">
        <v>9</v>
      </c>
      <c r="BO2">
        <v>160</v>
      </c>
    </row>
    <row r="3" spans="1:67" x14ac:dyDescent="0.25">
      <c r="A3" s="49">
        <v>200</v>
      </c>
      <c r="B3" s="63">
        <v>200</v>
      </c>
      <c r="C3" s="63">
        <v>190</v>
      </c>
      <c r="D3" s="63">
        <v>200</v>
      </c>
      <c r="E3" s="50">
        <v>200</v>
      </c>
      <c r="F3" s="16"/>
      <c r="G3" s="49" t="s">
        <v>24</v>
      </c>
      <c r="H3" s="63">
        <v>1E-3</v>
      </c>
      <c r="I3" s="63">
        <v>1E-3</v>
      </c>
      <c r="J3" s="63">
        <v>1E-3</v>
      </c>
      <c r="K3" s="50" t="s">
        <v>24</v>
      </c>
      <c r="M3" s="49" t="s">
        <v>24</v>
      </c>
      <c r="N3" s="63" t="s">
        <v>5</v>
      </c>
      <c r="O3" s="63" t="s">
        <v>4</v>
      </c>
      <c r="P3" s="63" t="s">
        <v>3</v>
      </c>
      <c r="Q3" s="50" t="s">
        <v>24</v>
      </c>
      <c r="R3" s="16"/>
      <c r="S3" s="49">
        <v>200</v>
      </c>
      <c r="T3" s="63">
        <v>1</v>
      </c>
      <c r="U3" s="63">
        <v>3</v>
      </c>
      <c r="V3" s="63">
        <v>1</v>
      </c>
      <c r="W3" s="50">
        <v>200</v>
      </c>
      <c r="X3" s="16"/>
      <c r="Y3" s="49">
        <v>0</v>
      </c>
      <c r="Z3" s="63">
        <v>1</v>
      </c>
      <c r="AA3" s="63">
        <v>1</v>
      </c>
      <c r="AB3" s="63">
        <v>1</v>
      </c>
      <c r="AC3" s="50">
        <v>0</v>
      </c>
      <c r="AD3" s="16"/>
      <c r="AE3" s="9">
        <v>3</v>
      </c>
      <c r="AF3" t="s">
        <v>10</v>
      </c>
      <c r="AG3">
        <v>170</v>
      </c>
      <c r="AI3" s="49">
        <v>200</v>
      </c>
      <c r="AJ3" s="29">
        <v>200</v>
      </c>
      <c r="AK3" s="29">
        <v>190</v>
      </c>
      <c r="AL3" s="29">
        <v>200</v>
      </c>
      <c r="AM3" s="50">
        <v>200</v>
      </c>
      <c r="AN3" s="16"/>
      <c r="AO3" s="49" t="s">
        <v>24</v>
      </c>
      <c r="AP3" s="29">
        <v>1E-3</v>
      </c>
      <c r="AQ3" s="29">
        <v>1E-3</v>
      </c>
      <c r="AR3" s="29">
        <v>1E-3</v>
      </c>
      <c r="AS3" s="50" t="s">
        <v>24</v>
      </c>
      <c r="AU3" s="49" t="s">
        <v>24</v>
      </c>
      <c r="AV3" s="29" t="s">
        <v>5</v>
      </c>
      <c r="AW3" s="29" t="s">
        <v>4</v>
      </c>
      <c r="AX3" s="29" t="s">
        <v>3</v>
      </c>
      <c r="AY3" s="50" t="s">
        <v>24</v>
      </c>
      <c r="AZ3" s="16"/>
      <c r="BA3" s="49">
        <v>200</v>
      </c>
      <c r="BB3" s="29">
        <v>1</v>
      </c>
      <c r="BC3" s="29">
        <v>3</v>
      </c>
      <c r="BD3" s="29">
        <v>1</v>
      </c>
      <c r="BE3" s="50">
        <v>200</v>
      </c>
      <c r="BF3" s="16"/>
      <c r="BG3" s="49">
        <v>0</v>
      </c>
      <c r="BH3" s="29">
        <v>3</v>
      </c>
      <c r="BI3" s="29">
        <v>3</v>
      </c>
      <c r="BJ3" s="29">
        <v>3</v>
      </c>
      <c r="BK3" s="50">
        <v>0</v>
      </c>
      <c r="BL3" s="16"/>
      <c r="BM3" s="9">
        <v>3</v>
      </c>
      <c r="BN3" t="s">
        <v>10</v>
      </c>
      <c r="BO3">
        <v>170</v>
      </c>
    </row>
    <row r="4" spans="1:67" x14ac:dyDescent="0.25">
      <c r="A4" s="49">
        <v>200</v>
      </c>
      <c r="B4" s="63">
        <v>200</v>
      </c>
      <c r="C4" s="69">
        <v>158</v>
      </c>
      <c r="D4" s="63">
        <v>200</v>
      </c>
      <c r="E4" s="50">
        <v>200</v>
      </c>
      <c r="F4" s="16"/>
      <c r="G4" s="49" t="s">
        <v>24</v>
      </c>
      <c r="H4" s="63">
        <v>1E-3</v>
      </c>
      <c r="I4" s="69">
        <v>5.0000000000000001E-3</v>
      </c>
      <c r="J4" s="63">
        <v>1E-3</v>
      </c>
      <c r="K4" s="50" t="s">
        <v>24</v>
      </c>
      <c r="M4" s="49" t="s">
        <v>24</v>
      </c>
      <c r="N4" s="63" t="s">
        <v>5</v>
      </c>
      <c r="O4" s="69"/>
      <c r="P4" s="63" t="s">
        <v>3</v>
      </c>
      <c r="Q4" s="50" t="s">
        <v>24</v>
      </c>
      <c r="R4" s="16"/>
      <c r="S4" s="49">
        <v>200</v>
      </c>
      <c r="T4" s="63">
        <v>1</v>
      </c>
      <c r="U4" s="69">
        <v>9</v>
      </c>
      <c r="V4" s="63">
        <v>1</v>
      </c>
      <c r="W4" s="50">
        <v>200</v>
      </c>
      <c r="X4" s="16"/>
      <c r="Y4" s="49">
        <v>0</v>
      </c>
      <c r="Z4" s="63">
        <v>1</v>
      </c>
      <c r="AA4" s="69">
        <v>1</v>
      </c>
      <c r="AB4" s="63">
        <v>1</v>
      </c>
      <c r="AC4" s="50">
        <v>0</v>
      </c>
      <c r="AD4" s="16"/>
      <c r="AE4" s="9">
        <v>4</v>
      </c>
      <c r="AF4" t="s">
        <v>11</v>
      </c>
      <c r="AG4">
        <v>170</v>
      </c>
      <c r="AI4" s="49">
        <v>200</v>
      </c>
      <c r="AJ4" s="29">
        <v>200</v>
      </c>
      <c r="AK4" s="29">
        <v>170</v>
      </c>
      <c r="AL4" s="29">
        <v>200</v>
      </c>
      <c r="AM4" s="50">
        <v>200</v>
      </c>
      <c r="AN4" s="16"/>
      <c r="AO4" s="49" t="s">
        <v>24</v>
      </c>
      <c r="AP4" s="29">
        <v>1E-3</v>
      </c>
      <c r="AQ4" s="29">
        <v>5.0000000000000001E-3</v>
      </c>
      <c r="AR4" s="29">
        <v>1E-3</v>
      </c>
      <c r="AS4" s="50" t="s">
        <v>24</v>
      </c>
      <c r="AU4" s="49" t="s">
        <v>24</v>
      </c>
      <c r="AV4" s="29" t="s">
        <v>5</v>
      </c>
      <c r="AW4" s="29" t="s">
        <v>4</v>
      </c>
      <c r="AX4" s="29" t="s">
        <v>3</v>
      </c>
      <c r="AY4" s="50" t="s">
        <v>24</v>
      </c>
      <c r="AZ4" s="16"/>
      <c r="BA4" s="49">
        <v>200</v>
      </c>
      <c r="BB4" s="29">
        <v>1</v>
      </c>
      <c r="BC4" s="29">
        <v>6</v>
      </c>
      <c r="BD4" s="29">
        <v>1</v>
      </c>
      <c r="BE4" s="50">
        <v>200</v>
      </c>
      <c r="BF4" s="16"/>
      <c r="BG4" s="49">
        <v>0</v>
      </c>
      <c r="BH4" s="29">
        <v>3</v>
      </c>
      <c r="BI4" s="29">
        <v>3</v>
      </c>
      <c r="BJ4" s="29">
        <v>3</v>
      </c>
      <c r="BK4" s="50">
        <v>0</v>
      </c>
      <c r="BL4" s="16"/>
      <c r="BM4" s="9">
        <v>4</v>
      </c>
      <c r="BN4" t="s">
        <v>11</v>
      </c>
      <c r="BO4">
        <v>160</v>
      </c>
    </row>
    <row r="5" spans="1:67" x14ac:dyDescent="0.25">
      <c r="A5" s="49">
        <v>200</v>
      </c>
      <c r="B5" s="63">
        <v>200</v>
      </c>
      <c r="C5" s="63">
        <v>170</v>
      </c>
      <c r="D5" s="63">
        <v>200</v>
      </c>
      <c r="E5" s="50">
        <v>200</v>
      </c>
      <c r="F5" s="16"/>
      <c r="G5" s="49" t="s">
        <v>24</v>
      </c>
      <c r="H5" s="63">
        <v>1E-3</v>
      </c>
      <c r="I5" s="63">
        <v>1E-3</v>
      </c>
      <c r="J5" s="63">
        <v>1E-3</v>
      </c>
      <c r="K5" s="50" t="s">
        <v>24</v>
      </c>
      <c r="M5" s="49" t="s">
        <v>24</v>
      </c>
      <c r="N5" s="63" t="s">
        <v>5</v>
      </c>
      <c r="O5" s="93" t="s">
        <v>1</v>
      </c>
      <c r="P5" s="63" t="s">
        <v>3</v>
      </c>
      <c r="Q5" s="50" t="s">
        <v>24</v>
      </c>
      <c r="R5" s="16"/>
      <c r="S5" s="49">
        <v>200</v>
      </c>
      <c r="T5" s="63">
        <v>1</v>
      </c>
      <c r="U5" s="63">
        <v>3</v>
      </c>
      <c r="V5" s="63">
        <v>1</v>
      </c>
      <c r="W5" s="50">
        <v>200</v>
      </c>
      <c r="X5" s="16"/>
      <c r="Y5" s="49">
        <v>0</v>
      </c>
      <c r="Z5" s="63">
        <v>1</v>
      </c>
      <c r="AA5" s="63">
        <v>1</v>
      </c>
      <c r="AB5" s="63">
        <v>1</v>
      </c>
      <c r="AC5" s="50">
        <v>0</v>
      </c>
      <c r="AD5" s="16"/>
      <c r="AE5" s="9">
        <v>5</v>
      </c>
      <c r="AF5" t="s">
        <v>12</v>
      </c>
      <c r="AG5">
        <v>9</v>
      </c>
      <c r="AI5" s="49">
        <v>200</v>
      </c>
      <c r="AJ5" s="29">
        <v>200</v>
      </c>
      <c r="AK5" s="29">
        <v>170</v>
      </c>
      <c r="AL5" s="29">
        <v>200</v>
      </c>
      <c r="AM5" s="50">
        <v>200</v>
      </c>
      <c r="AN5" s="16"/>
      <c r="AO5" s="49" t="s">
        <v>24</v>
      </c>
      <c r="AP5" s="29">
        <v>1E-3</v>
      </c>
      <c r="AQ5" s="29">
        <v>1E-3</v>
      </c>
      <c r="AR5" s="29">
        <v>1E-3</v>
      </c>
      <c r="AS5" s="50" t="s">
        <v>24</v>
      </c>
      <c r="AU5" s="49" t="s">
        <v>24</v>
      </c>
      <c r="AV5" s="29" t="s">
        <v>5</v>
      </c>
      <c r="AW5" s="29" t="s">
        <v>4</v>
      </c>
      <c r="AX5" s="29" t="s">
        <v>3</v>
      </c>
      <c r="AY5" s="50" t="s">
        <v>24</v>
      </c>
      <c r="AZ5" s="16"/>
      <c r="BA5" s="49">
        <v>200</v>
      </c>
      <c r="BB5" s="29">
        <v>1</v>
      </c>
      <c r="BC5" s="29">
        <v>9</v>
      </c>
      <c r="BD5" s="29">
        <v>1</v>
      </c>
      <c r="BE5" s="50">
        <v>200</v>
      </c>
      <c r="BF5" s="16"/>
      <c r="BG5" s="49">
        <v>0</v>
      </c>
      <c r="BH5" s="29">
        <v>3</v>
      </c>
      <c r="BI5" s="29">
        <v>3</v>
      </c>
      <c r="BJ5" s="29">
        <v>3</v>
      </c>
      <c r="BK5" s="50">
        <v>0</v>
      </c>
      <c r="BL5" s="16"/>
      <c r="BM5" s="9">
        <v>5</v>
      </c>
      <c r="BN5" t="s">
        <v>12</v>
      </c>
      <c r="BO5">
        <v>9</v>
      </c>
    </row>
    <row r="6" spans="1:67" x14ac:dyDescent="0.25">
      <c r="A6" s="49">
        <v>200</v>
      </c>
      <c r="B6" s="29">
        <v>200</v>
      </c>
      <c r="C6" s="29">
        <v>160</v>
      </c>
      <c r="D6" s="29">
        <v>200</v>
      </c>
      <c r="E6" s="50">
        <v>200</v>
      </c>
      <c r="F6" s="16"/>
      <c r="G6" s="49" t="s">
        <v>24</v>
      </c>
      <c r="H6" s="29">
        <v>1E-3</v>
      </c>
      <c r="I6" s="29">
        <v>1E-3</v>
      </c>
      <c r="J6" s="29">
        <v>1E-3</v>
      </c>
      <c r="K6" s="50" t="s">
        <v>24</v>
      </c>
      <c r="L6" s="9"/>
      <c r="M6" s="49" t="s">
        <v>24</v>
      </c>
      <c r="N6" s="29" t="s">
        <v>6</v>
      </c>
      <c r="O6" s="94" t="s">
        <v>4</v>
      </c>
      <c r="P6" s="29" t="s">
        <v>7</v>
      </c>
      <c r="Q6" s="50" t="s">
        <v>24</v>
      </c>
      <c r="R6" s="13"/>
      <c r="S6" s="49">
        <v>200</v>
      </c>
      <c r="T6" s="29">
        <v>1</v>
      </c>
      <c r="U6" s="29">
        <v>1</v>
      </c>
      <c r="V6" s="29">
        <v>1</v>
      </c>
      <c r="W6" s="50">
        <v>200</v>
      </c>
      <c r="X6" s="16"/>
      <c r="Y6" s="49">
        <v>0</v>
      </c>
      <c r="Z6" s="29">
        <v>2</v>
      </c>
      <c r="AA6" s="29">
        <v>2</v>
      </c>
      <c r="AB6" s="29">
        <v>2</v>
      </c>
      <c r="AC6" s="50">
        <v>0</v>
      </c>
      <c r="AD6" s="16"/>
      <c r="AE6" s="9">
        <v>6</v>
      </c>
      <c r="AF6" t="s">
        <v>25</v>
      </c>
      <c r="AG6">
        <v>1</v>
      </c>
      <c r="AI6" s="49">
        <v>200</v>
      </c>
      <c r="AJ6" s="29">
        <v>200</v>
      </c>
      <c r="AK6" s="29">
        <v>160</v>
      </c>
      <c r="AL6" s="29">
        <v>200</v>
      </c>
      <c r="AM6" s="50">
        <v>200</v>
      </c>
      <c r="AN6" s="16"/>
      <c r="AO6" s="49" t="s">
        <v>24</v>
      </c>
      <c r="AP6" s="29">
        <v>1E-3</v>
      </c>
      <c r="AQ6" s="29">
        <v>1E-3</v>
      </c>
      <c r="AR6" s="29">
        <v>1E-3</v>
      </c>
      <c r="AS6" s="50" t="s">
        <v>24</v>
      </c>
      <c r="AT6" s="9"/>
      <c r="AU6" s="49" t="s">
        <v>24</v>
      </c>
      <c r="AV6" s="29" t="s">
        <v>6</v>
      </c>
      <c r="AW6" s="29" t="s">
        <v>4</v>
      </c>
      <c r="AX6" s="29" t="s">
        <v>7</v>
      </c>
      <c r="AY6" s="50" t="s">
        <v>24</v>
      </c>
      <c r="AZ6" s="13"/>
      <c r="BA6" s="49">
        <v>200</v>
      </c>
      <c r="BB6" s="29">
        <v>1</v>
      </c>
      <c r="BC6" s="29">
        <v>10</v>
      </c>
      <c r="BD6" s="29">
        <v>1</v>
      </c>
      <c r="BE6" s="50">
        <v>200</v>
      </c>
      <c r="BF6" s="16"/>
      <c r="BG6" s="49">
        <v>0</v>
      </c>
      <c r="BH6" s="29">
        <v>3</v>
      </c>
      <c r="BI6" s="29">
        <v>3</v>
      </c>
      <c r="BJ6" s="29">
        <v>3</v>
      </c>
      <c r="BK6" s="50">
        <v>0</v>
      </c>
      <c r="BL6" s="16"/>
      <c r="BM6" s="9">
        <v>6</v>
      </c>
      <c r="BN6" t="s">
        <v>25</v>
      </c>
      <c r="BO6">
        <v>1</v>
      </c>
    </row>
    <row r="7" spans="1:67" x14ac:dyDescent="0.25">
      <c r="A7" s="49">
        <v>200</v>
      </c>
      <c r="B7" s="29">
        <v>200</v>
      </c>
      <c r="C7" s="69">
        <v>125</v>
      </c>
      <c r="D7" s="29">
        <v>200</v>
      </c>
      <c r="E7" s="50">
        <v>200</v>
      </c>
      <c r="F7" s="16"/>
      <c r="G7" s="49" t="s">
        <v>24</v>
      </c>
      <c r="H7" s="29">
        <v>1E-3</v>
      </c>
      <c r="I7" s="69">
        <v>5.0000000000000001E-3</v>
      </c>
      <c r="J7" s="29">
        <v>1E-3</v>
      </c>
      <c r="K7" s="50" t="s">
        <v>24</v>
      </c>
      <c r="L7" s="9"/>
      <c r="M7" s="49" t="s">
        <v>24</v>
      </c>
      <c r="N7" s="29" t="s">
        <v>5</v>
      </c>
      <c r="O7" s="69"/>
      <c r="P7" s="29" t="s">
        <v>3</v>
      </c>
      <c r="Q7" s="50" t="s">
        <v>24</v>
      </c>
      <c r="R7" s="13"/>
      <c r="S7" s="49">
        <v>200</v>
      </c>
      <c r="T7" s="29">
        <v>1</v>
      </c>
      <c r="U7" s="69">
        <v>9</v>
      </c>
      <c r="V7" s="29">
        <v>1</v>
      </c>
      <c r="W7" s="50">
        <v>200</v>
      </c>
      <c r="X7" s="16"/>
      <c r="Y7" s="49">
        <v>0</v>
      </c>
      <c r="Z7" s="29">
        <v>2</v>
      </c>
      <c r="AA7" s="69">
        <v>2</v>
      </c>
      <c r="AB7" s="29">
        <v>2</v>
      </c>
      <c r="AC7" s="50">
        <v>0</v>
      </c>
      <c r="AD7" s="16"/>
      <c r="AE7" s="9">
        <v>7</v>
      </c>
      <c r="AF7" t="s">
        <v>14</v>
      </c>
      <c r="AG7">
        <f>($W$17)^2*(12)</f>
        <v>108</v>
      </c>
      <c r="AI7" s="49">
        <v>200</v>
      </c>
      <c r="AJ7" s="29">
        <v>200</v>
      </c>
      <c r="AK7" s="69">
        <v>125</v>
      </c>
      <c r="AL7" s="29">
        <v>200</v>
      </c>
      <c r="AM7" s="50">
        <v>200</v>
      </c>
      <c r="AN7" s="16"/>
      <c r="AO7" s="49" t="s">
        <v>24</v>
      </c>
      <c r="AP7" s="29">
        <v>1E-3</v>
      </c>
      <c r="AQ7" s="69">
        <v>5.0000000000000001E-3</v>
      </c>
      <c r="AR7" s="29">
        <v>1E-3</v>
      </c>
      <c r="AS7" s="50" t="s">
        <v>24</v>
      </c>
      <c r="AT7" s="9"/>
      <c r="AU7" s="49" t="s">
        <v>24</v>
      </c>
      <c r="AV7" s="29" t="s">
        <v>5</v>
      </c>
      <c r="AW7" s="69"/>
      <c r="AX7" s="29" t="s">
        <v>3</v>
      </c>
      <c r="AY7" s="50" t="s">
        <v>24</v>
      </c>
      <c r="AZ7" s="13"/>
      <c r="BA7" s="49">
        <v>200</v>
      </c>
      <c r="BB7" s="29">
        <v>1</v>
      </c>
      <c r="BC7" s="69">
        <v>18</v>
      </c>
      <c r="BD7" s="29">
        <v>1</v>
      </c>
      <c r="BE7" s="50">
        <v>200</v>
      </c>
      <c r="BF7" s="16"/>
      <c r="BG7" s="49">
        <v>0</v>
      </c>
      <c r="BH7" s="29">
        <v>3</v>
      </c>
      <c r="BI7" s="69">
        <v>3</v>
      </c>
      <c r="BJ7" s="29">
        <v>3</v>
      </c>
      <c r="BK7" s="50">
        <v>0</v>
      </c>
      <c r="BL7" s="16"/>
      <c r="BM7" s="9">
        <v>7</v>
      </c>
      <c r="BN7" t="s">
        <v>14</v>
      </c>
      <c r="BO7">
        <f>($W$17)^2*(12)</f>
        <v>108</v>
      </c>
    </row>
    <row r="8" spans="1:67" x14ac:dyDescent="0.25">
      <c r="A8" s="49">
        <v>200</v>
      </c>
      <c r="B8" s="29">
        <v>200</v>
      </c>
      <c r="C8" s="29">
        <v>140</v>
      </c>
      <c r="D8" s="29">
        <v>200</v>
      </c>
      <c r="E8" s="50">
        <v>200</v>
      </c>
      <c r="F8" s="16"/>
      <c r="G8" s="49" t="s">
        <v>24</v>
      </c>
      <c r="H8" s="29">
        <v>1E-3</v>
      </c>
      <c r="I8" s="29">
        <v>1E-3</v>
      </c>
      <c r="J8" s="29">
        <v>1E-3</v>
      </c>
      <c r="K8" s="50" t="s">
        <v>24</v>
      </c>
      <c r="L8" s="9"/>
      <c r="M8" s="49" t="s">
        <v>24</v>
      </c>
      <c r="N8" s="29" t="s">
        <v>2</v>
      </c>
      <c r="O8" s="56" t="s">
        <v>1</v>
      </c>
      <c r="P8" s="29" t="s">
        <v>0</v>
      </c>
      <c r="Q8" s="50" t="s">
        <v>24</v>
      </c>
      <c r="R8" s="16"/>
      <c r="S8" s="49">
        <v>200</v>
      </c>
      <c r="T8" s="29">
        <v>1</v>
      </c>
      <c r="U8" s="29">
        <v>1</v>
      </c>
      <c r="V8" s="29">
        <v>1</v>
      </c>
      <c r="W8" s="50">
        <v>200</v>
      </c>
      <c r="X8" s="16"/>
      <c r="Y8" s="49">
        <v>0</v>
      </c>
      <c r="Z8" s="29">
        <v>2</v>
      </c>
      <c r="AA8" s="29">
        <v>2</v>
      </c>
      <c r="AB8" s="29">
        <v>2</v>
      </c>
      <c r="AC8" s="50">
        <v>0</v>
      </c>
      <c r="AD8" s="16"/>
      <c r="AE8" s="9">
        <v>8</v>
      </c>
      <c r="AF8" t="s">
        <v>15</v>
      </c>
      <c r="AG8">
        <v>24</v>
      </c>
      <c r="AI8" s="49">
        <v>200</v>
      </c>
      <c r="AJ8" s="29">
        <v>200</v>
      </c>
      <c r="AK8" s="56">
        <v>140</v>
      </c>
      <c r="AL8" s="29">
        <v>200</v>
      </c>
      <c r="AM8" s="50">
        <v>200</v>
      </c>
      <c r="AN8" s="16"/>
      <c r="AO8" s="49" t="s">
        <v>24</v>
      </c>
      <c r="AP8" s="29">
        <v>1E-3</v>
      </c>
      <c r="AQ8" s="56">
        <v>1E-3</v>
      </c>
      <c r="AR8" s="29">
        <v>1E-3</v>
      </c>
      <c r="AS8" s="50" t="s">
        <v>24</v>
      </c>
      <c r="AT8" s="9"/>
      <c r="AU8" s="49" t="s">
        <v>24</v>
      </c>
      <c r="AV8" s="29" t="s">
        <v>2</v>
      </c>
      <c r="AW8" s="56" t="s">
        <v>1</v>
      </c>
      <c r="AX8" s="29" t="s">
        <v>0</v>
      </c>
      <c r="AY8" s="50" t="s">
        <v>24</v>
      </c>
      <c r="AZ8" s="16"/>
      <c r="BA8" s="49">
        <v>200</v>
      </c>
      <c r="BB8" s="29">
        <v>1</v>
      </c>
      <c r="BC8" s="56">
        <v>1</v>
      </c>
      <c r="BD8" s="29">
        <v>1</v>
      </c>
      <c r="BE8" s="50">
        <v>200</v>
      </c>
      <c r="BF8" s="16"/>
      <c r="BG8" s="49">
        <v>0</v>
      </c>
      <c r="BH8" s="29">
        <v>3</v>
      </c>
      <c r="BI8" s="56">
        <v>3</v>
      </c>
      <c r="BJ8" s="29">
        <v>3</v>
      </c>
      <c r="BK8" s="50">
        <v>0</v>
      </c>
      <c r="BL8" s="16"/>
      <c r="BM8" s="9">
        <v>8</v>
      </c>
      <c r="BN8" t="s">
        <v>15</v>
      </c>
      <c r="BO8">
        <v>24</v>
      </c>
    </row>
    <row r="9" spans="1:67" x14ac:dyDescent="0.25">
      <c r="A9" s="49">
        <v>200</v>
      </c>
      <c r="B9" s="16">
        <v>200</v>
      </c>
      <c r="C9" s="16">
        <v>130</v>
      </c>
      <c r="D9" s="16">
        <v>200</v>
      </c>
      <c r="E9" s="50">
        <v>200</v>
      </c>
      <c r="F9" s="16"/>
      <c r="G9" s="49" t="s">
        <v>24</v>
      </c>
      <c r="H9" s="16">
        <v>1E-3</v>
      </c>
      <c r="I9" s="16">
        <v>1E-3</v>
      </c>
      <c r="J9" s="16">
        <v>1E-3</v>
      </c>
      <c r="K9" s="50" t="s">
        <v>24</v>
      </c>
      <c r="L9" s="9"/>
      <c r="M9" s="49" t="s">
        <v>24</v>
      </c>
      <c r="N9" s="16" t="s">
        <v>5</v>
      </c>
      <c r="O9" s="95" t="s">
        <v>4</v>
      </c>
      <c r="P9" s="16" t="s">
        <v>3</v>
      </c>
      <c r="Q9" s="50" t="s">
        <v>24</v>
      </c>
      <c r="R9" s="16"/>
      <c r="S9" s="49">
        <v>200</v>
      </c>
      <c r="T9" s="16">
        <v>1</v>
      </c>
      <c r="U9" s="16">
        <v>3</v>
      </c>
      <c r="V9" s="16">
        <v>1</v>
      </c>
      <c r="W9" s="50">
        <v>200</v>
      </c>
      <c r="X9" s="16"/>
      <c r="Y9" s="49">
        <v>0</v>
      </c>
      <c r="Z9" s="16">
        <v>0</v>
      </c>
      <c r="AA9" s="16">
        <v>0</v>
      </c>
      <c r="AB9" s="16">
        <v>0</v>
      </c>
      <c r="AC9" s="50">
        <v>0</v>
      </c>
      <c r="AD9" s="16"/>
      <c r="AE9" s="9">
        <v>9</v>
      </c>
      <c r="AF9" t="s">
        <v>16</v>
      </c>
      <c r="AG9">
        <f>270*PI()/180</f>
        <v>4.7123889803846897</v>
      </c>
      <c r="AI9" s="49">
        <v>200</v>
      </c>
      <c r="AJ9" s="16">
        <v>200</v>
      </c>
      <c r="AK9" s="95">
        <v>130</v>
      </c>
      <c r="AL9" s="16">
        <v>200</v>
      </c>
      <c r="AM9" s="50">
        <v>200</v>
      </c>
      <c r="AN9" s="16"/>
      <c r="AO9" s="49" t="s">
        <v>24</v>
      </c>
      <c r="AP9" s="16">
        <v>1E-3</v>
      </c>
      <c r="AQ9" s="95">
        <v>1E-3</v>
      </c>
      <c r="AR9" s="16">
        <v>1E-3</v>
      </c>
      <c r="AS9" s="50" t="s">
        <v>24</v>
      </c>
      <c r="AT9" s="9"/>
      <c r="AU9" s="49" t="s">
        <v>24</v>
      </c>
      <c r="AV9" s="16" t="s">
        <v>5</v>
      </c>
      <c r="AW9" s="95" t="s">
        <v>4</v>
      </c>
      <c r="AX9" s="16" t="s">
        <v>3</v>
      </c>
      <c r="AY9" s="50" t="s">
        <v>24</v>
      </c>
      <c r="AZ9" s="16"/>
      <c r="BA9" s="49">
        <v>200</v>
      </c>
      <c r="BB9" s="16">
        <v>1</v>
      </c>
      <c r="BC9" s="95">
        <v>3</v>
      </c>
      <c r="BD9" s="16">
        <v>1</v>
      </c>
      <c r="BE9" s="50">
        <v>200</v>
      </c>
      <c r="BF9" s="16"/>
      <c r="BG9" s="49">
        <v>0</v>
      </c>
      <c r="BH9" s="16">
        <v>0</v>
      </c>
      <c r="BI9" s="95">
        <v>0</v>
      </c>
      <c r="BJ9" s="16">
        <v>0</v>
      </c>
      <c r="BK9" s="50">
        <v>0</v>
      </c>
      <c r="BL9" s="16"/>
      <c r="BM9" s="9">
        <v>9</v>
      </c>
      <c r="BN9" t="s">
        <v>16</v>
      </c>
      <c r="BO9">
        <f>270*PI()/180</f>
        <v>4.7123889803846897</v>
      </c>
    </row>
    <row r="10" spans="1:67" x14ac:dyDescent="0.25">
      <c r="A10" s="49">
        <v>200</v>
      </c>
      <c r="B10" s="16">
        <v>200</v>
      </c>
      <c r="C10" s="16">
        <v>120</v>
      </c>
      <c r="D10" s="16">
        <v>200</v>
      </c>
      <c r="E10" s="50">
        <v>200</v>
      </c>
      <c r="F10" s="16"/>
      <c r="G10" s="49" t="s">
        <v>24</v>
      </c>
      <c r="H10" s="16">
        <v>1E-3</v>
      </c>
      <c r="I10" s="16">
        <v>1E-3</v>
      </c>
      <c r="J10" s="16">
        <v>1E-3</v>
      </c>
      <c r="K10" s="50" t="s">
        <v>24</v>
      </c>
      <c r="L10" s="9"/>
      <c r="M10" s="49" t="s">
        <v>24</v>
      </c>
      <c r="N10" s="16" t="s">
        <v>5</v>
      </c>
      <c r="O10" s="16" t="s">
        <v>4</v>
      </c>
      <c r="P10" s="16" t="s">
        <v>3</v>
      </c>
      <c r="Q10" s="50" t="s">
        <v>24</v>
      </c>
      <c r="R10" s="16"/>
      <c r="S10" s="49">
        <v>200</v>
      </c>
      <c r="T10" s="16">
        <v>1</v>
      </c>
      <c r="U10" s="16">
        <v>6</v>
      </c>
      <c r="V10" s="16">
        <v>1</v>
      </c>
      <c r="W10" s="50">
        <v>200</v>
      </c>
      <c r="X10" s="16"/>
      <c r="Y10" s="49">
        <v>0</v>
      </c>
      <c r="Z10" s="16">
        <v>0</v>
      </c>
      <c r="AA10" s="16">
        <v>0</v>
      </c>
      <c r="AB10" s="16">
        <v>0</v>
      </c>
      <c r="AC10" s="50">
        <v>0</v>
      </c>
      <c r="AD10" s="16"/>
      <c r="AE10" s="9">
        <v>10</v>
      </c>
      <c r="AF10" t="s">
        <v>17</v>
      </c>
      <c r="AG10">
        <f>AG7/((AG5*$W$17^2)*($W$21-AG15))</f>
        <v>16.422046597557223</v>
      </c>
      <c r="AI10" s="49">
        <v>200</v>
      </c>
      <c r="AJ10" s="16">
        <v>200</v>
      </c>
      <c r="AK10" s="16">
        <v>120</v>
      </c>
      <c r="AL10" s="16">
        <v>200</v>
      </c>
      <c r="AM10" s="50">
        <v>200</v>
      </c>
      <c r="AN10" s="16"/>
      <c r="AO10" s="49" t="s">
        <v>24</v>
      </c>
      <c r="AP10" s="16">
        <v>1E-3</v>
      </c>
      <c r="AQ10" s="16">
        <v>1E-3</v>
      </c>
      <c r="AR10" s="16">
        <v>1E-3</v>
      </c>
      <c r="AS10" s="50" t="s">
        <v>24</v>
      </c>
      <c r="AT10" s="9"/>
      <c r="AU10" s="49" t="s">
        <v>24</v>
      </c>
      <c r="AV10" s="16" t="s">
        <v>5</v>
      </c>
      <c r="AW10" s="16" t="s">
        <v>4</v>
      </c>
      <c r="AX10" s="16" t="s">
        <v>3</v>
      </c>
      <c r="AY10" s="50" t="s">
        <v>24</v>
      </c>
      <c r="AZ10" s="16"/>
      <c r="BA10" s="49">
        <v>200</v>
      </c>
      <c r="BB10" s="16">
        <v>1</v>
      </c>
      <c r="BC10" s="16">
        <v>6</v>
      </c>
      <c r="BD10" s="16">
        <v>1</v>
      </c>
      <c r="BE10" s="50">
        <v>200</v>
      </c>
      <c r="BF10" s="16"/>
      <c r="BG10" s="49">
        <v>0</v>
      </c>
      <c r="BH10" s="16">
        <v>0</v>
      </c>
      <c r="BI10" s="16">
        <v>0</v>
      </c>
      <c r="BJ10" s="16">
        <v>0</v>
      </c>
      <c r="BK10" s="50">
        <v>0</v>
      </c>
      <c r="BL10" s="16"/>
      <c r="BM10" s="9">
        <v>10</v>
      </c>
      <c r="BN10" t="s">
        <v>17</v>
      </c>
      <c r="BO10">
        <f>BO7/((BO5*$W$17^2)*($W$21-BO15))</f>
        <v>19.552731272149579</v>
      </c>
    </row>
    <row r="11" spans="1:67" x14ac:dyDescent="0.25">
      <c r="A11" s="51">
        <v>200</v>
      </c>
      <c r="B11" s="52">
        <v>200</v>
      </c>
      <c r="C11" s="52">
        <v>110</v>
      </c>
      <c r="D11" s="52">
        <v>200</v>
      </c>
      <c r="E11" s="53">
        <v>200</v>
      </c>
      <c r="F11" s="16"/>
      <c r="G11" s="51" t="s">
        <v>24</v>
      </c>
      <c r="H11" s="52" t="s">
        <v>24</v>
      </c>
      <c r="I11" s="52" t="s">
        <v>24</v>
      </c>
      <c r="J11" s="52" t="s">
        <v>24</v>
      </c>
      <c r="K11" s="53" t="s">
        <v>24</v>
      </c>
      <c r="L11" s="9"/>
      <c r="M11" s="51" t="s">
        <v>24</v>
      </c>
      <c r="N11" s="52" t="s">
        <v>24</v>
      </c>
      <c r="O11" s="52" t="s">
        <v>24</v>
      </c>
      <c r="P11" s="52" t="s">
        <v>24</v>
      </c>
      <c r="Q11" s="53" t="s">
        <v>24</v>
      </c>
      <c r="R11" s="16"/>
      <c r="S11" s="51">
        <v>200</v>
      </c>
      <c r="T11" s="52">
        <v>200</v>
      </c>
      <c r="U11" s="52">
        <v>110</v>
      </c>
      <c r="V11" s="52">
        <v>200</v>
      </c>
      <c r="W11" s="53">
        <v>200</v>
      </c>
      <c r="X11" s="16"/>
      <c r="Y11" s="51">
        <v>0</v>
      </c>
      <c r="Z11" s="52">
        <v>0</v>
      </c>
      <c r="AA11" s="52">
        <v>0</v>
      </c>
      <c r="AB11" s="52">
        <v>0</v>
      </c>
      <c r="AC11" s="53">
        <v>0</v>
      </c>
      <c r="AD11" s="16"/>
      <c r="AE11" s="9">
        <v>11</v>
      </c>
      <c r="AF11" t="s">
        <v>18</v>
      </c>
      <c r="AG11">
        <v>2</v>
      </c>
      <c r="AI11" s="51">
        <v>200</v>
      </c>
      <c r="AJ11" s="52">
        <v>200</v>
      </c>
      <c r="AK11" s="52">
        <v>110</v>
      </c>
      <c r="AL11" s="52">
        <v>200</v>
      </c>
      <c r="AM11" s="53">
        <v>200</v>
      </c>
      <c r="AN11" s="16"/>
      <c r="AO11" s="51" t="s">
        <v>24</v>
      </c>
      <c r="AP11" s="52" t="s">
        <v>24</v>
      </c>
      <c r="AQ11" s="52" t="s">
        <v>24</v>
      </c>
      <c r="AR11" s="52" t="s">
        <v>24</v>
      </c>
      <c r="AS11" s="53" t="s">
        <v>24</v>
      </c>
      <c r="AT11" s="9"/>
      <c r="AU11" s="51" t="s">
        <v>24</v>
      </c>
      <c r="AV11" s="52" t="s">
        <v>24</v>
      </c>
      <c r="AW11" s="52" t="s">
        <v>24</v>
      </c>
      <c r="AX11" s="52" t="s">
        <v>24</v>
      </c>
      <c r="AY11" s="53" t="s">
        <v>24</v>
      </c>
      <c r="AZ11" s="16"/>
      <c r="BA11" s="51">
        <v>200</v>
      </c>
      <c r="BB11" s="52">
        <v>200</v>
      </c>
      <c r="BC11" s="52">
        <v>110</v>
      </c>
      <c r="BD11" s="52">
        <v>200</v>
      </c>
      <c r="BE11" s="53">
        <v>200</v>
      </c>
      <c r="BF11" s="16"/>
      <c r="BG11" s="51">
        <v>0</v>
      </c>
      <c r="BH11" s="52">
        <v>0</v>
      </c>
      <c r="BI11" s="52">
        <v>0</v>
      </c>
      <c r="BJ11" s="52">
        <v>0</v>
      </c>
      <c r="BK11" s="53">
        <v>0</v>
      </c>
      <c r="BL11" s="16"/>
      <c r="BM11" s="9">
        <v>11</v>
      </c>
      <c r="BN11" t="s">
        <v>18</v>
      </c>
      <c r="BO11">
        <v>2</v>
      </c>
    </row>
    <row r="12" spans="1:67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9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9">
        <v>12</v>
      </c>
      <c r="AF12" t="s">
        <v>19</v>
      </c>
      <c r="AG12">
        <v>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9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9">
        <v>12</v>
      </c>
      <c r="BN12" t="s">
        <v>19</v>
      </c>
      <c r="BO12">
        <v>1</v>
      </c>
    </row>
    <row r="13" spans="1:67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9"/>
      <c r="M13" s="46" t="s">
        <v>24</v>
      </c>
      <c r="N13" s="47" t="s">
        <v>24</v>
      </c>
      <c r="O13" s="47" t="s">
        <v>24</v>
      </c>
      <c r="P13" s="47" t="s">
        <v>24</v>
      </c>
      <c r="Q13" s="48" t="s">
        <v>24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9">
        <v>13</v>
      </c>
      <c r="AF13" t="s">
        <v>26</v>
      </c>
      <c r="AG13">
        <v>23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9"/>
      <c r="AU13" s="46" t="s">
        <v>24</v>
      </c>
      <c r="AV13" s="47" t="s">
        <v>24</v>
      </c>
      <c r="AW13" s="47" t="s">
        <v>24</v>
      </c>
      <c r="AX13" s="47" t="s">
        <v>24</v>
      </c>
      <c r="AY13" s="48" t="s">
        <v>24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9">
        <v>13</v>
      </c>
      <c r="BN13" t="s">
        <v>26</v>
      </c>
      <c r="BO13">
        <v>23</v>
      </c>
    </row>
    <row r="14" spans="1:67" x14ac:dyDescent="0.25">
      <c r="A14" s="16"/>
      <c r="B14" s="16"/>
      <c r="C14" s="90"/>
      <c r="D14" s="16"/>
      <c r="E14" s="16"/>
      <c r="F14" s="16"/>
      <c r="G14" s="16"/>
      <c r="H14" s="16"/>
      <c r="I14" s="90"/>
      <c r="J14" s="16"/>
      <c r="K14" s="16"/>
      <c r="L14" s="9"/>
      <c r="M14" s="49" t="s">
        <v>24</v>
      </c>
      <c r="N14" s="63">
        <v>0</v>
      </c>
      <c r="O14" s="63">
        <f>270*PI()/180</f>
        <v>4.7123889803846897</v>
      </c>
      <c r="P14" s="63">
        <f>PI()</f>
        <v>3.1415926535897931</v>
      </c>
      <c r="Q14" s="50" t="s">
        <v>24</v>
      </c>
      <c r="R14" s="16"/>
      <c r="S14" s="16"/>
      <c r="T14" s="16"/>
      <c r="U14" s="90"/>
      <c r="V14" s="16"/>
      <c r="W14" s="16"/>
      <c r="X14" s="16"/>
      <c r="Y14" s="16"/>
      <c r="Z14" s="16"/>
      <c r="AA14" s="90"/>
      <c r="AB14" s="16"/>
      <c r="AC14" s="16"/>
      <c r="AD14" s="16"/>
      <c r="AE14" s="9">
        <v>14</v>
      </c>
      <c r="AF14" t="s">
        <v>20</v>
      </c>
      <c r="AG14">
        <v>0</v>
      </c>
      <c r="AI14" s="16"/>
      <c r="AJ14" s="16"/>
      <c r="AK14" s="90"/>
      <c r="AL14" s="16"/>
      <c r="AM14" s="16"/>
      <c r="AN14" s="16"/>
      <c r="AO14" s="16"/>
      <c r="AP14" s="16"/>
      <c r="AQ14" s="90"/>
      <c r="AR14" s="16"/>
      <c r="AS14" s="16"/>
      <c r="AT14" s="9"/>
      <c r="AU14" s="49" t="s">
        <v>24</v>
      </c>
      <c r="AV14" s="29">
        <v>0</v>
      </c>
      <c r="AW14" s="29">
        <f>270*PI()/180</f>
        <v>4.7123889803846897</v>
      </c>
      <c r="AX14" s="29">
        <f>PI()</f>
        <v>3.1415926535897931</v>
      </c>
      <c r="AY14" s="50" t="s">
        <v>24</v>
      </c>
      <c r="AZ14" s="16"/>
      <c r="BA14" s="16"/>
      <c r="BB14" s="16"/>
      <c r="BC14" s="90"/>
      <c r="BD14" s="16"/>
      <c r="BE14" s="16"/>
      <c r="BF14" s="16"/>
      <c r="BG14" s="16"/>
      <c r="BH14" s="16"/>
      <c r="BI14" s="90"/>
      <c r="BJ14" s="16"/>
      <c r="BK14" s="16"/>
      <c r="BL14" s="16"/>
      <c r="BM14" s="9">
        <v>14</v>
      </c>
      <c r="BN14" t="s">
        <v>20</v>
      </c>
      <c r="BO14">
        <f>AG7</f>
        <v>108</v>
      </c>
    </row>
    <row r="15" spans="1:67" x14ac:dyDescent="0.25">
      <c r="A15" s="16"/>
      <c r="B15" s="16"/>
      <c r="C15" s="90"/>
      <c r="D15" s="16"/>
      <c r="E15" s="16"/>
      <c r="F15" s="16"/>
      <c r="G15" s="16"/>
      <c r="H15" s="16"/>
      <c r="I15" s="90"/>
      <c r="J15" s="16"/>
      <c r="K15" s="16"/>
      <c r="L15" s="9"/>
      <c r="M15" s="49" t="s">
        <v>24</v>
      </c>
      <c r="N15" s="63">
        <v>0</v>
      </c>
      <c r="O15" s="69">
        <v>-1</v>
      </c>
      <c r="P15" s="63">
        <f>PI()</f>
        <v>3.1415926535897931</v>
      </c>
      <c r="Q15" s="50" t="s">
        <v>24</v>
      </c>
      <c r="R15" s="16"/>
      <c r="S15" s="16"/>
      <c r="T15" s="16"/>
      <c r="U15" s="90"/>
      <c r="V15" s="16"/>
      <c r="W15" s="16"/>
      <c r="X15" s="16"/>
      <c r="Y15" s="16"/>
      <c r="Z15" s="16"/>
      <c r="AA15" s="90"/>
      <c r="AB15" s="16"/>
      <c r="AC15" s="16"/>
      <c r="AD15" s="16"/>
      <c r="AE15" s="16">
        <v>18</v>
      </c>
      <c r="AF15" t="s">
        <v>55</v>
      </c>
      <c r="AG15">
        <f>0.013</f>
        <v>1.2999999999999999E-2</v>
      </c>
      <c r="AI15" s="16"/>
      <c r="AJ15" s="16"/>
      <c r="AK15" s="90"/>
      <c r="AL15" s="16"/>
      <c r="AM15" s="16"/>
      <c r="AN15" s="16"/>
      <c r="AO15" s="16"/>
      <c r="AP15" s="16"/>
      <c r="AQ15" s="90"/>
      <c r="AR15" s="16"/>
      <c r="AS15" s="16"/>
      <c r="AT15" s="9"/>
      <c r="AU15" s="49" t="s">
        <v>24</v>
      </c>
      <c r="AV15" s="29">
        <v>0</v>
      </c>
      <c r="AW15" s="29">
        <f>270*PI()/180</f>
        <v>4.7123889803846897</v>
      </c>
      <c r="AX15" s="29">
        <f>PI()</f>
        <v>3.1415926535897931</v>
      </c>
      <c r="AY15" s="50" t="s">
        <v>24</v>
      </c>
      <c r="AZ15" s="16"/>
      <c r="BA15" s="16"/>
      <c r="BB15" s="16"/>
      <c r="BC15" s="90"/>
      <c r="BD15" s="16"/>
      <c r="BE15" s="16"/>
      <c r="BF15" s="16"/>
      <c r="BG15" s="16"/>
      <c r="BH15" s="16"/>
      <c r="BI15" s="90"/>
      <c r="BJ15" s="16"/>
      <c r="BK15" s="16"/>
      <c r="BL15" s="16"/>
      <c r="BM15" s="16">
        <v>18</v>
      </c>
      <c r="BN15" t="s">
        <v>55</v>
      </c>
      <c r="BO15">
        <f>0.013+AG15</f>
        <v>2.5999999999999999E-2</v>
      </c>
    </row>
    <row r="16" spans="1:67" x14ac:dyDescent="0.25">
      <c r="M16" s="49" t="s">
        <v>24</v>
      </c>
      <c r="N16" s="63">
        <v>0</v>
      </c>
      <c r="O16" s="63">
        <f>90*PI()/180</f>
        <v>1.5707963267948966</v>
      </c>
      <c r="P16" s="63">
        <f>PI()</f>
        <v>3.1415926535897931</v>
      </c>
      <c r="Q16" s="50" t="s">
        <v>24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U16" s="49" t="s">
        <v>24</v>
      </c>
      <c r="AV16" s="29">
        <v>0</v>
      </c>
      <c r="AW16" s="29">
        <f>270*PI()/180</f>
        <v>4.7123889803846897</v>
      </c>
      <c r="AX16" s="29">
        <f>PI()</f>
        <v>3.1415926535897931</v>
      </c>
      <c r="AY16" s="50" t="s">
        <v>24</v>
      </c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3:65" x14ac:dyDescent="0.25">
      <c r="M17" s="49" t="s">
        <v>24</v>
      </c>
      <c r="N17" s="29">
        <f>315*PI()/180</f>
        <v>5.497787143782138</v>
      </c>
      <c r="O17" s="29">
        <f>270*PI()/180</f>
        <v>4.7123889803846897</v>
      </c>
      <c r="P17" s="29">
        <f>225*PI()/180</f>
        <v>3.9269908169872414</v>
      </c>
      <c r="Q17" s="50" t="s">
        <v>24</v>
      </c>
      <c r="T17" s="16" t="s">
        <v>21</v>
      </c>
      <c r="U17" s="9"/>
      <c r="W17" s="16">
        <v>3</v>
      </c>
      <c r="X17" s="16"/>
      <c r="Y17" s="16">
        <v>131</v>
      </c>
      <c r="Z17" s="16">
        <v>132</v>
      </c>
      <c r="AA17" s="9" t="s">
        <v>50</v>
      </c>
      <c r="AB17" s="16"/>
      <c r="AC17" s="16"/>
      <c r="AD17" s="16"/>
      <c r="AE17">
        <v>1</v>
      </c>
      <c r="AF17" t="s">
        <v>8</v>
      </c>
      <c r="AG17">
        <v>125</v>
      </c>
      <c r="AU17" s="49" t="s">
        <v>24</v>
      </c>
      <c r="AV17" s="29">
        <f>315*PI()/180</f>
        <v>5.497787143782138</v>
      </c>
      <c r="AW17" s="29">
        <f>270*PI()/180</f>
        <v>4.7123889803846897</v>
      </c>
      <c r="AX17" s="29">
        <f>225*PI()/180</f>
        <v>3.9269908169872414</v>
      </c>
      <c r="AY17" s="50" t="s">
        <v>24</v>
      </c>
      <c r="BB17" s="16"/>
      <c r="BC17" s="9"/>
      <c r="BE17" s="16"/>
      <c r="BF17" s="16"/>
      <c r="BG17" s="16"/>
      <c r="BH17" s="16"/>
      <c r="BI17" s="9"/>
      <c r="BJ17" s="16"/>
      <c r="BK17" s="16"/>
      <c r="BL17" s="16"/>
    </row>
    <row r="18" spans="13:65" x14ac:dyDescent="0.25">
      <c r="M18" s="49" t="s">
        <v>24</v>
      </c>
      <c r="N18" s="29">
        <v>0</v>
      </c>
      <c r="O18" s="69">
        <v>-1</v>
      </c>
      <c r="P18" s="29">
        <f>PI()</f>
        <v>3.1415926535897931</v>
      </c>
      <c r="Q18" s="50" t="s">
        <v>24</v>
      </c>
      <c r="T18" s="16" t="s">
        <v>22</v>
      </c>
      <c r="U18" s="9"/>
      <c r="W18" s="13">
        <v>89</v>
      </c>
      <c r="X18" s="16"/>
      <c r="Y18">
        <v>153</v>
      </c>
      <c r="Z18" s="16">
        <v>154</v>
      </c>
      <c r="AA18" s="9" t="s">
        <v>51</v>
      </c>
      <c r="AB18" s="16"/>
      <c r="AC18" s="16"/>
      <c r="AD18" s="16"/>
      <c r="AE18" s="9">
        <v>2</v>
      </c>
      <c r="AF18" t="s">
        <v>9</v>
      </c>
      <c r="AG18">
        <v>140</v>
      </c>
      <c r="AU18" s="49" t="s">
        <v>24</v>
      </c>
      <c r="AV18" s="29">
        <v>0</v>
      </c>
      <c r="AW18" s="69">
        <v>-1</v>
      </c>
      <c r="AX18" s="29">
        <f>PI()</f>
        <v>3.1415926535897931</v>
      </c>
      <c r="AY18" s="50" t="s">
        <v>24</v>
      </c>
      <c r="BB18" s="16"/>
      <c r="BC18" s="9"/>
      <c r="BE18" s="13"/>
      <c r="BF18" s="16"/>
      <c r="BH18" s="16"/>
      <c r="BI18" s="9"/>
      <c r="BJ18" s="16"/>
      <c r="BK18" s="16"/>
      <c r="BL18" s="16"/>
      <c r="BM18" s="9"/>
    </row>
    <row r="19" spans="13:65" x14ac:dyDescent="0.25">
      <c r="M19" s="49" t="s">
        <v>24</v>
      </c>
      <c r="N19" s="29">
        <f>45*PI()/180</f>
        <v>0.78539816339744828</v>
      </c>
      <c r="O19" s="29">
        <f>90*PI()/180</f>
        <v>1.5707963267948966</v>
      </c>
      <c r="P19" s="29">
        <f>135*PI()/180</f>
        <v>2.3561944901923448</v>
      </c>
      <c r="Q19" s="50" t="s">
        <v>24</v>
      </c>
      <c r="T19" s="65" t="s">
        <v>23</v>
      </c>
      <c r="U19" s="9"/>
      <c r="V19" s="16"/>
      <c r="W19" s="13">
        <v>24</v>
      </c>
      <c r="X19" s="16"/>
      <c r="Y19">
        <v>240</v>
      </c>
      <c r="Z19" s="16">
        <v>241</v>
      </c>
      <c r="AA19" s="9" t="s">
        <v>52</v>
      </c>
      <c r="AB19" s="16"/>
      <c r="AC19" s="16"/>
      <c r="AD19" s="16"/>
      <c r="AE19" s="9">
        <v>3</v>
      </c>
      <c r="AF19" t="s">
        <v>10</v>
      </c>
      <c r="AG19">
        <v>130</v>
      </c>
      <c r="AU19" s="49" t="s">
        <v>24</v>
      </c>
      <c r="AV19" s="29">
        <f>45*PI()/180</f>
        <v>0.78539816339744828</v>
      </c>
      <c r="AW19" s="56">
        <f>90*PI()/180</f>
        <v>1.5707963267948966</v>
      </c>
      <c r="AX19" s="29">
        <f>135*PI()/180</f>
        <v>2.3561944901923448</v>
      </c>
      <c r="AY19" s="50" t="s">
        <v>24</v>
      </c>
      <c r="BB19" s="65"/>
      <c r="BC19" s="9"/>
      <c r="BD19" s="16"/>
      <c r="BE19" s="13"/>
      <c r="BF19" s="16"/>
      <c r="BH19" s="16"/>
      <c r="BI19" s="9"/>
      <c r="BJ19" s="16"/>
      <c r="BK19" s="16"/>
      <c r="BL19" s="16"/>
      <c r="BM19" s="9"/>
    </row>
    <row r="20" spans="13:65" x14ac:dyDescent="0.25">
      <c r="M20" s="49" t="s">
        <v>24</v>
      </c>
      <c r="N20" s="16">
        <v>0</v>
      </c>
      <c r="O20" s="16">
        <f>270*PI()/180</f>
        <v>4.7123889803846897</v>
      </c>
      <c r="P20" s="16">
        <f>PI()</f>
        <v>3.1415926535897931</v>
      </c>
      <c r="Q20" s="50" t="s">
        <v>24</v>
      </c>
      <c r="R20" s="16"/>
      <c r="S20" s="16"/>
      <c r="T20" s="16"/>
      <c r="U20" s="16"/>
      <c r="V20" s="16"/>
      <c r="W20" s="16"/>
      <c r="X20" s="16"/>
      <c r="Y20" s="16">
        <v>267</v>
      </c>
      <c r="Z20" s="16">
        <v>268</v>
      </c>
      <c r="AA20" s="9" t="s">
        <v>53</v>
      </c>
      <c r="AB20" s="16"/>
      <c r="AC20" s="16"/>
      <c r="AD20" s="16"/>
      <c r="AE20" s="9">
        <v>4</v>
      </c>
      <c r="AF20" t="s">
        <v>11</v>
      </c>
      <c r="AG20">
        <v>140</v>
      </c>
      <c r="AU20" s="49" t="s">
        <v>24</v>
      </c>
      <c r="AV20" s="16">
        <v>0</v>
      </c>
      <c r="AW20" s="95">
        <f>270*PI()/180</f>
        <v>4.7123889803846897</v>
      </c>
      <c r="AX20" s="16">
        <f>PI()</f>
        <v>3.1415926535897931</v>
      </c>
      <c r="AY20" s="50" t="s">
        <v>24</v>
      </c>
      <c r="AZ20" s="16"/>
      <c r="BA20" s="16"/>
      <c r="BB20" s="16"/>
      <c r="BC20" s="16"/>
      <c r="BD20" s="16"/>
      <c r="BE20" s="16"/>
      <c r="BF20" s="16"/>
      <c r="BG20" s="16"/>
      <c r="BH20" s="16"/>
      <c r="BI20" s="9"/>
      <c r="BJ20" s="16"/>
      <c r="BK20" s="16"/>
      <c r="BL20" s="16"/>
      <c r="BM20" s="9"/>
    </row>
    <row r="21" spans="13:65" x14ac:dyDescent="0.25">
      <c r="M21" s="49" t="s">
        <v>24</v>
      </c>
      <c r="N21" s="16">
        <v>0</v>
      </c>
      <c r="O21" s="16">
        <f>270*PI()/180</f>
        <v>4.7123889803846897</v>
      </c>
      <c r="P21" s="16">
        <f>PI()</f>
        <v>3.1415926535897931</v>
      </c>
      <c r="Q21" s="50" t="s">
        <v>24</v>
      </c>
      <c r="R21" s="16"/>
      <c r="S21" s="16"/>
      <c r="T21" s="16" t="s">
        <v>54</v>
      </c>
      <c r="U21" s="16"/>
      <c r="V21" s="16"/>
      <c r="W21" s="16">
        <f>$W$18*0.0254/$W$19</f>
        <v>9.419166666666666E-2</v>
      </c>
      <c r="X21" s="16"/>
      <c r="Y21" s="16"/>
      <c r="Z21" s="16"/>
      <c r="AA21" s="16"/>
      <c r="AB21" s="16"/>
      <c r="AC21" s="16"/>
      <c r="AD21" s="16"/>
      <c r="AE21" s="9">
        <v>5</v>
      </c>
      <c r="AF21" t="s">
        <v>12</v>
      </c>
      <c r="AG21">
        <v>9</v>
      </c>
      <c r="AU21" s="49" t="s">
        <v>24</v>
      </c>
      <c r="AV21" s="16">
        <v>0</v>
      </c>
      <c r="AW21" s="16">
        <f>270*PI()/180</f>
        <v>4.7123889803846897</v>
      </c>
      <c r="AX21" s="16">
        <f>PI()</f>
        <v>3.1415926535897931</v>
      </c>
      <c r="AY21" s="50" t="s">
        <v>24</v>
      </c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9"/>
    </row>
    <row r="22" spans="13:65" x14ac:dyDescent="0.25">
      <c r="M22" s="51" t="s">
        <v>24</v>
      </c>
      <c r="N22" s="52" t="s">
        <v>24</v>
      </c>
      <c r="O22" s="52" t="s">
        <v>24</v>
      </c>
      <c r="P22" s="52" t="s">
        <v>24</v>
      </c>
      <c r="Q22" s="53" t="s">
        <v>24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9">
        <v>6</v>
      </c>
      <c r="AF22" t="s">
        <v>25</v>
      </c>
      <c r="AG22">
        <v>1</v>
      </c>
      <c r="AU22" s="51" t="s">
        <v>24</v>
      </c>
      <c r="AV22" s="52" t="s">
        <v>24</v>
      </c>
      <c r="AW22" s="52" t="s">
        <v>24</v>
      </c>
      <c r="AX22" s="52" t="s">
        <v>24</v>
      </c>
      <c r="AY22" s="53" t="s">
        <v>24</v>
      </c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9"/>
    </row>
    <row r="23" spans="13:65" x14ac:dyDescent="0.25">
      <c r="M23" s="16"/>
      <c r="N23" s="16"/>
      <c r="O23" s="64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9">
        <v>7</v>
      </c>
      <c r="AF23" t="s">
        <v>14</v>
      </c>
      <c r="AG23">
        <f>($W$17)^2*(15)</f>
        <v>135</v>
      </c>
      <c r="AU23" s="16"/>
      <c r="AV23" s="16"/>
      <c r="AW23" s="64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9"/>
    </row>
    <row r="24" spans="13:65" x14ac:dyDescent="0.25"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9">
        <v>8</v>
      </c>
      <c r="AF24" t="s">
        <v>15</v>
      </c>
      <c r="AG24">
        <v>27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9"/>
    </row>
    <row r="25" spans="13:65" x14ac:dyDescent="0.25"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9">
        <v>9</v>
      </c>
      <c r="AF25" t="s">
        <v>16</v>
      </c>
      <c r="AG25">
        <f>270*PI()/180</f>
        <v>4.7123889803846897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9"/>
    </row>
    <row r="26" spans="13:65" x14ac:dyDescent="0.25">
      <c r="M26" s="16"/>
      <c r="N26" s="16"/>
      <c r="O26" s="16"/>
      <c r="P26" s="16"/>
      <c r="Q26" s="16"/>
      <c r="AE26" s="9">
        <v>10</v>
      </c>
      <c r="AF26" t="s">
        <v>17</v>
      </c>
      <c r="AG26">
        <f>AG23/((AG21*$W$17^2)*($W$21-AG31))</f>
        <v>20.527558246946526</v>
      </c>
      <c r="AU26" s="16"/>
      <c r="AV26" s="16"/>
      <c r="AW26" s="16"/>
      <c r="AX26" s="16"/>
      <c r="AY26" s="16"/>
      <c r="BM26" s="9"/>
    </row>
    <row r="27" spans="13:65" x14ac:dyDescent="0.25">
      <c r="M27" s="16"/>
      <c r="N27" s="16"/>
      <c r="O27" s="16"/>
      <c r="P27" s="16"/>
      <c r="Q27" s="16"/>
      <c r="AE27" s="9">
        <v>11</v>
      </c>
      <c r="AF27" t="s">
        <v>18</v>
      </c>
      <c r="AG27">
        <v>0</v>
      </c>
      <c r="AU27" s="16"/>
      <c r="AV27" s="16"/>
      <c r="AW27" s="16"/>
      <c r="AX27" s="16"/>
      <c r="AY27" s="16"/>
      <c r="BM27" s="9"/>
    </row>
    <row r="28" spans="13:65" x14ac:dyDescent="0.25">
      <c r="M28" s="16"/>
      <c r="N28" s="16"/>
      <c r="O28" s="16"/>
      <c r="P28" s="16"/>
      <c r="Q28" s="16"/>
      <c r="AE28" s="9">
        <v>12</v>
      </c>
      <c r="AF28" t="s">
        <v>19</v>
      </c>
      <c r="AG28">
        <v>2</v>
      </c>
      <c r="AU28" s="16"/>
      <c r="AV28" s="16"/>
      <c r="AW28" s="16"/>
      <c r="AX28" s="16"/>
      <c r="AY28" s="16"/>
      <c r="BM28" s="9"/>
    </row>
    <row r="29" spans="13:65" x14ac:dyDescent="0.25">
      <c r="M29" s="16"/>
      <c r="N29" s="16"/>
      <c r="O29" s="90"/>
      <c r="P29" s="16"/>
      <c r="Q29" s="16"/>
      <c r="AE29" s="9">
        <v>13</v>
      </c>
      <c r="AF29" t="s">
        <v>26</v>
      </c>
      <c r="AG29">
        <v>26</v>
      </c>
      <c r="AU29" s="16"/>
      <c r="AV29" s="16"/>
      <c r="AW29" s="90"/>
      <c r="AX29" s="16"/>
      <c r="AY29" s="16"/>
      <c r="BM29" s="9"/>
    </row>
    <row r="30" spans="13:65" x14ac:dyDescent="0.25">
      <c r="M30" s="16"/>
      <c r="N30" s="16"/>
      <c r="O30" s="90"/>
      <c r="P30" s="16"/>
      <c r="Q30" s="16"/>
      <c r="AE30" s="9">
        <v>14</v>
      </c>
      <c r="AF30" t="s">
        <v>20</v>
      </c>
      <c r="AG30">
        <v>0</v>
      </c>
      <c r="AU30" s="16"/>
      <c r="AV30" s="16"/>
      <c r="AW30" s="90"/>
      <c r="AX30" s="16"/>
      <c r="AY30" s="16"/>
      <c r="BM30" s="9"/>
    </row>
    <row r="31" spans="13:65" x14ac:dyDescent="0.25">
      <c r="M31" s="6"/>
      <c r="N31" s="6"/>
      <c r="O31" s="6"/>
      <c r="P31" s="6"/>
      <c r="Q31" s="6"/>
      <c r="AE31" s="16">
        <v>18</v>
      </c>
      <c r="AF31" t="s">
        <v>55</v>
      </c>
      <c r="AG31">
        <f>0.013</f>
        <v>1.2999999999999999E-2</v>
      </c>
      <c r="AU31" s="6"/>
      <c r="AV31" s="6"/>
      <c r="AW31" s="6"/>
      <c r="AX31" s="6"/>
      <c r="AY31" s="6"/>
      <c r="BM31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A3" zoomScaleNormal="100" workbookViewId="0">
      <selection activeCell="X15" sqref="X15"/>
    </sheetView>
  </sheetViews>
  <sheetFormatPr defaultRowHeight="15" x14ac:dyDescent="0.25"/>
  <cols>
    <col min="1" max="7" width="4" bestFit="1" customWidth="1"/>
    <col min="9" max="9" width="3" bestFit="1" customWidth="1"/>
    <col min="10" max="15" width="4.85546875" bestFit="1" customWidth="1"/>
    <col min="17" max="17" width="4.85546875" bestFit="1" customWidth="1"/>
    <col min="18" max="18" width="2.85546875" customWidth="1"/>
    <col min="19" max="21" width="4.85546875" bestFit="1" customWidth="1"/>
    <col min="22" max="22" width="5" bestFit="1" customWidth="1"/>
    <col min="23" max="23" width="4.85546875" bestFit="1" customWidth="1"/>
    <col min="25" max="31" width="4.85546875" bestFit="1" customWidth="1"/>
    <col min="33" max="33" width="3" bestFit="1" customWidth="1"/>
    <col min="34" max="34" width="34.5703125" bestFit="1" customWidth="1"/>
    <col min="35" max="35" width="5.5703125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69" max="69" width="3" bestFit="1" customWidth="1"/>
    <col min="70" max="70" width="34.5703125" bestFit="1" customWidth="1"/>
    <col min="71" max="71" width="6.5703125" customWidth="1"/>
    <col min="73" max="79" width="4" bestFit="1" customWidth="1"/>
    <col min="81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105</v>
      </c>
      <c r="BQ1">
        <v>1</v>
      </c>
      <c r="BR1" t="s">
        <v>8</v>
      </c>
      <c r="BS1">
        <v>140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H2" s="6"/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110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150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1" t="s">
        <v>24</v>
      </c>
      <c r="CD2" s="31" t="s">
        <v>24</v>
      </c>
      <c r="CE2" s="31" t="s">
        <v>24</v>
      </c>
      <c r="CF2" s="31" t="s">
        <v>24</v>
      </c>
      <c r="CG2" s="31" t="s">
        <v>24</v>
      </c>
      <c r="CH2" s="31" t="s">
        <v>24</v>
      </c>
      <c r="CI2" s="32" t="s">
        <v>24</v>
      </c>
      <c r="CJ2" s="14"/>
      <c r="CK2" s="1" t="s">
        <v>24</v>
      </c>
      <c r="CL2" s="31" t="s">
        <v>24</v>
      </c>
      <c r="CM2" s="31" t="s">
        <v>24</v>
      </c>
      <c r="CN2" s="31" t="s">
        <v>24</v>
      </c>
      <c r="CO2" s="31" t="s">
        <v>24</v>
      </c>
      <c r="CP2" s="31" t="s">
        <v>24</v>
      </c>
      <c r="CQ2" s="32" t="s">
        <v>24</v>
      </c>
      <c r="CR2" s="14"/>
      <c r="CS2" s="14" t="s">
        <v>24</v>
      </c>
      <c r="CT2" s="14" t="s">
        <v>24</v>
      </c>
      <c r="CU2" s="14" t="s">
        <v>24</v>
      </c>
      <c r="CV2" s="14" t="s">
        <v>24</v>
      </c>
      <c r="CW2" s="14" t="s">
        <v>24</v>
      </c>
      <c r="CX2" s="14" t="s">
        <v>24</v>
      </c>
      <c r="CY2" s="14" t="s">
        <v>24</v>
      </c>
    </row>
    <row r="3" spans="1:103" x14ac:dyDescent="0.25">
      <c r="A3" s="33">
        <v>190</v>
      </c>
      <c r="B3" s="6">
        <v>190</v>
      </c>
      <c r="C3" s="7">
        <v>190</v>
      </c>
      <c r="D3" s="7">
        <v>190</v>
      </c>
      <c r="E3" s="7">
        <v>190</v>
      </c>
      <c r="F3" s="6">
        <v>190</v>
      </c>
      <c r="G3" s="34">
        <v>190</v>
      </c>
      <c r="H3" s="6"/>
      <c r="I3" s="33" t="s">
        <v>24</v>
      </c>
      <c r="J3" s="6" t="s">
        <v>4</v>
      </c>
      <c r="K3" s="7" t="s">
        <v>4</v>
      </c>
      <c r="L3" s="7" t="s">
        <v>4</v>
      </c>
      <c r="M3" s="7" t="s">
        <v>4</v>
      </c>
      <c r="N3" s="6" t="s">
        <v>4</v>
      </c>
      <c r="O3" s="34" t="s">
        <v>24</v>
      </c>
      <c r="P3" s="6"/>
      <c r="Q3" s="33" t="s">
        <v>24</v>
      </c>
      <c r="R3" s="6">
        <v>1</v>
      </c>
      <c r="S3" s="7">
        <v>1</v>
      </c>
      <c r="T3" s="7">
        <v>1</v>
      </c>
      <c r="U3" s="7">
        <v>1</v>
      </c>
      <c r="V3" s="6">
        <v>1</v>
      </c>
      <c r="W3" s="34" t="s">
        <v>24</v>
      </c>
      <c r="X3" s="6"/>
      <c r="Y3" s="33" t="s">
        <v>24</v>
      </c>
      <c r="Z3" s="6">
        <v>0</v>
      </c>
      <c r="AA3" s="7">
        <v>1</v>
      </c>
      <c r="AB3" s="7">
        <v>1</v>
      </c>
      <c r="AC3" s="7">
        <v>1</v>
      </c>
      <c r="AD3" s="6">
        <v>0</v>
      </c>
      <c r="AE3" s="34" t="s">
        <v>24</v>
      </c>
      <c r="AG3" s="9">
        <v>3</v>
      </c>
      <c r="AH3" t="s">
        <v>10</v>
      </c>
      <c r="AI3">
        <v>120</v>
      </c>
      <c r="AK3" s="5">
        <v>190</v>
      </c>
      <c r="AL3" s="6">
        <v>190</v>
      </c>
      <c r="AM3" s="23">
        <v>190</v>
      </c>
      <c r="AN3" s="23">
        <v>190</v>
      </c>
      <c r="AO3" s="23">
        <v>190</v>
      </c>
      <c r="AP3" s="6">
        <v>190</v>
      </c>
      <c r="AQ3" s="8">
        <v>190</v>
      </c>
      <c r="AS3" s="33" t="s">
        <v>24</v>
      </c>
      <c r="AT3" s="6" t="s">
        <v>4</v>
      </c>
      <c r="AU3" s="23" t="s">
        <v>4</v>
      </c>
      <c r="AV3" s="23" t="s">
        <v>4</v>
      </c>
      <c r="AW3" s="23" t="s">
        <v>4</v>
      </c>
      <c r="AX3" s="6" t="s">
        <v>4</v>
      </c>
      <c r="AY3" s="34" t="s">
        <v>24</v>
      </c>
      <c r="AZ3" s="6"/>
      <c r="BA3" s="33" t="s">
        <v>24</v>
      </c>
      <c r="BB3" s="6">
        <v>1</v>
      </c>
      <c r="BC3" s="23">
        <v>1</v>
      </c>
      <c r="BD3" s="23">
        <v>1</v>
      </c>
      <c r="BE3" s="23">
        <v>1</v>
      </c>
      <c r="BF3" s="6">
        <v>1</v>
      </c>
      <c r="BG3" s="34" t="s">
        <v>24</v>
      </c>
      <c r="BH3" s="6"/>
      <c r="BI3" s="33" t="s">
        <v>24</v>
      </c>
      <c r="BJ3" s="6">
        <v>0</v>
      </c>
      <c r="BK3" s="23">
        <v>1</v>
      </c>
      <c r="BL3" s="23">
        <v>1</v>
      </c>
      <c r="BM3" s="23">
        <v>1</v>
      </c>
      <c r="BN3" s="6">
        <v>0</v>
      </c>
      <c r="BO3" s="34" t="s">
        <v>24</v>
      </c>
      <c r="BQ3" s="9">
        <v>3</v>
      </c>
      <c r="BR3" t="s">
        <v>10</v>
      </c>
      <c r="BS3">
        <v>160</v>
      </c>
      <c r="BU3" s="5">
        <v>190</v>
      </c>
      <c r="BV3" s="6">
        <v>190</v>
      </c>
      <c r="BW3" s="23">
        <v>190</v>
      </c>
      <c r="BX3" s="23">
        <v>190</v>
      </c>
      <c r="BY3" s="23">
        <v>190</v>
      </c>
      <c r="BZ3" s="6">
        <v>190</v>
      </c>
      <c r="CA3" s="8">
        <v>190</v>
      </c>
      <c r="CC3" s="33" t="s">
        <v>24</v>
      </c>
      <c r="CD3" s="6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34" t="s">
        <v>24</v>
      </c>
      <c r="CJ3" s="6"/>
      <c r="CK3" s="33" t="s">
        <v>24</v>
      </c>
      <c r="CL3" s="6">
        <v>1</v>
      </c>
      <c r="CM3" s="9">
        <v>1</v>
      </c>
      <c r="CN3" s="9">
        <v>1</v>
      </c>
      <c r="CO3" s="9">
        <v>1</v>
      </c>
      <c r="CP3" s="9">
        <v>1</v>
      </c>
      <c r="CQ3" s="34" t="s">
        <v>24</v>
      </c>
      <c r="CR3" s="6"/>
      <c r="CS3" s="14" t="s">
        <v>24</v>
      </c>
      <c r="CT3" s="6">
        <v>0</v>
      </c>
      <c r="CU3" s="9">
        <v>0</v>
      </c>
      <c r="CV3" s="9">
        <v>0</v>
      </c>
      <c r="CW3" s="9">
        <v>0</v>
      </c>
      <c r="CX3" s="9">
        <v>0</v>
      </c>
      <c r="CY3" s="14" t="s">
        <v>24</v>
      </c>
    </row>
    <row r="4" spans="1:103" x14ac:dyDescent="0.25">
      <c r="A4" s="33">
        <v>180</v>
      </c>
      <c r="B4" s="6">
        <v>180</v>
      </c>
      <c r="C4" s="7">
        <v>180</v>
      </c>
      <c r="D4" s="7">
        <v>180</v>
      </c>
      <c r="E4" s="7">
        <v>180</v>
      </c>
      <c r="F4" s="6">
        <v>180</v>
      </c>
      <c r="G4" s="34">
        <v>180</v>
      </c>
      <c r="H4" s="6"/>
      <c r="I4" s="33" t="s">
        <v>24</v>
      </c>
      <c r="J4" s="6" t="s">
        <v>4</v>
      </c>
      <c r="K4" s="7" t="s">
        <v>6</v>
      </c>
      <c r="L4" s="7" t="s">
        <v>4</v>
      </c>
      <c r="M4" s="7" t="s">
        <v>7</v>
      </c>
      <c r="N4" s="6" t="s">
        <v>4</v>
      </c>
      <c r="O4" s="34" t="s">
        <v>24</v>
      </c>
      <c r="P4" s="6"/>
      <c r="Q4" s="33" t="s">
        <v>24</v>
      </c>
      <c r="R4" s="6">
        <v>2</v>
      </c>
      <c r="S4" s="7">
        <v>2</v>
      </c>
      <c r="T4" s="7">
        <v>2</v>
      </c>
      <c r="U4" s="7">
        <v>2</v>
      </c>
      <c r="V4" s="6">
        <v>2</v>
      </c>
      <c r="W4" s="34" t="s">
        <v>24</v>
      </c>
      <c r="X4" s="6"/>
      <c r="Y4" s="33" t="s">
        <v>24</v>
      </c>
      <c r="Z4" s="6">
        <v>0</v>
      </c>
      <c r="AA4" s="7">
        <v>1</v>
      </c>
      <c r="AB4" s="7">
        <v>1</v>
      </c>
      <c r="AC4" s="7">
        <v>1</v>
      </c>
      <c r="AD4" s="6">
        <v>0</v>
      </c>
      <c r="AE4" s="34" t="s">
        <v>24</v>
      </c>
      <c r="AG4" s="9">
        <v>4</v>
      </c>
      <c r="AH4" t="s">
        <v>11</v>
      </c>
      <c r="AI4">
        <v>120</v>
      </c>
      <c r="AK4" s="5">
        <v>180</v>
      </c>
      <c r="AL4" s="6">
        <v>180</v>
      </c>
      <c r="AM4" s="23">
        <v>180</v>
      </c>
      <c r="AN4" s="23">
        <v>180</v>
      </c>
      <c r="AO4" s="23">
        <v>180</v>
      </c>
      <c r="AP4" s="6">
        <v>180</v>
      </c>
      <c r="AQ4" s="8">
        <v>180</v>
      </c>
      <c r="AS4" s="33" t="s">
        <v>24</v>
      </c>
      <c r="AT4" s="6" t="s">
        <v>4</v>
      </c>
      <c r="AU4" s="23" t="s">
        <v>6</v>
      </c>
      <c r="AV4" s="23" t="s">
        <v>4</v>
      </c>
      <c r="AW4" s="23" t="s">
        <v>7</v>
      </c>
      <c r="AX4" s="6" t="s">
        <v>4</v>
      </c>
      <c r="AY4" s="34" t="s">
        <v>24</v>
      </c>
      <c r="AZ4" s="6"/>
      <c r="BA4" s="33" t="s">
        <v>24</v>
      </c>
      <c r="BB4" s="6">
        <v>2</v>
      </c>
      <c r="BC4" s="23">
        <v>2</v>
      </c>
      <c r="BD4" s="23">
        <v>2</v>
      </c>
      <c r="BE4" s="23">
        <v>2</v>
      </c>
      <c r="BF4" s="6">
        <v>2</v>
      </c>
      <c r="BG4" s="34" t="s">
        <v>24</v>
      </c>
      <c r="BH4" s="6"/>
      <c r="BI4" s="33" t="s">
        <v>24</v>
      </c>
      <c r="BJ4" s="6">
        <v>0</v>
      </c>
      <c r="BK4" s="23">
        <v>1</v>
      </c>
      <c r="BL4" s="23">
        <v>1</v>
      </c>
      <c r="BM4" s="23">
        <v>1</v>
      </c>
      <c r="BN4" s="6">
        <v>0</v>
      </c>
      <c r="BO4" s="34" t="s">
        <v>24</v>
      </c>
      <c r="BQ4" s="9">
        <v>4</v>
      </c>
      <c r="BR4" t="s">
        <v>11</v>
      </c>
      <c r="BS4">
        <v>160</v>
      </c>
      <c r="BU4" s="5">
        <v>180</v>
      </c>
      <c r="BV4" s="6">
        <v>180</v>
      </c>
      <c r="BW4" s="23">
        <v>180</v>
      </c>
      <c r="BX4" s="23">
        <v>180</v>
      </c>
      <c r="BY4" s="23">
        <v>180</v>
      </c>
      <c r="BZ4" s="6">
        <v>180</v>
      </c>
      <c r="CA4" s="8">
        <v>180</v>
      </c>
      <c r="CC4" s="33" t="s">
        <v>24</v>
      </c>
      <c r="CD4" s="6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34" t="s">
        <v>24</v>
      </c>
      <c r="CJ4" s="6"/>
      <c r="CK4" s="33" t="s">
        <v>24</v>
      </c>
      <c r="CL4" s="6">
        <v>2</v>
      </c>
      <c r="CM4" s="9">
        <v>2</v>
      </c>
      <c r="CN4" s="9">
        <v>2</v>
      </c>
      <c r="CO4" s="9">
        <v>2</v>
      </c>
      <c r="CP4" s="9">
        <v>2</v>
      </c>
      <c r="CQ4" s="34" t="s">
        <v>24</v>
      </c>
      <c r="CR4" s="6"/>
      <c r="CS4" s="14" t="s">
        <v>24</v>
      </c>
      <c r="CT4" s="6">
        <v>0</v>
      </c>
      <c r="CU4" s="9">
        <v>0</v>
      </c>
      <c r="CV4" s="9">
        <v>0</v>
      </c>
      <c r="CW4" s="9">
        <v>0</v>
      </c>
      <c r="CX4" s="9">
        <v>0</v>
      </c>
      <c r="CY4" s="14" t="s">
        <v>24</v>
      </c>
    </row>
    <row r="5" spans="1:103" x14ac:dyDescent="0.25">
      <c r="A5" s="33">
        <v>170</v>
      </c>
      <c r="B5" s="6">
        <v>170</v>
      </c>
      <c r="C5" s="7">
        <v>170</v>
      </c>
      <c r="D5" s="15">
        <v>140</v>
      </c>
      <c r="E5" s="7">
        <v>170</v>
      </c>
      <c r="F5" s="6">
        <v>170</v>
      </c>
      <c r="G5" s="34">
        <v>170</v>
      </c>
      <c r="H5" s="6"/>
      <c r="I5" s="33" t="s">
        <v>24</v>
      </c>
      <c r="J5" s="6" t="s">
        <v>4</v>
      </c>
      <c r="K5" s="7" t="s">
        <v>5</v>
      </c>
      <c r="L5" s="15"/>
      <c r="M5" s="7" t="s">
        <v>3</v>
      </c>
      <c r="N5" s="6" t="s">
        <v>4</v>
      </c>
      <c r="O5" s="34" t="s">
        <v>24</v>
      </c>
      <c r="P5" s="6"/>
      <c r="Q5" s="33" t="s">
        <v>24</v>
      </c>
      <c r="R5" s="6">
        <v>3</v>
      </c>
      <c r="S5" s="7">
        <v>1</v>
      </c>
      <c r="T5" s="15">
        <v>12</v>
      </c>
      <c r="U5" s="7">
        <v>1</v>
      </c>
      <c r="V5" s="6">
        <v>3</v>
      </c>
      <c r="W5" s="34" t="s">
        <v>24</v>
      </c>
      <c r="X5" s="6"/>
      <c r="Y5" s="33" t="s">
        <v>24</v>
      </c>
      <c r="Z5" s="6">
        <v>0</v>
      </c>
      <c r="AA5" s="7">
        <v>1</v>
      </c>
      <c r="AB5" s="15">
        <v>1</v>
      </c>
      <c r="AC5" s="7">
        <v>1</v>
      </c>
      <c r="AD5" s="6">
        <v>0</v>
      </c>
      <c r="AE5" s="34" t="s">
        <v>24</v>
      </c>
      <c r="AG5" s="9">
        <v>5</v>
      </c>
      <c r="AH5" t="s">
        <v>12</v>
      </c>
      <c r="AI5">
        <v>12</v>
      </c>
      <c r="AK5" s="5">
        <v>170</v>
      </c>
      <c r="AL5" s="6">
        <v>170</v>
      </c>
      <c r="AM5" s="23">
        <v>170</v>
      </c>
      <c r="AN5" s="15">
        <v>140</v>
      </c>
      <c r="AO5" s="23">
        <v>170</v>
      </c>
      <c r="AP5" s="6">
        <v>170</v>
      </c>
      <c r="AQ5" s="8">
        <v>170</v>
      </c>
      <c r="AS5" s="33" t="s">
        <v>24</v>
      </c>
      <c r="AT5" s="6" t="s">
        <v>4</v>
      </c>
      <c r="AU5" s="23" t="s">
        <v>5</v>
      </c>
      <c r="AV5" s="15"/>
      <c r="AW5" s="23" t="s">
        <v>3</v>
      </c>
      <c r="AX5" s="6" t="s">
        <v>4</v>
      </c>
      <c r="AY5" s="34" t="s">
        <v>24</v>
      </c>
      <c r="AZ5" s="6"/>
      <c r="BA5" s="33" t="s">
        <v>24</v>
      </c>
      <c r="BB5" s="6">
        <v>3</v>
      </c>
      <c r="BC5" s="23">
        <v>1</v>
      </c>
      <c r="BD5" s="15">
        <v>12</v>
      </c>
      <c r="BE5" s="23">
        <v>1</v>
      </c>
      <c r="BF5" s="6">
        <v>3</v>
      </c>
      <c r="BG5" s="34" t="s">
        <v>24</v>
      </c>
      <c r="BH5" s="6"/>
      <c r="BI5" s="33" t="s">
        <v>24</v>
      </c>
      <c r="BJ5" s="6">
        <v>0</v>
      </c>
      <c r="BK5" s="23">
        <v>1</v>
      </c>
      <c r="BL5" s="15">
        <v>1</v>
      </c>
      <c r="BM5" s="23">
        <v>1</v>
      </c>
      <c r="BN5" s="6">
        <v>0</v>
      </c>
      <c r="BO5" s="34" t="s">
        <v>24</v>
      </c>
      <c r="BQ5" s="9">
        <v>5</v>
      </c>
      <c r="BR5" t="s">
        <v>12</v>
      </c>
      <c r="BS5">
        <v>12</v>
      </c>
      <c r="BU5" s="5">
        <v>170</v>
      </c>
      <c r="BV5" s="6">
        <v>170</v>
      </c>
      <c r="BW5" s="23">
        <v>170</v>
      </c>
      <c r="BX5" s="15">
        <v>160</v>
      </c>
      <c r="BY5" s="23">
        <v>170</v>
      </c>
      <c r="BZ5" s="6">
        <v>170</v>
      </c>
      <c r="CA5" s="8">
        <v>170</v>
      </c>
      <c r="CC5" s="33" t="s">
        <v>24</v>
      </c>
      <c r="CD5" s="6" t="s">
        <v>4</v>
      </c>
      <c r="CE5" s="9" t="s">
        <v>5</v>
      </c>
      <c r="CF5" s="9" t="s">
        <v>6</v>
      </c>
      <c r="CG5" s="9" t="s">
        <v>3</v>
      </c>
      <c r="CH5" s="9" t="s">
        <v>4</v>
      </c>
      <c r="CI5" s="34" t="s">
        <v>24</v>
      </c>
      <c r="CJ5" s="6"/>
      <c r="CK5" s="33" t="s">
        <v>24</v>
      </c>
      <c r="CL5" s="6">
        <v>3</v>
      </c>
      <c r="CM5" s="9">
        <v>1</v>
      </c>
      <c r="CN5" s="9">
        <v>11</v>
      </c>
      <c r="CO5" s="9">
        <v>1</v>
      </c>
      <c r="CP5" s="9">
        <v>3</v>
      </c>
      <c r="CQ5" s="34" t="s">
        <v>24</v>
      </c>
      <c r="CR5" s="6"/>
      <c r="CS5" s="14" t="s">
        <v>24</v>
      </c>
      <c r="CT5" s="6">
        <v>0</v>
      </c>
      <c r="CU5" s="9">
        <v>0</v>
      </c>
      <c r="CV5" s="9">
        <v>0</v>
      </c>
      <c r="CW5" s="9">
        <v>0</v>
      </c>
      <c r="CX5" s="9">
        <v>0</v>
      </c>
      <c r="CY5" s="14" t="s">
        <v>24</v>
      </c>
    </row>
    <row r="6" spans="1:103" x14ac:dyDescent="0.25">
      <c r="A6" s="33">
        <v>160</v>
      </c>
      <c r="B6" s="6">
        <v>160</v>
      </c>
      <c r="C6" s="7">
        <v>160</v>
      </c>
      <c r="D6" s="7">
        <v>160</v>
      </c>
      <c r="E6" s="25">
        <v>160</v>
      </c>
      <c r="F6" s="6">
        <v>160</v>
      </c>
      <c r="G6" s="34">
        <v>160</v>
      </c>
      <c r="H6" s="6"/>
      <c r="I6" s="33" t="s">
        <v>24</v>
      </c>
      <c r="J6" s="6" t="s">
        <v>4</v>
      </c>
      <c r="K6" s="7" t="s">
        <v>2</v>
      </c>
      <c r="L6" s="7" t="s">
        <v>1</v>
      </c>
      <c r="M6" s="25" t="s">
        <v>0</v>
      </c>
      <c r="N6" s="6" t="s">
        <v>4</v>
      </c>
      <c r="O6" s="34" t="s">
        <v>24</v>
      </c>
      <c r="P6" s="6"/>
      <c r="Q6" s="33" t="s">
        <v>24</v>
      </c>
      <c r="R6" s="6">
        <v>4</v>
      </c>
      <c r="S6" s="7">
        <v>1</v>
      </c>
      <c r="T6" s="7">
        <v>1</v>
      </c>
      <c r="U6" s="25">
        <v>1</v>
      </c>
      <c r="V6" s="6">
        <v>4</v>
      </c>
      <c r="W6" s="34" t="s">
        <v>24</v>
      </c>
      <c r="X6" s="6"/>
      <c r="Y6" s="33" t="s">
        <v>24</v>
      </c>
      <c r="Z6" s="6">
        <v>0</v>
      </c>
      <c r="AA6" s="7">
        <v>1</v>
      </c>
      <c r="AB6" s="7">
        <v>1</v>
      </c>
      <c r="AC6" s="25">
        <v>1</v>
      </c>
      <c r="AD6" s="6">
        <v>0</v>
      </c>
      <c r="AE6" s="34" t="s">
        <v>24</v>
      </c>
      <c r="AG6" s="9">
        <v>6</v>
      </c>
      <c r="AH6" t="s">
        <v>13</v>
      </c>
      <c r="AI6">
        <v>1</v>
      </c>
      <c r="AK6" s="5">
        <v>160</v>
      </c>
      <c r="AL6" s="6">
        <v>160</v>
      </c>
      <c r="AM6" s="23">
        <v>160</v>
      </c>
      <c r="AN6" s="23">
        <v>160</v>
      </c>
      <c r="AO6" s="27">
        <v>160</v>
      </c>
      <c r="AP6" s="6">
        <v>160</v>
      </c>
      <c r="AQ6" s="8">
        <v>160</v>
      </c>
      <c r="AS6" s="33" t="s">
        <v>24</v>
      </c>
      <c r="AT6" s="6" t="s">
        <v>4</v>
      </c>
      <c r="AU6" s="23" t="s">
        <v>2</v>
      </c>
      <c r="AV6" s="23" t="s">
        <v>1</v>
      </c>
      <c r="AW6" s="27" t="s">
        <v>0</v>
      </c>
      <c r="AX6" s="6" t="s">
        <v>4</v>
      </c>
      <c r="AY6" s="34" t="s">
        <v>24</v>
      </c>
      <c r="AZ6" s="6"/>
      <c r="BA6" s="33" t="s">
        <v>24</v>
      </c>
      <c r="BB6" s="6">
        <v>4</v>
      </c>
      <c r="BC6" s="23">
        <v>1</v>
      </c>
      <c r="BD6" s="23">
        <v>1</v>
      </c>
      <c r="BE6" s="27">
        <v>1</v>
      </c>
      <c r="BF6" s="6">
        <v>4</v>
      </c>
      <c r="BG6" s="34" t="s">
        <v>24</v>
      </c>
      <c r="BH6" s="6"/>
      <c r="BI6" s="33" t="s">
        <v>24</v>
      </c>
      <c r="BJ6" s="6">
        <v>0</v>
      </c>
      <c r="BK6" s="23">
        <v>1</v>
      </c>
      <c r="BL6" s="23">
        <v>1</v>
      </c>
      <c r="BM6" s="27">
        <v>1</v>
      </c>
      <c r="BN6" s="6">
        <v>0</v>
      </c>
      <c r="BO6" s="34" t="s">
        <v>24</v>
      </c>
      <c r="BQ6" s="9">
        <v>6</v>
      </c>
      <c r="BR6" t="s">
        <v>13</v>
      </c>
      <c r="BS6">
        <v>1</v>
      </c>
      <c r="BU6" s="5">
        <v>160</v>
      </c>
      <c r="BV6" s="6">
        <v>160</v>
      </c>
      <c r="BW6" s="23">
        <v>160</v>
      </c>
      <c r="BX6" s="23">
        <v>160</v>
      </c>
      <c r="BY6" s="27">
        <v>160</v>
      </c>
      <c r="BZ6" s="6">
        <v>160</v>
      </c>
      <c r="CA6" s="8">
        <v>160</v>
      </c>
      <c r="CC6" s="33" t="s">
        <v>24</v>
      </c>
      <c r="CD6" s="6" t="s">
        <v>4</v>
      </c>
      <c r="CE6" s="9" t="s">
        <v>2</v>
      </c>
      <c r="CF6" s="9" t="s">
        <v>1</v>
      </c>
      <c r="CG6" s="9" t="s">
        <v>6</v>
      </c>
      <c r="CH6" s="9" t="s">
        <v>4</v>
      </c>
      <c r="CI6" s="34" t="s">
        <v>24</v>
      </c>
      <c r="CJ6" s="6"/>
      <c r="CK6" s="33" t="s">
        <v>24</v>
      </c>
      <c r="CL6" s="6">
        <v>4</v>
      </c>
      <c r="CM6" s="9">
        <v>1</v>
      </c>
      <c r="CN6" s="9">
        <v>1</v>
      </c>
      <c r="CO6" s="9">
        <v>12</v>
      </c>
      <c r="CP6" s="9">
        <v>4</v>
      </c>
      <c r="CQ6" s="34" t="s">
        <v>24</v>
      </c>
      <c r="CR6" s="6"/>
      <c r="CS6" s="14" t="s">
        <v>24</v>
      </c>
      <c r="CT6" s="6">
        <v>0</v>
      </c>
      <c r="CU6" s="9">
        <v>0</v>
      </c>
      <c r="CV6" s="9">
        <v>0</v>
      </c>
      <c r="CW6" s="9">
        <v>0</v>
      </c>
      <c r="CX6" s="9">
        <v>0</v>
      </c>
      <c r="CY6" s="14" t="s">
        <v>24</v>
      </c>
    </row>
    <row r="7" spans="1:103" x14ac:dyDescent="0.25">
      <c r="A7" s="33">
        <v>150</v>
      </c>
      <c r="B7" s="6">
        <v>150</v>
      </c>
      <c r="C7" s="18">
        <v>150</v>
      </c>
      <c r="D7" s="18">
        <v>150</v>
      </c>
      <c r="E7" s="19">
        <v>150</v>
      </c>
      <c r="F7" s="21">
        <v>150</v>
      </c>
      <c r="G7" s="34">
        <v>150</v>
      </c>
      <c r="H7" s="6"/>
      <c r="I7" s="33" t="s">
        <v>24</v>
      </c>
      <c r="J7" s="6" t="s">
        <v>4</v>
      </c>
      <c r="K7" s="18" t="s">
        <v>4</v>
      </c>
      <c r="L7" s="18" t="s">
        <v>4</v>
      </c>
      <c r="M7" s="19" t="s">
        <v>4</v>
      </c>
      <c r="N7" s="21" t="s">
        <v>4</v>
      </c>
      <c r="O7" s="34" t="s">
        <v>24</v>
      </c>
      <c r="P7" s="6"/>
      <c r="Q7" s="33" t="s">
        <v>24</v>
      </c>
      <c r="R7" s="6">
        <v>5</v>
      </c>
      <c r="S7" s="18">
        <v>1</v>
      </c>
      <c r="T7" s="18">
        <v>1</v>
      </c>
      <c r="U7" s="19">
        <v>1</v>
      </c>
      <c r="V7" s="21">
        <v>5</v>
      </c>
      <c r="W7" s="34" t="s">
        <v>24</v>
      </c>
      <c r="X7" s="6"/>
      <c r="Y7" s="33" t="s">
        <v>24</v>
      </c>
      <c r="Z7" s="6">
        <v>0</v>
      </c>
      <c r="AA7" s="18">
        <v>2</v>
      </c>
      <c r="AB7" s="18">
        <v>2</v>
      </c>
      <c r="AC7" s="19">
        <v>2</v>
      </c>
      <c r="AD7" s="21">
        <v>0</v>
      </c>
      <c r="AE7" s="34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6">
        <v>150</v>
      </c>
      <c r="AM7" s="18">
        <v>150</v>
      </c>
      <c r="AN7" s="18">
        <v>150</v>
      </c>
      <c r="AO7" s="18">
        <v>150</v>
      </c>
      <c r="AP7" s="27">
        <v>150</v>
      </c>
      <c r="AQ7" s="8">
        <v>150</v>
      </c>
      <c r="AS7" s="33" t="s">
        <v>24</v>
      </c>
      <c r="AT7" s="6" t="s">
        <v>4</v>
      </c>
      <c r="AU7" s="9" t="s">
        <v>4</v>
      </c>
      <c r="AV7" s="9" t="s">
        <v>4</v>
      </c>
      <c r="AW7" s="9" t="s">
        <v>4</v>
      </c>
      <c r="AX7" s="27" t="s">
        <v>4</v>
      </c>
      <c r="AY7" s="34" t="s">
        <v>24</v>
      </c>
      <c r="AZ7" s="6"/>
      <c r="BA7" s="33" t="s">
        <v>24</v>
      </c>
      <c r="BB7" s="6">
        <v>5</v>
      </c>
      <c r="BC7" s="9">
        <v>1</v>
      </c>
      <c r="BD7" s="9">
        <v>1</v>
      </c>
      <c r="BE7" s="9">
        <v>1</v>
      </c>
      <c r="BF7" s="27">
        <v>5</v>
      </c>
      <c r="BG7" s="34" t="s">
        <v>24</v>
      </c>
      <c r="BH7" s="6"/>
      <c r="BI7" s="33" t="s">
        <v>24</v>
      </c>
      <c r="BJ7" s="6">
        <v>0</v>
      </c>
      <c r="BK7" s="9">
        <v>0</v>
      </c>
      <c r="BL7" s="9">
        <v>0</v>
      </c>
      <c r="BM7" s="9">
        <v>0</v>
      </c>
      <c r="BN7" s="27">
        <v>0</v>
      </c>
      <c r="BO7" s="34" t="s">
        <v>24</v>
      </c>
      <c r="BQ7" s="9">
        <v>7</v>
      </c>
      <c r="BR7" t="s">
        <v>14</v>
      </c>
      <c r="BS7">
        <f>($V$14)^2*(20)</f>
        <v>180</v>
      </c>
      <c r="BU7" s="5">
        <v>150</v>
      </c>
      <c r="BV7" s="6">
        <v>150</v>
      </c>
      <c r="BW7" s="9">
        <v>150</v>
      </c>
      <c r="BX7" s="9">
        <v>150</v>
      </c>
      <c r="BY7" s="9">
        <v>150</v>
      </c>
      <c r="BZ7" s="27">
        <v>150</v>
      </c>
      <c r="CA7" s="8">
        <v>150</v>
      </c>
      <c r="CC7" s="33" t="s">
        <v>24</v>
      </c>
      <c r="CD7" s="6" t="s">
        <v>4</v>
      </c>
      <c r="CE7" s="9" t="s">
        <v>4</v>
      </c>
      <c r="CF7" s="9" t="s">
        <v>4</v>
      </c>
      <c r="CG7" s="9" t="s">
        <v>4</v>
      </c>
      <c r="CH7" s="9" t="s">
        <v>4</v>
      </c>
      <c r="CI7" s="34" t="s">
        <v>24</v>
      </c>
      <c r="CJ7" s="6"/>
      <c r="CK7" s="33" t="s">
        <v>24</v>
      </c>
      <c r="CL7" s="6">
        <v>5</v>
      </c>
      <c r="CM7" s="9">
        <v>1</v>
      </c>
      <c r="CN7" s="9">
        <v>1</v>
      </c>
      <c r="CO7" s="9">
        <v>1</v>
      </c>
      <c r="CP7" s="9">
        <v>17</v>
      </c>
      <c r="CQ7" s="34" t="s">
        <v>24</v>
      </c>
      <c r="CR7" s="6"/>
      <c r="CS7" s="14" t="s">
        <v>24</v>
      </c>
      <c r="CT7" s="6">
        <v>0</v>
      </c>
      <c r="CU7" s="9">
        <v>0</v>
      </c>
      <c r="CV7" s="9">
        <v>0</v>
      </c>
      <c r="CW7" s="9">
        <v>0</v>
      </c>
      <c r="CX7" s="9">
        <v>0</v>
      </c>
      <c r="CY7" s="14" t="s">
        <v>24</v>
      </c>
    </row>
    <row r="8" spans="1:103" x14ac:dyDescent="0.25">
      <c r="A8" s="33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34">
        <v>140</v>
      </c>
      <c r="H8" s="6"/>
      <c r="I8" s="33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34" t="s">
        <v>24</v>
      </c>
      <c r="P8" s="6"/>
      <c r="Q8" s="33" t="s">
        <v>24</v>
      </c>
      <c r="R8" s="6">
        <v>6</v>
      </c>
      <c r="S8" s="18">
        <v>2</v>
      </c>
      <c r="T8" s="18">
        <v>2</v>
      </c>
      <c r="U8" s="18">
        <v>2</v>
      </c>
      <c r="V8" s="6">
        <v>6</v>
      </c>
      <c r="W8" s="34" t="s">
        <v>24</v>
      </c>
      <c r="X8" s="6"/>
      <c r="Y8" s="33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34" t="s">
        <v>24</v>
      </c>
      <c r="AG8" s="9">
        <v>8</v>
      </c>
      <c r="AH8" t="s">
        <v>15</v>
      </c>
      <c r="AI8">
        <v>41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33" t="s">
        <v>24</v>
      </c>
      <c r="AT8" s="6" t="s">
        <v>4</v>
      </c>
      <c r="AU8" s="9" t="s">
        <v>6</v>
      </c>
      <c r="AV8" s="9" t="s">
        <v>4</v>
      </c>
      <c r="AW8" s="9" t="s">
        <v>7</v>
      </c>
      <c r="AX8" s="6" t="s">
        <v>4</v>
      </c>
      <c r="AY8" s="34" t="s">
        <v>24</v>
      </c>
      <c r="AZ8" s="6"/>
      <c r="BA8" s="33" t="s">
        <v>24</v>
      </c>
      <c r="BB8" s="6">
        <v>6</v>
      </c>
      <c r="BC8" s="9">
        <v>2</v>
      </c>
      <c r="BD8" s="9">
        <v>2</v>
      </c>
      <c r="BE8" s="9">
        <v>2</v>
      </c>
      <c r="BF8" s="6">
        <v>6</v>
      </c>
      <c r="BG8" s="34" t="s">
        <v>24</v>
      </c>
      <c r="BH8" s="6"/>
      <c r="BI8" s="33" t="s">
        <v>24</v>
      </c>
      <c r="BJ8" s="6">
        <v>0</v>
      </c>
      <c r="BK8" s="9">
        <v>0</v>
      </c>
      <c r="BL8" s="9">
        <v>0</v>
      </c>
      <c r="BM8" s="9">
        <v>0</v>
      </c>
      <c r="BN8" s="6">
        <v>0</v>
      </c>
      <c r="BO8" s="34" t="s">
        <v>24</v>
      </c>
      <c r="BQ8" s="9">
        <v>8</v>
      </c>
      <c r="BR8" t="s">
        <v>15</v>
      </c>
      <c r="BS8">
        <v>37</v>
      </c>
      <c r="BU8" s="5">
        <v>140</v>
      </c>
      <c r="BV8" s="6">
        <v>140</v>
      </c>
      <c r="BW8" s="9">
        <v>140</v>
      </c>
      <c r="BX8" s="9">
        <v>140</v>
      </c>
      <c r="BY8" s="9">
        <v>140</v>
      </c>
      <c r="BZ8" s="6">
        <v>140</v>
      </c>
      <c r="CA8" s="8">
        <v>140</v>
      </c>
      <c r="CC8" s="33" t="s">
        <v>24</v>
      </c>
      <c r="CD8" s="6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34" t="s">
        <v>24</v>
      </c>
      <c r="CJ8" s="6"/>
      <c r="CK8" s="33" t="s">
        <v>24</v>
      </c>
      <c r="CL8" s="6">
        <v>6</v>
      </c>
      <c r="CM8" s="9">
        <v>2</v>
      </c>
      <c r="CN8" s="9">
        <v>2</v>
      </c>
      <c r="CO8" s="9">
        <v>2</v>
      </c>
      <c r="CP8" s="9">
        <v>18</v>
      </c>
      <c r="CQ8" s="34" t="s">
        <v>24</v>
      </c>
      <c r="CR8" s="6"/>
      <c r="CS8" s="14" t="s">
        <v>24</v>
      </c>
      <c r="CT8" s="6">
        <v>0</v>
      </c>
      <c r="CU8" s="9">
        <v>0</v>
      </c>
      <c r="CV8" s="9">
        <v>0</v>
      </c>
      <c r="CW8" s="9">
        <v>0</v>
      </c>
      <c r="CX8" s="9">
        <v>0</v>
      </c>
      <c r="CY8" s="14" t="s">
        <v>24</v>
      </c>
    </row>
    <row r="9" spans="1:103" x14ac:dyDescent="0.25">
      <c r="A9" s="33">
        <v>130</v>
      </c>
      <c r="B9" s="6">
        <v>130</v>
      </c>
      <c r="C9" s="18">
        <v>130</v>
      </c>
      <c r="D9" s="15">
        <v>105</v>
      </c>
      <c r="E9" s="18">
        <v>130</v>
      </c>
      <c r="F9" s="6">
        <v>130</v>
      </c>
      <c r="G9" s="34">
        <v>130</v>
      </c>
      <c r="H9" s="6"/>
      <c r="I9" s="33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34" t="s">
        <v>24</v>
      </c>
      <c r="P9" s="6"/>
      <c r="Q9" s="33" t="s">
        <v>24</v>
      </c>
      <c r="R9" s="6">
        <v>7</v>
      </c>
      <c r="S9" s="18">
        <v>1</v>
      </c>
      <c r="T9" s="15">
        <v>12</v>
      </c>
      <c r="U9" s="18">
        <v>1</v>
      </c>
      <c r="V9" s="6">
        <v>7</v>
      </c>
      <c r="W9" s="34" t="s">
        <v>24</v>
      </c>
      <c r="X9" s="6"/>
      <c r="Y9" s="33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34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120</v>
      </c>
      <c r="AO9" s="18">
        <v>130</v>
      </c>
      <c r="AP9" s="6">
        <v>130</v>
      </c>
      <c r="AQ9" s="8">
        <v>130</v>
      </c>
      <c r="AS9" s="33" t="s">
        <v>24</v>
      </c>
      <c r="AT9" s="6" t="s">
        <v>4</v>
      </c>
      <c r="AU9" s="9" t="s">
        <v>5</v>
      </c>
      <c r="AV9" s="9" t="s">
        <v>6</v>
      </c>
      <c r="AW9" s="9" t="s">
        <v>3</v>
      </c>
      <c r="AX9" s="6" t="s">
        <v>4</v>
      </c>
      <c r="AY9" s="34" t="s">
        <v>24</v>
      </c>
      <c r="AZ9" s="6"/>
      <c r="BA9" s="33" t="s">
        <v>24</v>
      </c>
      <c r="BB9" s="6">
        <v>7</v>
      </c>
      <c r="BC9" s="9">
        <v>1</v>
      </c>
      <c r="BD9" s="9">
        <v>11</v>
      </c>
      <c r="BE9" s="9">
        <v>1</v>
      </c>
      <c r="BF9" s="6">
        <v>7</v>
      </c>
      <c r="BG9" s="34" t="s">
        <v>24</v>
      </c>
      <c r="BH9" s="6"/>
      <c r="BI9" s="33" t="s">
        <v>24</v>
      </c>
      <c r="BJ9" s="6">
        <v>0</v>
      </c>
      <c r="BK9" s="9">
        <v>0</v>
      </c>
      <c r="BL9" s="9">
        <v>0</v>
      </c>
      <c r="BM9" s="9">
        <v>0</v>
      </c>
      <c r="BN9" s="6">
        <v>0</v>
      </c>
      <c r="BO9" s="34" t="s">
        <v>24</v>
      </c>
      <c r="BQ9" s="9">
        <v>9</v>
      </c>
      <c r="BR9" t="s">
        <v>16</v>
      </c>
      <c r="BS9">
        <v>8</v>
      </c>
      <c r="BU9" s="5">
        <v>130</v>
      </c>
      <c r="BV9" s="6">
        <v>130</v>
      </c>
      <c r="BW9" s="9">
        <v>130</v>
      </c>
      <c r="BX9" s="9">
        <v>120</v>
      </c>
      <c r="BY9" s="9">
        <v>130</v>
      </c>
      <c r="BZ9" s="6">
        <v>130</v>
      </c>
      <c r="CA9" s="8">
        <v>130</v>
      </c>
      <c r="CC9" s="33" t="s">
        <v>24</v>
      </c>
      <c r="CD9" s="6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34" t="s">
        <v>24</v>
      </c>
      <c r="CJ9" s="6"/>
      <c r="CK9" s="33" t="s">
        <v>24</v>
      </c>
      <c r="CL9" s="6">
        <v>7</v>
      </c>
      <c r="CM9" s="9">
        <v>1</v>
      </c>
      <c r="CN9" s="9">
        <v>11</v>
      </c>
      <c r="CO9" s="9">
        <v>1</v>
      </c>
      <c r="CP9" s="9">
        <v>19</v>
      </c>
      <c r="CQ9" s="34" t="s">
        <v>24</v>
      </c>
      <c r="CR9" s="6"/>
      <c r="CS9" s="14" t="s">
        <v>24</v>
      </c>
      <c r="CT9" s="6">
        <v>0</v>
      </c>
      <c r="CU9" s="9">
        <v>0</v>
      </c>
      <c r="CV9" s="9">
        <v>0</v>
      </c>
      <c r="CW9" s="9">
        <v>0</v>
      </c>
      <c r="CX9" s="9">
        <v>0</v>
      </c>
      <c r="CY9" s="14" t="s">
        <v>24</v>
      </c>
    </row>
    <row r="10" spans="1:103" x14ac:dyDescent="0.25">
      <c r="A10" s="33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34">
        <v>120</v>
      </c>
      <c r="H10" s="6"/>
      <c r="I10" s="33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34" t="s">
        <v>24</v>
      </c>
      <c r="P10" s="6"/>
      <c r="Q10" s="33" t="s">
        <v>24</v>
      </c>
      <c r="R10" s="6">
        <v>8</v>
      </c>
      <c r="S10" s="18">
        <v>1</v>
      </c>
      <c r="T10" s="18">
        <v>1</v>
      </c>
      <c r="U10" s="22">
        <v>1</v>
      </c>
      <c r="V10" s="6">
        <v>8</v>
      </c>
      <c r="W10" s="34" t="s">
        <v>24</v>
      </c>
      <c r="X10" s="6"/>
      <c r="Y10" s="33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24.104129840912744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33" t="s">
        <v>24</v>
      </c>
      <c r="AT10" s="6" t="s">
        <v>4</v>
      </c>
      <c r="AU10" s="9" t="s">
        <v>2</v>
      </c>
      <c r="AV10" s="9" t="s">
        <v>1</v>
      </c>
      <c r="AW10" s="9" t="s">
        <v>6</v>
      </c>
      <c r="AX10" s="6" t="s">
        <v>4</v>
      </c>
      <c r="AY10" s="34" t="s">
        <v>24</v>
      </c>
      <c r="AZ10" s="6"/>
      <c r="BA10" s="33" t="s">
        <v>24</v>
      </c>
      <c r="BB10" s="6">
        <v>8</v>
      </c>
      <c r="BC10" s="9">
        <v>1</v>
      </c>
      <c r="BD10" s="9">
        <v>1</v>
      </c>
      <c r="BE10" s="9">
        <v>12</v>
      </c>
      <c r="BF10" s="6">
        <v>8</v>
      </c>
      <c r="BG10" s="34" t="s">
        <v>24</v>
      </c>
      <c r="BH10" s="6"/>
      <c r="BI10" s="33" t="s">
        <v>24</v>
      </c>
      <c r="BJ10" s="6">
        <v>0</v>
      </c>
      <c r="BK10" s="9">
        <v>0</v>
      </c>
      <c r="BL10" s="9">
        <v>0</v>
      </c>
      <c r="BM10" s="9">
        <v>0</v>
      </c>
      <c r="BN10" s="6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32.138839787883661</v>
      </c>
      <c r="BU10" s="5">
        <v>120</v>
      </c>
      <c r="BV10" s="6">
        <v>120</v>
      </c>
      <c r="BW10" s="9">
        <v>120</v>
      </c>
      <c r="BX10" s="9">
        <v>120</v>
      </c>
      <c r="BY10" s="9">
        <v>120</v>
      </c>
      <c r="BZ10" s="6">
        <v>120</v>
      </c>
      <c r="CA10" s="8">
        <v>120</v>
      </c>
      <c r="CC10" s="33" t="s">
        <v>24</v>
      </c>
      <c r="CD10" s="6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34" t="s">
        <v>24</v>
      </c>
      <c r="CJ10" s="6"/>
      <c r="CK10" s="33" t="s">
        <v>24</v>
      </c>
      <c r="CL10" s="6">
        <v>8</v>
      </c>
      <c r="CM10" s="9">
        <v>1</v>
      </c>
      <c r="CN10" s="9">
        <v>1</v>
      </c>
      <c r="CO10" s="9">
        <v>12</v>
      </c>
      <c r="CP10" s="9">
        <v>20</v>
      </c>
      <c r="CQ10" s="34" t="s">
        <v>24</v>
      </c>
      <c r="CR10" s="6"/>
      <c r="CS10" s="14" t="s">
        <v>24</v>
      </c>
      <c r="CT10" s="6">
        <v>0</v>
      </c>
      <c r="CU10" s="9">
        <v>0</v>
      </c>
      <c r="CV10" s="9">
        <v>0</v>
      </c>
      <c r="CW10" s="9">
        <v>0</v>
      </c>
      <c r="CX10" s="9">
        <v>0</v>
      </c>
      <c r="CY10" s="14" t="s">
        <v>24</v>
      </c>
    </row>
    <row r="11" spans="1:103" x14ac:dyDescent="0.25">
      <c r="A11" s="33">
        <v>110</v>
      </c>
      <c r="B11" s="6">
        <v>110</v>
      </c>
      <c r="C11" s="6">
        <v>110</v>
      </c>
      <c r="D11" s="6">
        <v>110</v>
      </c>
      <c r="E11" s="6">
        <v>110</v>
      </c>
      <c r="F11" s="22">
        <v>110</v>
      </c>
      <c r="G11" s="34">
        <v>110</v>
      </c>
      <c r="H11" s="6"/>
      <c r="I11" s="33" t="s">
        <v>24</v>
      </c>
      <c r="J11" s="6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34" t="s">
        <v>24</v>
      </c>
      <c r="P11" s="6"/>
      <c r="Q11" s="33" t="s">
        <v>24</v>
      </c>
      <c r="R11" s="6">
        <v>9</v>
      </c>
      <c r="S11" s="6">
        <v>1</v>
      </c>
      <c r="T11" s="6">
        <v>1</v>
      </c>
      <c r="U11" s="6">
        <v>1</v>
      </c>
      <c r="V11" s="22">
        <v>9</v>
      </c>
      <c r="W11" s="34" t="s">
        <v>24</v>
      </c>
      <c r="X11" s="6"/>
      <c r="Y11" s="33" t="s">
        <v>24</v>
      </c>
      <c r="Z11" s="6">
        <v>0</v>
      </c>
      <c r="AA11" s="6">
        <v>0</v>
      </c>
      <c r="AB11" s="6">
        <v>0</v>
      </c>
      <c r="AC11" s="6">
        <v>0</v>
      </c>
      <c r="AD11" s="22">
        <v>0</v>
      </c>
      <c r="AE11" s="34" t="s">
        <v>24</v>
      </c>
      <c r="AG11" s="9">
        <v>11</v>
      </c>
      <c r="AH11" t="s">
        <v>18</v>
      </c>
      <c r="AI11">
        <v>0</v>
      </c>
      <c r="AK11" s="5">
        <v>110</v>
      </c>
      <c r="AL11" s="6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33" t="s">
        <v>24</v>
      </c>
      <c r="AT11" s="6" t="s">
        <v>4</v>
      </c>
      <c r="AU11" s="6" t="s">
        <v>4</v>
      </c>
      <c r="AV11" s="6" t="s">
        <v>4</v>
      </c>
      <c r="AW11" s="6" t="s">
        <v>4</v>
      </c>
      <c r="AX11" s="9" t="s">
        <v>4</v>
      </c>
      <c r="AY11" s="34" t="s">
        <v>24</v>
      </c>
      <c r="AZ11" s="6"/>
      <c r="BA11" s="33" t="s">
        <v>24</v>
      </c>
      <c r="BB11" s="6">
        <v>9</v>
      </c>
      <c r="BC11" s="6">
        <v>1</v>
      </c>
      <c r="BD11" s="6">
        <v>1</v>
      </c>
      <c r="BE11" s="6">
        <v>1</v>
      </c>
      <c r="BF11" s="9">
        <v>20</v>
      </c>
      <c r="BG11" s="34" t="s">
        <v>24</v>
      </c>
      <c r="BH11" s="6"/>
      <c r="BI11" s="33" t="s">
        <v>24</v>
      </c>
      <c r="BJ11" s="6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5">
        <v>110</v>
      </c>
      <c r="BV11" s="6">
        <v>110</v>
      </c>
      <c r="BW11" s="6">
        <v>110</v>
      </c>
      <c r="BX11" s="6">
        <v>110</v>
      </c>
      <c r="BY11" s="6">
        <v>110</v>
      </c>
      <c r="BZ11" s="9">
        <v>110</v>
      </c>
      <c r="CA11" s="8">
        <v>110</v>
      </c>
      <c r="CC11" s="33" t="s">
        <v>24</v>
      </c>
      <c r="CD11" s="6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34" t="s">
        <v>24</v>
      </c>
      <c r="CJ11" s="6"/>
      <c r="CK11" s="33" t="s">
        <v>24</v>
      </c>
      <c r="CL11" s="6">
        <v>9</v>
      </c>
      <c r="CM11" s="9">
        <v>1</v>
      </c>
      <c r="CN11" s="9">
        <v>1</v>
      </c>
      <c r="CO11" s="9">
        <v>1</v>
      </c>
      <c r="CP11" s="9">
        <v>32</v>
      </c>
      <c r="CQ11" s="34" t="s">
        <v>24</v>
      </c>
      <c r="CR11" s="6"/>
      <c r="CS11" s="14" t="s">
        <v>24</v>
      </c>
      <c r="CT11" s="6">
        <v>0</v>
      </c>
      <c r="CU11" s="9">
        <v>0</v>
      </c>
      <c r="CV11" s="9">
        <v>0</v>
      </c>
      <c r="CW11" s="9">
        <v>0</v>
      </c>
      <c r="CX11" s="9">
        <v>0</v>
      </c>
      <c r="CY11" s="14" t="s">
        <v>24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H12" s="6"/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1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35" t="s">
        <v>24</v>
      </c>
      <c r="CD12" s="36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37" t="s">
        <v>24</v>
      </c>
      <c r="CJ12" s="6"/>
      <c r="CK12" s="35" t="s">
        <v>24</v>
      </c>
      <c r="CL12" s="36" t="s">
        <v>24</v>
      </c>
      <c r="CM12" s="36" t="s">
        <v>24</v>
      </c>
      <c r="CN12" s="36" t="s">
        <v>24</v>
      </c>
      <c r="CO12" s="36" t="s">
        <v>24</v>
      </c>
      <c r="CP12" s="36" t="s">
        <v>24</v>
      </c>
      <c r="CQ12" s="37" t="s">
        <v>24</v>
      </c>
      <c r="CR12" s="14"/>
      <c r="CS12" s="14" t="s">
        <v>24</v>
      </c>
      <c r="CT12" s="14" t="s">
        <v>24</v>
      </c>
      <c r="CU12" s="14" t="s">
        <v>24</v>
      </c>
      <c r="CV12" s="14" t="s">
        <v>24</v>
      </c>
      <c r="CW12" s="14" t="s">
        <v>24</v>
      </c>
      <c r="CX12" s="14" t="s">
        <v>24</v>
      </c>
      <c r="CY12" s="14" t="s">
        <v>24</v>
      </c>
    </row>
    <row r="13" spans="1:103" x14ac:dyDescent="0.25">
      <c r="I13" s="14"/>
      <c r="J13" s="6"/>
      <c r="K13" s="6"/>
      <c r="L13" s="6"/>
      <c r="M13" s="6"/>
      <c r="N13" s="6"/>
      <c r="O13" s="1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53</v>
      </c>
      <c r="AS13" s="14"/>
      <c r="AT13" s="6"/>
      <c r="AU13" s="6"/>
      <c r="AV13" s="6"/>
      <c r="AW13" s="6"/>
      <c r="AX13" s="6"/>
      <c r="AY13" s="14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49</v>
      </c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v>0</v>
      </c>
      <c r="CC14" s="1" t="s">
        <v>24</v>
      </c>
      <c r="CD14" s="31" t="s">
        <v>24</v>
      </c>
      <c r="CE14" s="31" t="s">
        <v>24</v>
      </c>
      <c r="CF14" s="31" t="s">
        <v>24</v>
      </c>
      <c r="CG14" s="31" t="s">
        <v>24</v>
      </c>
      <c r="CH14" s="31" t="s">
        <v>24</v>
      </c>
      <c r="CI14" s="32" t="s">
        <v>24</v>
      </c>
    </row>
    <row r="15" spans="1:103" x14ac:dyDescent="0.25">
      <c r="I15" s="33" t="s">
        <v>24</v>
      </c>
      <c r="J15" s="6">
        <f>270*PI()/180</f>
        <v>4.7123889803846897</v>
      </c>
      <c r="K15" s="7">
        <f t="shared" ref="K15:M16" si="0">270*PI()/180</f>
        <v>4.7123889803846897</v>
      </c>
      <c r="L15" s="7">
        <f t="shared" si="0"/>
        <v>4.7123889803846897</v>
      </c>
      <c r="M15" s="7">
        <f t="shared" si="0"/>
        <v>4.7123889803846897</v>
      </c>
      <c r="N15" s="6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49</v>
      </c>
      <c r="W15" s="6"/>
      <c r="X15" s="6">
        <v>65</v>
      </c>
      <c r="Y15" s="6">
        <v>66</v>
      </c>
      <c r="Z15" s="6"/>
      <c r="AA15" s="6"/>
      <c r="AB15" s="6"/>
      <c r="AC15" s="6"/>
      <c r="AD15" s="6"/>
      <c r="AK15" s="17"/>
      <c r="AS15" s="33" t="s">
        <v>24</v>
      </c>
      <c r="AT15" s="6">
        <f>290*PI()/180</f>
        <v>5.0614548307835552</v>
      </c>
      <c r="AU15" s="23">
        <f t="shared" ref="AT15:AX23" si="1">290*PI()/180</f>
        <v>5.0614548307835552</v>
      </c>
      <c r="AV15" s="23">
        <f t="shared" si="1"/>
        <v>5.0614548307835552</v>
      </c>
      <c r="AW15" s="23">
        <f t="shared" si="1"/>
        <v>5.0614548307835552</v>
      </c>
      <c r="AX15" s="6">
        <f t="shared" si="1"/>
        <v>5.0614548307835552</v>
      </c>
      <c r="AY15" s="34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U15" s="17"/>
      <c r="CC15" s="33" t="s">
        <v>24</v>
      </c>
      <c r="CD15" s="6">
        <f>290*PI()/180</f>
        <v>5.0614548307835552</v>
      </c>
      <c r="CE15" s="9">
        <f t="shared" ref="CD15:CH23" si="2">290*PI()/180</f>
        <v>5.0614548307835552</v>
      </c>
      <c r="CF15" s="9">
        <f t="shared" si="2"/>
        <v>5.0614548307835552</v>
      </c>
      <c r="CG15" s="9">
        <f t="shared" si="2"/>
        <v>5.0614548307835552</v>
      </c>
      <c r="CH15" s="9">
        <f t="shared" si="2"/>
        <v>5.0614548307835552</v>
      </c>
      <c r="CI15" s="34" t="s">
        <v>24</v>
      </c>
    </row>
    <row r="16" spans="1:103" x14ac:dyDescent="0.25">
      <c r="I16" s="33" t="s">
        <v>24</v>
      </c>
      <c r="J16" s="6">
        <f t="shared" ref="J16:N23" si="3">270*PI()/180</f>
        <v>4.7123889803846897</v>
      </c>
      <c r="K16" s="7">
        <f>315*PI()/180</f>
        <v>5.497787143782138</v>
      </c>
      <c r="L16" s="7">
        <f t="shared" si="0"/>
        <v>4.7123889803846897</v>
      </c>
      <c r="M16" s="7">
        <f>225*PI()/180</f>
        <v>3.9269908169872414</v>
      </c>
      <c r="N16" s="6">
        <f t="shared" ref="N16:N22" si="4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140</v>
      </c>
      <c r="AS16" s="33" t="s">
        <v>24</v>
      </c>
      <c r="AT16" s="6">
        <f t="shared" si="1"/>
        <v>5.0614548307835552</v>
      </c>
      <c r="AU16" s="23">
        <f>315*PI()/180</f>
        <v>5.497787143782138</v>
      </c>
      <c r="AV16" s="23">
        <f t="shared" si="1"/>
        <v>5.0614548307835552</v>
      </c>
      <c r="AW16" s="23">
        <f>225*PI()/180</f>
        <v>3.9269908169872414</v>
      </c>
      <c r="AX16" s="6">
        <f t="shared" si="1"/>
        <v>5.0614548307835552</v>
      </c>
      <c r="AY16" s="34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CC16" s="33" t="s">
        <v>24</v>
      </c>
      <c r="CD16" s="6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34" t="s">
        <v>24</v>
      </c>
    </row>
    <row r="17" spans="9:87" x14ac:dyDescent="0.25">
      <c r="I17" s="33" t="s">
        <v>24</v>
      </c>
      <c r="J17" s="6">
        <f t="shared" si="3"/>
        <v>4.7123889803846897</v>
      </c>
      <c r="K17" s="7">
        <v>0</v>
      </c>
      <c r="L17" s="15">
        <v>-1</v>
      </c>
      <c r="M17" s="7">
        <f>PI()</f>
        <v>3.1415926535897931</v>
      </c>
      <c r="N17" s="6">
        <f t="shared" si="4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150</v>
      </c>
      <c r="AS17" s="33" t="s">
        <v>24</v>
      </c>
      <c r="AT17" s="6">
        <f t="shared" si="1"/>
        <v>5.0614548307835552</v>
      </c>
      <c r="AU17" s="23">
        <v>0</v>
      </c>
      <c r="AV17" s="15">
        <v>-1</v>
      </c>
      <c r="AW17" s="23">
        <f>PI()</f>
        <v>3.1415926535897931</v>
      </c>
      <c r="AX17" s="6">
        <f t="shared" si="1"/>
        <v>5.0614548307835552</v>
      </c>
      <c r="AY17" s="34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CC17" s="33" t="s">
        <v>24</v>
      </c>
      <c r="CD17" s="6">
        <f t="shared" si="2"/>
        <v>5.0614548307835552</v>
      </c>
      <c r="CE17" s="9">
        <v>0</v>
      </c>
      <c r="CF17" s="9">
        <f>315*PI()/180</f>
        <v>5.497787143782138</v>
      </c>
      <c r="CG17" s="9">
        <f>PI()</f>
        <v>3.1415926535897931</v>
      </c>
      <c r="CH17" s="9">
        <f t="shared" si="2"/>
        <v>5.0614548307835552</v>
      </c>
      <c r="CI17" s="34" t="s">
        <v>24</v>
      </c>
    </row>
    <row r="18" spans="9:87" x14ac:dyDescent="0.25">
      <c r="I18" s="33" t="s">
        <v>24</v>
      </c>
      <c r="J18" s="6">
        <f t="shared" si="3"/>
        <v>4.7123889803846897</v>
      </c>
      <c r="K18" s="7">
        <f>45*PI()/180</f>
        <v>0.78539816339744828</v>
      </c>
      <c r="L18" s="7">
        <f>90*PI()/180</f>
        <v>1.5707963267948966</v>
      </c>
      <c r="M18" s="25">
        <f>135*PI()/180</f>
        <v>2.3561944901923448</v>
      </c>
      <c r="N18" s="6">
        <f t="shared" si="4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160</v>
      </c>
      <c r="AS18" s="33" t="s">
        <v>24</v>
      </c>
      <c r="AT18" s="6">
        <f t="shared" si="1"/>
        <v>5.0614548307835552</v>
      </c>
      <c r="AU18" s="23">
        <f>45*PI()/180</f>
        <v>0.78539816339744828</v>
      </c>
      <c r="AV18" s="23">
        <f>90*PI()/180</f>
        <v>1.5707963267948966</v>
      </c>
      <c r="AW18" s="27">
        <f>135*PI()/180</f>
        <v>2.3561944901923448</v>
      </c>
      <c r="AX18" s="6">
        <f t="shared" si="1"/>
        <v>5.0614548307835552</v>
      </c>
      <c r="AY18" s="34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CC18" s="33" t="s">
        <v>24</v>
      </c>
      <c r="CD18" s="6">
        <f t="shared" si="2"/>
        <v>5.0614548307835552</v>
      </c>
      <c r="CE18" s="9">
        <f>45*PI()/180</f>
        <v>0.78539816339744828</v>
      </c>
      <c r="CF18" s="9">
        <f>90*PI()/180</f>
        <v>1.5707963267948966</v>
      </c>
      <c r="CG18" s="9">
        <f>135*PI()/180</f>
        <v>2.3561944901923448</v>
      </c>
      <c r="CH18" s="9">
        <f t="shared" si="2"/>
        <v>5.0614548307835552</v>
      </c>
      <c r="CI18" s="34" t="s">
        <v>24</v>
      </c>
    </row>
    <row r="19" spans="9:87" x14ac:dyDescent="0.25">
      <c r="I19" s="33" t="s">
        <v>24</v>
      </c>
      <c r="J19" s="6">
        <f t="shared" si="3"/>
        <v>4.7123889803846897</v>
      </c>
      <c r="K19" s="18">
        <f t="shared" si="3"/>
        <v>4.7123889803846897</v>
      </c>
      <c r="L19" s="18">
        <f t="shared" si="3"/>
        <v>4.7123889803846897</v>
      </c>
      <c r="M19" s="19">
        <f t="shared" si="3"/>
        <v>4.7123889803846897</v>
      </c>
      <c r="N19" s="21">
        <f t="shared" si="3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160</v>
      </c>
      <c r="AS19" s="33" t="s">
        <v>24</v>
      </c>
      <c r="AT19" s="6">
        <f t="shared" si="1"/>
        <v>5.0614548307835552</v>
      </c>
      <c r="AU19" s="9">
        <f t="shared" si="1"/>
        <v>5.0614548307835552</v>
      </c>
      <c r="AV19" s="9">
        <f t="shared" si="1"/>
        <v>5.0614548307835552</v>
      </c>
      <c r="AW19" s="9">
        <f t="shared" si="1"/>
        <v>5.0614548307835552</v>
      </c>
      <c r="AX19" s="27">
        <f t="shared" si="1"/>
        <v>5.0614548307835552</v>
      </c>
      <c r="AY19" s="34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CC19" s="33" t="s">
        <v>24</v>
      </c>
      <c r="CD19" s="6">
        <f t="shared" si="2"/>
        <v>5.0614548307835552</v>
      </c>
      <c r="CE19" s="9">
        <f t="shared" si="2"/>
        <v>5.0614548307835552</v>
      </c>
      <c r="CF19" s="9">
        <f t="shared" si="2"/>
        <v>5.0614548307835552</v>
      </c>
      <c r="CG19" s="9">
        <f t="shared" si="2"/>
        <v>5.0614548307835552</v>
      </c>
      <c r="CH19" s="9">
        <f t="shared" si="2"/>
        <v>5.0614548307835552</v>
      </c>
      <c r="CI19" s="34" t="s">
        <v>24</v>
      </c>
    </row>
    <row r="20" spans="9:87" x14ac:dyDescent="0.25">
      <c r="I20" s="33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ref="L20" si="5">270*PI()/180</f>
        <v>4.7123889803846897</v>
      </c>
      <c r="M20" s="18">
        <f>225*PI()/180</f>
        <v>3.9269908169872414</v>
      </c>
      <c r="N20" s="6">
        <f t="shared" si="4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12</v>
      </c>
      <c r="AS20" s="33" t="s">
        <v>24</v>
      </c>
      <c r="AT20" s="6">
        <f t="shared" si="1"/>
        <v>5.0614548307835552</v>
      </c>
      <c r="AU20" s="9">
        <f>315*PI()/180</f>
        <v>5.497787143782138</v>
      </c>
      <c r="AV20" s="9">
        <f t="shared" si="1"/>
        <v>5.0614548307835552</v>
      </c>
      <c r="AW20" s="9">
        <f>225*PI()/180</f>
        <v>3.9269908169872414</v>
      </c>
      <c r="AX20" s="6">
        <f t="shared" si="1"/>
        <v>5.0614548307835552</v>
      </c>
      <c r="AY20" s="34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CC20" s="33" t="s">
        <v>24</v>
      </c>
      <c r="CD20" s="6">
        <f t="shared" si="2"/>
        <v>5.0614548307835552</v>
      </c>
      <c r="CE20" s="9">
        <f>315*PI()/180</f>
        <v>5.497787143782138</v>
      </c>
      <c r="CF20" s="9">
        <f t="shared" si="2"/>
        <v>5.0614548307835552</v>
      </c>
      <c r="CG20" s="9">
        <f>225*PI()/180</f>
        <v>3.9269908169872414</v>
      </c>
      <c r="CH20" s="9">
        <f t="shared" si="2"/>
        <v>5.0614548307835552</v>
      </c>
      <c r="CI20" s="34" t="s">
        <v>24</v>
      </c>
    </row>
    <row r="21" spans="9:87" x14ac:dyDescent="0.25">
      <c r="I21" s="33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4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13</v>
      </c>
      <c r="AI21">
        <v>1</v>
      </c>
      <c r="AS21" s="33" t="s">
        <v>24</v>
      </c>
      <c r="AT21" s="6">
        <f t="shared" si="1"/>
        <v>5.0614548307835552</v>
      </c>
      <c r="AU21" s="9">
        <v>0</v>
      </c>
      <c r="AV21" s="9">
        <f>315*PI()/180</f>
        <v>5.497787143782138</v>
      </c>
      <c r="AW21" s="9">
        <f>PI()</f>
        <v>3.1415926535897931</v>
      </c>
      <c r="AX21" s="6">
        <f t="shared" si="1"/>
        <v>5.0614548307835552</v>
      </c>
      <c r="AY21" s="34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CC21" s="33" t="s">
        <v>24</v>
      </c>
      <c r="CD21" s="6">
        <f t="shared" si="2"/>
        <v>5.0614548307835552</v>
      </c>
      <c r="CE21" s="9">
        <v>0</v>
      </c>
      <c r="CF21" s="9">
        <f>315*PI()/180</f>
        <v>5.497787143782138</v>
      </c>
      <c r="CG21" s="9">
        <f>PI()</f>
        <v>3.1415926535897931</v>
      </c>
      <c r="CH21" s="9">
        <f t="shared" si="2"/>
        <v>5.0614548307835552</v>
      </c>
      <c r="CI21" s="34" t="s">
        <v>24</v>
      </c>
    </row>
    <row r="22" spans="9:87" x14ac:dyDescent="0.25">
      <c r="I22" s="33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4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($V$14)^2*(20)</f>
        <v>180</v>
      </c>
      <c r="AS22" s="33" t="s">
        <v>24</v>
      </c>
      <c r="AT22" s="6">
        <f t="shared" si="1"/>
        <v>5.0614548307835552</v>
      </c>
      <c r="AU22" s="9">
        <f>45*PI()/180</f>
        <v>0.78539816339744828</v>
      </c>
      <c r="AV22" s="9">
        <f>90*PI()/180</f>
        <v>1.5707963267948966</v>
      </c>
      <c r="AW22" s="9">
        <f>135*PI()/180</f>
        <v>2.3561944901923448</v>
      </c>
      <c r="AX22" s="6">
        <f t="shared" si="1"/>
        <v>5.0614548307835552</v>
      </c>
      <c r="AY22" s="34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CC22" s="33" t="s">
        <v>24</v>
      </c>
      <c r="CD22" s="6">
        <f t="shared" si="2"/>
        <v>5.0614548307835552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5.0614548307835552</v>
      </c>
      <c r="CI22" s="34" t="s">
        <v>24</v>
      </c>
    </row>
    <row r="23" spans="9:87" x14ac:dyDescent="0.25">
      <c r="I23" s="33" t="s">
        <v>24</v>
      </c>
      <c r="J23" s="6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>270*PI()/180</f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37</v>
      </c>
      <c r="AS23" s="33" t="s">
        <v>24</v>
      </c>
      <c r="AT23" s="6">
        <f t="shared" si="1"/>
        <v>5.0614548307835552</v>
      </c>
      <c r="AU23" s="6">
        <f t="shared" si="1"/>
        <v>5.0614548307835552</v>
      </c>
      <c r="AV23" s="6">
        <f t="shared" si="1"/>
        <v>5.0614548307835552</v>
      </c>
      <c r="AW23" s="6">
        <f t="shared" si="1"/>
        <v>5.0614548307835552</v>
      </c>
      <c r="AX23" s="9">
        <f t="shared" si="1"/>
        <v>5.0614548307835552</v>
      </c>
      <c r="AY23" s="34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CC23" s="33" t="s">
        <v>24</v>
      </c>
      <c r="CD23" s="6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34" t="s">
        <v>24</v>
      </c>
    </row>
    <row r="24" spans="9:8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9">
        <v>9</v>
      </c>
      <c r="AH24" t="s">
        <v>16</v>
      </c>
      <c r="AI24">
        <v>8</v>
      </c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CC24" s="35" t="s">
        <v>24</v>
      </c>
      <c r="CD24" s="36" t="s">
        <v>24</v>
      </c>
      <c r="CE24" s="36" t="s">
        <v>24</v>
      </c>
      <c r="CF24" s="36" t="s">
        <v>24</v>
      </c>
      <c r="CG24" s="36" t="s">
        <v>24</v>
      </c>
      <c r="CH24" s="36" t="s">
        <v>24</v>
      </c>
      <c r="CI24" s="37" t="s">
        <v>24</v>
      </c>
    </row>
    <row r="25" spans="9:87" x14ac:dyDescent="0.25">
      <c r="AG25" s="9">
        <v>10</v>
      </c>
      <c r="AH25" t="s">
        <v>17</v>
      </c>
      <c r="AI25">
        <f>AI22/(AI20*$V$14^2)/($V$15*0.0254/$V$16)</f>
        <v>32.138839787883661</v>
      </c>
    </row>
    <row r="26" spans="9:87" x14ac:dyDescent="0.25">
      <c r="AG26" s="9">
        <v>11</v>
      </c>
      <c r="AH26" t="s">
        <v>18</v>
      </c>
      <c r="AI26">
        <v>0</v>
      </c>
    </row>
    <row r="27" spans="9:87" x14ac:dyDescent="0.25">
      <c r="AG27" s="9">
        <v>12</v>
      </c>
      <c r="AH27" t="s">
        <v>19</v>
      </c>
      <c r="AI27">
        <v>1</v>
      </c>
    </row>
    <row r="28" spans="9:87" x14ac:dyDescent="0.25">
      <c r="AG28" s="9">
        <v>13</v>
      </c>
      <c r="AH28" t="s">
        <v>26</v>
      </c>
      <c r="AI28">
        <v>49</v>
      </c>
    </row>
    <row r="29" spans="9:87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C2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4.5703125" bestFit="1" customWidth="1"/>
    <col min="35" max="35" width="8" customWidth="1"/>
    <col min="37" max="43" width="4" bestFit="1" customWidth="1"/>
    <col min="45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8.140625" customWidth="1"/>
    <col min="73" max="79" width="4" bestFit="1" customWidth="1"/>
    <col min="81" max="81" width="4.5703125" customWidth="1"/>
    <col min="82" max="82" width="4.85546875" customWidth="1"/>
    <col min="83" max="83" width="5" customWidth="1"/>
    <col min="84" max="84" width="4.5703125" customWidth="1"/>
    <col min="85" max="85" width="4.7109375" customWidth="1"/>
    <col min="86" max="86" width="4.5703125" customWidth="1"/>
    <col min="87" max="87" width="4.85546875" bestFit="1" customWidth="1"/>
    <col min="89" max="95" width="4.85546875" bestFit="1" customWidth="1"/>
    <col min="97" max="102" width="4.85546875" bestFit="1" customWidth="1"/>
  </cols>
  <sheetData>
    <row r="1" spans="1:103" x14ac:dyDescent="0.25">
      <c r="AG1">
        <v>1</v>
      </c>
      <c r="AH1" t="s">
        <v>8</v>
      </c>
      <c r="AI1">
        <v>145</v>
      </c>
      <c r="BQ1">
        <v>1</v>
      </c>
      <c r="BR1" t="s">
        <v>8</v>
      </c>
      <c r="BS1">
        <v>95</v>
      </c>
    </row>
    <row r="2" spans="1:103" x14ac:dyDescent="0.25">
      <c r="A2" s="3">
        <v>200</v>
      </c>
      <c r="B2" s="2">
        <v>200</v>
      </c>
      <c r="C2" s="2">
        <v>200</v>
      </c>
      <c r="D2" s="2">
        <v>200</v>
      </c>
      <c r="E2" s="2">
        <v>200</v>
      </c>
      <c r="F2" s="2">
        <v>200</v>
      </c>
      <c r="G2" s="4">
        <v>200</v>
      </c>
      <c r="I2" s="3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4" t="s">
        <v>24</v>
      </c>
      <c r="P2" s="6"/>
      <c r="Q2" s="3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4" t="s">
        <v>24</v>
      </c>
      <c r="X2" s="6"/>
      <c r="Y2" s="3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4" t="s">
        <v>24</v>
      </c>
      <c r="AG2" s="9">
        <v>2</v>
      </c>
      <c r="AH2" t="s">
        <v>9</v>
      </c>
      <c r="AI2">
        <v>150</v>
      </c>
      <c r="AK2" s="3">
        <v>200</v>
      </c>
      <c r="AL2" s="2">
        <v>200</v>
      </c>
      <c r="AM2" s="2">
        <v>200</v>
      </c>
      <c r="AN2" s="2">
        <v>200</v>
      </c>
      <c r="AO2" s="2">
        <v>200</v>
      </c>
      <c r="AP2" s="2">
        <v>200</v>
      </c>
      <c r="AQ2" s="4">
        <v>200</v>
      </c>
      <c r="AS2" s="3" t="s">
        <v>24</v>
      </c>
      <c r="AT2" s="2" t="s">
        <v>24</v>
      </c>
      <c r="AU2" s="2" t="s">
        <v>24</v>
      </c>
      <c r="AV2" s="2" t="s">
        <v>24</v>
      </c>
      <c r="AW2" s="2" t="s">
        <v>24</v>
      </c>
      <c r="AX2" s="2" t="s">
        <v>24</v>
      </c>
      <c r="AY2" s="4" t="s">
        <v>24</v>
      </c>
      <c r="AZ2" s="6"/>
      <c r="BA2" s="3" t="s">
        <v>24</v>
      </c>
      <c r="BB2" s="2" t="s">
        <v>24</v>
      </c>
      <c r="BC2" s="2" t="s">
        <v>24</v>
      </c>
      <c r="BD2" s="2" t="s">
        <v>24</v>
      </c>
      <c r="BE2" s="2" t="s">
        <v>24</v>
      </c>
      <c r="BF2" s="2" t="s">
        <v>24</v>
      </c>
      <c r="BG2" s="4" t="s">
        <v>24</v>
      </c>
      <c r="BH2" s="6"/>
      <c r="BI2" s="3" t="s">
        <v>24</v>
      </c>
      <c r="BJ2" s="2" t="s">
        <v>24</v>
      </c>
      <c r="BK2" s="2" t="s">
        <v>24</v>
      </c>
      <c r="BL2" s="2" t="s">
        <v>24</v>
      </c>
      <c r="BM2" s="2" t="s">
        <v>24</v>
      </c>
      <c r="BN2" s="2" t="s">
        <v>24</v>
      </c>
      <c r="BO2" s="4" t="s">
        <v>24</v>
      </c>
      <c r="BQ2" s="9">
        <v>2</v>
      </c>
      <c r="BR2" t="s">
        <v>9</v>
      </c>
      <c r="BS2">
        <v>110</v>
      </c>
      <c r="BU2" s="3">
        <v>200</v>
      </c>
      <c r="BV2" s="2">
        <v>200</v>
      </c>
      <c r="BW2" s="2">
        <v>200</v>
      </c>
      <c r="BX2" s="2">
        <v>200</v>
      </c>
      <c r="BY2" s="2">
        <v>200</v>
      </c>
      <c r="BZ2" s="2">
        <v>200</v>
      </c>
      <c r="CA2" s="4">
        <v>200</v>
      </c>
      <c r="CC2" s="3" t="s">
        <v>24</v>
      </c>
      <c r="CD2" s="2" t="s">
        <v>24</v>
      </c>
      <c r="CE2" s="2" t="s">
        <v>24</v>
      </c>
      <c r="CF2" s="2" t="s">
        <v>24</v>
      </c>
      <c r="CG2" s="2" t="s">
        <v>24</v>
      </c>
      <c r="CH2" s="2" t="s">
        <v>24</v>
      </c>
      <c r="CI2" s="4" t="s">
        <v>24</v>
      </c>
      <c r="CJ2" s="6"/>
      <c r="CK2" s="3" t="s">
        <v>24</v>
      </c>
      <c r="CL2" s="2" t="s">
        <v>24</v>
      </c>
      <c r="CM2" s="2" t="s">
        <v>24</v>
      </c>
      <c r="CN2" s="2" t="s">
        <v>24</v>
      </c>
      <c r="CO2" s="2" t="s">
        <v>24</v>
      </c>
      <c r="CP2" s="2" t="s">
        <v>24</v>
      </c>
      <c r="CQ2" s="4" t="s">
        <v>24</v>
      </c>
      <c r="CR2" s="6"/>
      <c r="CS2" s="3" t="s">
        <v>24</v>
      </c>
      <c r="CT2" s="2" t="s">
        <v>24</v>
      </c>
      <c r="CU2" s="2" t="s">
        <v>24</v>
      </c>
      <c r="CV2" s="2" t="s">
        <v>24</v>
      </c>
      <c r="CW2" s="2" t="s">
        <v>24</v>
      </c>
      <c r="CX2" s="2" t="s">
        <v>24</v>
      </c>
      <c r="CY2" s="4" t="s">
        <v>24</v>
      </c>
    </row>
    <row r="3" spans="1:103" x14ac:dyDescent="0.25">
      <c r="A3" s="5">
        <v>190</v>
      </c>
      <c r="B3" s="7">
        <v>190</v>
      </c>
      <c r="C3" s="7">
        <v>190</v>
      </c>
      <c r="D3" s="7">
        <v>190</v>
      </c>
      <c r="E3" s="18">
        <v>190</v>
      </c>
      <c r="F3" s="9">
        <v>190</v>
      </c>
      <c r="G3" s="8">
        <v>190</v>
      </c>
      <c r="I3" s="5" t="s">
        <v>24</v>
      </c>
      <c r="J3" s="7" t="s">
        <v>4</v>
      </c>
      <c r="K3" s="7" t="s">
        <v>4</v>
      </c>
      <c r="L3" s="7" t="s">
        <v>4</v>
      </c>
      <c r="M3" s="18" t="s">
        <v>4</v>
      </c>
      <c r="N3" s="9" t="s">
        <v>4</v>
      </c>
      <c r="O3" s="8" t="s">
        <v>24</v>
      </c>
      <c r="P3" s="6"/>
      <c r="Q3" s="5" t="s">
        <v>24</v>
      </c>
      <c r="R3" s="7">
        <v>1</v>
      </c>
      <c r="S3" s="7">
        <v>1</v>
      </c>
      <c r="T3" s="7">
        <v>1</v>
      </c>
      <c r="U3" s="18">
        <v>1</v>
      </c>
      <c r="V3" s="9">
        <v>1</v>
      </c>
      <c r="W3" s="8" t="s">
        <v>24</v>
      </c>
      <c r="X3" s="6"/>
      <c r="Y3" s="5" t="s">
        <v>24</v>
      </c>
      <c r="Z3" s="7">
        <v>1</v>
      </c>
      <c r="AA3" s="7">
        <v>1</v>
      </c>
      <c r="AB3" s="7">
        <v>1</v>
      </c>
      <c r="AC3" s="18">
        <v>2</v>
      </c>
      <c r="AD3" s="9">
        <v>0</v>
      </c>
      <c r="AE3" s="8" t="s">
        <v>24</v>
      </c>
      <c r="AG3" s="9">
        <v>3</v>
      </c>
      <c r="AH3" t="s">
        <v>10</v>
      </c>
      <c r="AI3">
        <v>160</v>
      </c>
      <c r="AK3" s="5">
        <v>190</v>
      </c>
      <c r="AL3" s="18">
        <v>190</v>
      </c>
      <c r="AM3" s="18">
        <v>190</v>
      </c>
      <c r="AN3" s="18">
        <v>190</v>
      </c>
      <c r="AO3" s="18">
        <v>190</v>
      </c>
      <c r="AP3" s="9">
        <v>190</v>
      </c>
      <c r="AQ3" s="8">
        <v>190</v>
      </c>
      <c r="AS3" s="5" t="s">
        <v>24</v>
      </c>
      <c r="AT3" s="18" t="s">
        <v>4</v>
      </c>
      <c r="AU3" s="18" t="s">
        <v>4</v>
      </c>
      <c r="AV3" s="18" t="s">
        <v>4</v>
      </c>
      <c r="AW3" s="18" t="s">
        <v>4</v>
      </c>
      <c r="AX3" s="9" t="s">
        <v>4</v>
      </c>
      <c r="AY3" s="8" t="s">
        <v>24</v>
      </c>
      <c r="AZ3" s="6"/>
      <c r="BA3" s="5" t="s">
        <v>24</v>
      </c>
      <c r="BB3" s="18">
        <v>1</v>
      </c>
      <c r="BC3" s="18">
        <v>1</v>
      </c>
      <c r="BD3" s="18">
        <v>1</v>
      </c>
      <c r="BE3" s="18">
        <v>1</v>
      </c>
      <c r="BF3" s="9">
        <v>1</v>
      </c>
      <c r="BG3" s="8" t="s">
        <v>24</v>
      </c>
      <c r="BH3" s="6"/>
      <c r="BI3" s="5" t="s">
        <v>24</v>
      </c>
      <c r="BJ3" s="18">
        <v>3</v>
      </c>
      <c r="BK3" s="18">
        <v>3</v>
      </c>
      <c r="BL3" s="18">
        <v>3</v>
      </c>
      <c r="BM3" s="18">
        <v>3</v>
      </c>
      <c r="BN3" s="9">
        <v>0</v>
      </c>
      <c r="BO3" s="8" t="s">
        <v>24</v>
      </c>
      <c r="BQ3" s="9">
        <v>3</v>
      </c>
      <c r="BR3" t="s">
        <v>10</v>
      </c>
      <c r="BS3">
        <v>120</v>
      </c>
      <c r="BU3" s="5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8">
        <v>190</v>
      </c>
      <c r="CC3" s="5" t="s">
        <v>24</v>
      </c>
      <c r="CD3" s="9" t="s">
        <v>4</v>
      </c>
      <c r="CE3" s="9" t="s">
        <v>4</v>
      </c>
      <c r="CF3" s="9" t="s">
        <v>4</v>
      </c>
      <c r="CG3" s="9" t="s">
        <v>4</v>
      </c>
      <c r="CH3" s="9" t="s">
        <v>4</v>
      </c>
      <c r="CI3" s="8" t="s">
        <v>24</v>
      </c>
      <c r="CJ3" s="6"/>
      <c r="CK3" s="5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8" t="s">
        <v>24</v>
      </c>
      <c r="CR3" s="6"/>
      <c r="CS3" s="5" t="s">
        <v>24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8" t="s">
        <v>24</v>
      </c>
    </row>
    <row r="4" spans="1:103" x14ac:dyDescent="0.25">
      <c r="A4" s="5">
        <v>180</v>
      </c>
      <c r="B4" s="7">
        <v>180</v>
      </c>
      <c r="C4" s="7">
        <v>180</v>
      </c>
      <c r="D4" s="7">
        <v>180</v>
      </c>
      <c r="E4" s="18">
        <v>180</v>
      </c>
      <c r="F4" s="9">
        <v>180</v>
      </c>
      <c r="G4" s="8">
        <v>180</v>
      </c>
      <c r="I4" s="5" t="s">
        <v>24</v>
      </c>
      <c r="J4" s="7" t="s">
        <v>6</v>
      </c>
      <c r="K4" s="7" t="s">
        <v>4</v>
      </c>
      <c r="L4" s="7" t="s">
        <v>7</v>
      </c>
      <c r="M4" s="18" t="s">
        <v>4</v>
      </c>
      <c r="N4" s="9" t="s">
        <v>4</v>
      </c>
      <c r="O4" s="8" t="s">
        <v>24</v>
      </c>
      <c r="P4" s="6"/>
      <c r="Q4" s="5" t="s">
        <v>24</v>
      </c>
      <c r="R4" s="7">
        <v>2</v>
      </c>
      <c r="S4" s="7">
        <v>2</v>
      </c>
      <c r="T4" s="7">
        <v>2</v>
      </c>
      <c r="U4" s="18">
        <v>2</v>
      </c>
      <c r="V4" s="9">
        <v>2</v>
      </c>
      <c r="W4" s="8" t="s">
        <v>24</v>
      </c>
      <c r="X4" s="6"/>
      <c r="Y4" s="5" t="s">
        <v>24</v>
      </c>
      <c r="Z4" s="7">
        <v>1</v>
      </c>
      <c r="AA4" s="7">
        <v>1</v>
      </c>
      <c r="AB4" s="7">
        <v>1</v>
      </c>
      <c r="AC4" s="18">
        <v>2</v>
      </c>
      <c r="AD4" s="9">
        <v>0</v>
      </c>
      <c r="AE4" s="8" t="s">
        <v>24</v>
      </c>
      <c r="AG4" s="9">
        <v>4</v>
      </c>
      <c r="AH4" t="s">
        <v>11</v>
      </c>
      <c r="AI4">
        <v>160</v>
      </c>
      <c r="AK4" s="5">
        <v>180</v>
      </c>
      <c r="AL4" s="18">
        <v>180</v>
      </c>
      <c r="AM4" s="18">
        <v>180</v>
      </c>
      <c r="AN4" s="18">
        <v>180</v>
      </c>
      <c r="AO4" s="18">
        <v>180</v>
      </c>
      <c r="AP4" s="9">
        <v>180</v>
      </c>
      <c r="AQ4" s="8">
        <v>180</v>
      </c>
      <c r="AS4" s="5" t="s">
        <v>24</v>
      </c>
      <c r="AT4" s="18" t="s">
        <v>6</v>
      </c>
      <c r="AU4" s="18" t="s">
        <v>4</v>
      </c>
      <c r="AV4" s="18" t="s">
        <v>7</v>
      </c>
      <c r="AW4" s="18" t="s">
        <v>4</v>
      </c>
      <c r="AX4" s="9" t="s">
        <v>4</v>
      </c>
      <c r="AY4" s="8" t="s">
        <v>24</v>
      </c>
      <c r="AZ4" s="6"/>
      <c r="BA4" s="5" t="s">
        <v>24</v>
      </c>
      <c r="BB4" s="18">
        <v>2</v>
      </c>
      <c r="BC4" s="18">
        <v>2</v>
      </c>
      <c r="BD4" s="18">
        <v>2</v>
      </c>
      <c r="BE4" s="18">
        <v>2</v>
      </c>
      <c r="BF4" s="9">
        <v>2</v>
      </c>
      <c r="BG4" s="8" t="s">
        <v>24</v>
      </c>
      <c r="BH4" s="6"/>
      <c r="BI4" s="5" t="s">
        <v>24</v>
      </c>
      <c r="BJ4" s="18">
        <v>3</v>
      </c>
      <c r="BK4" s="18">
        <v>3</v>
      </c>
      <c r="BL4" s="18">
        <v>3</v>
      </c>
      <c r="BM4" s="18">
        <v>3</v>
      </c>
      <c r="BN4" s="9">
        <v>0</v>
      </c>
      <c r="BO4" s="8" t="s">
        <v>24</v>
      </c>
      <c r="BQ4" s="9">
        <v>4</v>
      </c>
      <c r="BR4" t="s">
        <v>11</v>
      </c>
      <c r="BS4">
        <v>120</v>
      </c>
      <c r="BU4" s="5">
        <v>180</v>
      </c>
      <c r="BV4" s="9">
        <v>180</v>
      </c>
      <c r="BW4" s="9">
        <v>180</v>
      </c>
      <c r="BX4" s="9">
        <v>180</v>
      </c>
      <c r="BY4" s="9">
        <v>180</v>
      </c>
      <c r="BZ4" s="9">
        <v>180</v>
      </c>
      <c r="CA4" s="8">
        <v>180</v>
      </c>
      <c r="CC4" s="5" t="s">
        <v>24</v>
      </c>
      <c r="CD4" s="9" t="s">
        <v>6</v>
      </c>
      <c r="CE4" s="9" t="s">
        <v>4</v>
      </c>
      <c r="CF4" s="9" t="s">
        <v>7</v>
      </c>
      <c r="CG4" s="9" t="s">
        <v>4</v>
      </c>
      <c r="CH4" s="9" t="s">
        <v>4</v>
      </c>
      <c r="CI4" s="8" t="s">
        <v>24</v>
      </c>
      <c r="CJ4" s="6"/>
      <c r="CK4" s="5" t="s">
        <v>24</v>
      </c>
      <c r="CL4" s="9">
        <v>2</v>
      </c>
      <c r="CM4" s="9">
        <v>2</v>
      </c>
      <c r="CN4" s="9">
        <v>2</v>
      </c>
      <c r="CO4" s="9">
        <v>2</v>
      </c>
      <c r="CP4" s="9">
        <v>2</v>
      </c>
      <c r="CQ4" s="8" t="s">
        <v>24</v>
      </c>
      <c r="CR4" s="6"/>
      <c r="CS4" s="5" t="s">
        <v>24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8" t="s">
        <v>24</v>
      </c>
    </row>
    <row r="5" spans="1:103" x14ac:dyDescent="0.25">
      <c r="A5" s="5">
        <v>170</v>
      </c>
      <c r="B5" s="7">
        <v>170</v>
      </c>
      <c r="C5" s="15">
        <v>145</v>
      </c>
      <c r="D5" s="7">
        <v>170</v>
      </c>
      <c r="E5" s="18">
        <v>170</v>
      </c>
      <c r="F5" s="9">
        <v>170</v>
      </c>
      <c r="G5" s="8">
        <v>170</v>
      </c>
      <c r="I5" s="5" t="s">
        <v>24</v>
      </c>
      <c r="J5" s="7" t="s">
        <v>5</v>
      </c>
      <c r="K5" s="15"/>
      <c r="L5" s="7" t="s">
        <v>3</v>
      </c>
      <c r="M5" s="18" t="s">
        <v>4</v>
      </c>
      <c r="N5" s="9" t="s">
        <v>4</v>
      </c>
      <c r="O5" s="8" t="s">
        <v>24</v>
      </c>
      <c r="P5" s="6"/>
      <c r="Q5" s="5" t="s">
        <v>24</v>
      </c>
      <c r="R5" s="7">
        <v>1</v>
      </c>
      <c r="S5" s="15">
        <v>12</v>
      </c>
      <c r="T5" s="7">
        <v>1</v>
      </c>
      <c r="U5" s="18">
        <v>3</v>
      </c>
      <c r="V5" s="9">
        <v>3</v>
      </c>
      <c r="W5" s="8" t="s">
        <v>24</v>
      </c>
      <c r="X5" s="6"/>
      <c r="Y5" s="5" t="s">
        <v>24</v>
      </c>
      <c r="Z5" s="7">
        <v>1</v>
      </c>
      <c r="AA5" s="15">
        <v>1</v>
      </c>
      <c r="AB5" s="7">
        <v>1</v>
      </c>
      <c r="AC5" s="18">
        <v>2</v>
      </c>
      <c r="AD5" s="9">
        <v>0</v>
      </c>
      <c r="AE5" s="8" t="s">
        <v>24</v>
      </c>
      <c r="AG5" s="9">
        <v>5</v>
      </c>
      <c r="AH5" t="s">
        <v>12</v>
      </c>
      <c r="AI5">
        <v>12</v>
      </c>
      <c r="AK5" s="5">
        <v>170</v>
      </c>
      <c r="AL5" s="18">
        <v>170</v>
      </c>
      <c r="AM5" s="18">
        <v>160</v>
      </c>
      <c r="AN5" s="18">
        <v>170</v>
      </c>
      <c r="AO5" s="18">
        <v>170</v>
      </c>
      <c r="AP5" s="9">
        <v>170</v>
      </c>
      <c r="AQ5" s="8">
        <v>170</v>
      </c>
      <c r="AS5" s="5" t="s">
        <v>24</v>
      </c>
      <c r="AT5" s="18" t="s">
        <v>5</v>
      </c>
      <c r="AU5" s="18" t="s">
        <v>6</v>
      </c>
      <c r="AV5" s="18" t="s">
        <v>3</v>
      </c>
      <c r="AW5" s="18" t="s">
        <v>4</v>
      </c>
      <c r="AX5" s="9" t="s">
        <v>4</v>
      </c>
      <c r="AY5" s="8" t="s">
        <v>24</v>
      </c>
      <c r="AZ5" s="6"/>
      <c r="BA5" s="5" t="s">
        <v>24</v>
      </c>
      <c r="BB5" s="18">
        <v>1</v>
      </c>
      <c r="BC5" s="18">
        <v>11</v>
      </c>
      <c r="BD5" s="18">
        <v>1</v>
      </c>
      <c r="BE5" s="18">
        <v>3</v>
      </c>
      <c r="BF5" s="9">
        <v>3</v>
      </c>
      <c r="BG5" s="8" t="s">
        <v>24</v>
      </c>
      <c r="BH5" s="6"/>
      <c r="BI5" s="5" t="s">
        <v>24</v>
      </c>
      <c r="BJ5" s="18">
        <v>3</v>
      </c>
      <c r="BK5" s="18">
        <v>3</v>
      </c>
      <c r="BL5" s="18">
        <v>3</v>
      </c>
      <c r="BM5" s="18">
        <v>3</v>
      </c>
      <c r="BN5" s="9">
        <v>0</v>
      </c>
      <c r="BO5" s="8" t="s">
        <v>24</v>
      </c>
      <c r="BQ5" s="9">
        <v>5</v>
      </c>
      <c r="BR5" t="s">
        <v>12</v>
      </c>
      <c r="BS5">
        <v>28</v>
      </c>
      <c r="BU5" s="5">
        <v>170</v>
      </c>
      <c r="BV5" s="9">
        <v>170</v>
      </c>
      <c r="BW5" s="9">
        <v>160</v>
      </c>
      <c r="BX5" s="9">
        <v>170</v>
      </c>
      <c r="BY5" s="9">
        <v>170</v>
      </c>
      <c r="BZ5" s="9">
        <v>170</v>
      </c>
      <c r="CA5" s="8">
        <v>170</v>
      </c>
      <c r="CC5" s="5" t="s">
        <v>24</v>
      </c>
      <c r="CD5" s="9" t="s">
        <v>5</v>
      </c>
      <c r="CE5" s="9" t="s">
        <v>6</v>
      </c>
      <c r="CF5" s="9" t="s">
        <v>3</v>
      </c>
      <c r="CG5" s="9" t="s">
        <v>4</v>
      </c>
      <c r="CH5" s="9" t="s">
        <v>4</v>
      </c>
      <c r="CI5" s="8" t="s">
        <v>24</v>
      </c>
      <c r="CJ5" s="6"/>
      <c r="CK5" s="5" t="s">
        <v>24</v>
      </c>
      <c r="CL5" s="9">
        <v>1</v>
      </c>
      <c r="CM5" s="9">
        <v>11</v>
      </c>
      <c r="CN5" s="9">
        <v>1</v>
      </c>
      <c r="CO5" s="9">
        <v>3</v>
      </c>
      <c r="CP5" s="9">
        <v>3</v>
      </c>
      <c r="CQ5" s="8" t="s">
        <v>24</v>
      </c>
      <c r="CR5" s="6"/>
      <c r="CS5" s="5" t="s">
        <v>24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8" t="s">
        <v>24</v>
      </c>
    </row>
    <row r="6" spans="1:103" x14ac:dyDescent="0.25">
      <c r="A6" s="5">
        <v>160</v>
      </c>
      <c r="B6" s="7">
        <v>160</v>
      </c>
      <c r="C6" s="7">
        <v>160</v>
      </c>
      <c r="D6" s="25">
        <v>160</v>
      </c>
      <c r="E6" s="18">
        <v>160</v>
      </c>
      <c r="F6" s="9">
        <v>160</v>
      </c>
      <c r="G6" s="8">
        <v>160</v>
      </c>
      <c r="I6" s="5" t="s">
        <v>24</v>
      </c>
      <c r="J6" s="7" t="s">
        <v>2</v>
      </c>
      <c r="K6" s="7" t="s">
        <v>1</v>
      </c>
      <c r="L6" s="25" t="s">
        <v>0</v>
      </c>
      <c r="M6" s="18" t="s">
        <v>4</v>
      </c>
      <c r="N6" s="9" t="s">
        <v>4</v>
      </c>
      <c r="O6" s="8" t="s">
        <v>24</v>
      </c>
      <c r="P6" s="6"/>
      <c r="Q6" s="5" t="s">
        <v>24</v>
      </c>
      <c r="R6" s="7">
        <v>1</v>
      </c>
      <c r="S6" s="7">
        <v>1</v>
      </c>
      <c r="T6" s="25">
        <v>1</v>
      </c>
      <c r="U6" s="18">
        <v>4</v>
      </c>
      <c r="V6" s="9">
        <v>4</v>
      </c>
      <c r="W6" s="8" t="s">
        <v>24</v>
      </c>
      <c r="X6" s="6"/>
      <c r="Y6" s="5" t="s">
        <v>24</v>
      </c>
      <c r="Z6" s="7">
        <v>1</v>
      </c>
      <c r="AA6" s="7">
        <v>1</v>
      </c>
      <c r="AB6" s="25">
        <v>1</v>
      </c>
      <c r="AC6" s="18">
        <v>2</v>
      </c>
      <c r="AD6" s="9">
        <v>0</v>
      </c>
      <c r="AE6" s="8" t="s">
        <v>24</v>
      </c>
      <c r="AG6" s="9">
        <v>6</v>
      </c>
      <c r="AH6" t="s">
        <v>13</v>
      </c>
      <c r="AI6">
        <v>1</v>
      </c>
      <c r="AK6" s="5">
        <v>160</v>
      </c>
      <c r="AL6" s="18">
        <v>160</v>
      </c>
      <c r="AM6" s="18">
        <v>160</v>
      </c>
      <c r="AN6" s="19">
        <v>160</v>
      </c>
      <c r="AO6" s="18">
        <v>160</v>
      </c>
      <c r="AP6" s="9">
        <v>160</v>
      </c>
      <c r="AQ6" s="8">
        <v>160</v>
      </c>
      <c r="AS6" s="5" t="s">
        <v>24</v>
      </c>
      <c r="AT6" s="18" t="s">
        <v>2</v>
      </c>
      <c r="AU6" s="18" t="s">
        <v>1</v>
      </c>
      <c r="AV6" s="18" t="s">
        <v>6</v>
      </c>
      <c r="AW6" s="18" t="s">
        <v>4</v>
      </c>
      <c r="AX6" s="9" t="s">
        <v>4</v>
      </c>
      <c r="AY6" s="8" t="s">
        <v>24</v>
      </c>
      <c r="AZ6" s="6"/>
      <c r="BA6" s="5" t="s">
        <v>24</v>
      </c>
      <c r="BB6" s="18">
        <v>1</v>
      </c>
      <c r="BC6" s="18">
        <v>1</v>
      </c>
      <c r="BD6" s="19">
        <v>12</v>
      </c>
      <c r="BE6" s="18">
        <v>4</v>
      </c>
      <c r="BF6" s="9">
        <v>4</v>
      </c>
      <c r="BG6" s="8" t="s">
        <v>24</v>
      </c>
      <c r="BH6" s="6"/>
      <c r="BI6" s="5" t="s">
        <v>24</v>
      </c>
      <c r="BJ6" s="18">
        <v>3</v>
      </c>
      <c r="BK6" s="18">
        <v>3</v>
      </c>
      <c r="BL6" s="19">
        <v>3</v>
      </c>
      <c r="BM6" s="18">
        <v>3</v>
      </c>
      <c r="BN6" s="9">
        <v>0</v>
      </c>
      <c r="BO6" s="8" t="s">
        <v>24</v>
      </c>
      <c r="BQ6" s="9">
        <v>6</v>
      </c>
      <c r="BR6" t="s">
        <v>13</v>
      </c>
      <c r="BS6">
        <v>1</v>
      </c>
      <c r="BU6" s="5">
        <v>160</v>
      </c>
      <c r="BV6" s="9">
        <v>160</v>
      </c>
      <c r="BW6" s="9">
        <v>160</v>
      </c>
      <c r="BX6" s="13">
        <v>160</v>
      </c>
      <c r="BY6" s="9">
        <v>160</v>
      </c>
      <c r="BZ6" s="9">
        <v>160</v>
      </c>
      <c r="CA6" s="8">
        <v>160</v>
      </c>
      <c r="CC6" s="5" t="s">
        <v>24</v>
      </c>
      <c r="CD6" s="9" t="s">
        <v>2</v>
      </c>
      <c r="CE6" s="9" t="s">
        <v>1</v>
      </c>
      <c r="CF6" s="9" t="s">
        <v>6</v>
      </c>
      <c r="CG6" s="9" t="s">
        <v>4</v>
      </c>
      <c r="CH6" s="9" t="s">
        <v>4</v>
      </c>
      <c r="CI6" s="8" t="s">
        <v>24</v>
      </c>
      <c r="CJ6" s="6"/>
      <c r="CK6" s="5" t="s">
        <v>24</v>
      </c>
      <c r="CL6" s="9">
        <v>1</v>
      </c>
      <c r="CM6" s="9">
        <v>1</v>
      </c>
      <c r="CN6" s="13">
        <v>12</v>
      </c>
      <c r="CO6" s="9">
        <v>4</v>
      </c>
      <c r="CP6" s="9">
        <v>4</v>
      </c>
      <c r="CQ6" s="8" t="s">
        <v>24</v>
      </c>
      <c r="CR6" s="6"/>
      <c r="CS6" s="5" t="s">
        <v>24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8" t="s">
        <v>24</v>
      </c>
    </row>
    <row r="7" spans="1:103" x14ac:dyDescent="0.25">
      <c r="A7" s="5">
        <v>150</v>
      </c>
      <c r="B7" s="9">
        <v>150</v>
      </c>
      <c r="C7" s="18">
        <v>150</v>
      </c>
      <c r="D7" s="18">
        <v>150</v>
      </c>
      <c r="E7" s="21">
        <v>150</v>
      </c>
      <c r="F7" s="13">
        <v>150</v>
      </c>
      <c r="G7" s="8">
        <v>150</v>
      </c>
      <c r="I7" s="5" t="s">
        <v>24</v>
      </c>
      <c r="J7" s="9" t="s">
        <v>4</v>
      </c>
      <c r="K7" s="18" t="s">
        <v>4</v>
      </c>
      <c r="L7" s="18" t="s">
        <v>4</v>
      </c>
      <c r="M7" s="21" t="s">
        <v>4</v>
      </c>
      <c r="N7" s="13" t="s">
        <v>4</v>
      </c>
      <c r="O7" s="8" t="s">
        <v>24</v>
      </c>
      <c r="P7" s="6"/>
      <c r="Q7" s="5" t="s">
        <v>24</v>
      </c>
      <c r="R7" s="9">
        <v>1</v>
      </c>
      <c r="S7" s="18">
        <v>1</v>
      </c>
      <c r="T7" s="18">
        <v>1</v>
      </c>
      <c r="U7" s="21">
        <v>5</v>
      </c>
      <c r="V7" s="13">
        <v>5</v>
      </c>
      <c r="W7" s="8" t="s">
        <v>24</v>
      </c>
      <c r="X7" s="6"/>
      <c r="Y7" s="5" t="s">
        <v>24</v>
      </c>
      <c r="Z7" s="9">
        <v>0</v>
      </c>
      <c r="AA7" s="18">
        <v>2</v>
      </c>
      <c r="AB7" s="18">
        <v>2</v>
      </c>
      <c r="AC7" s="21">
        <v>2</v>
      </c>
      <c r="AD7" s="13">
        <v>0</v>
      </c>
      <c r="AE7" s="8" t="s">
        <v>24</v>
      </c>
      <c r="AG7" s="9">
        <v>7</v>
      </c>
      <c r="AH7" t="s">
        <v>14</v>
      </c>
      <c r="AI7">
        <f>($V$14)^2*(15)</f>
        <v>135</v>
      </c>
      <c r="AK7" s="5">
        <v>150</v>
      </c>
      <c r="AL7" s="9">
        <v>150</v>
      </c>
      <c r="AM7" s="18">
        <v>150</v>
      </c>
      <c r="AN7" s="18">
        <v>150</v>
      </c>
      <c r="AO7" s="18">
        <v>150</v>
      </c>
      <c r="AP7" s="13">
        <v>150</v>
      </c>
      <c r="AQ7" s="8">
        <v>150</v>
      </c>
      <c r="AS7" s="5" t="s">
        <v>24</v>
      </c>
      <c r="AT7" s="9" t="s">
        <v>4</v>
      </c>
      <c r="AU7" s="18" t="s">
        <v>4</v>
      </c>
      <c r="AV7" s="18" t="s">
        <v>4</v>
      </c>
      <c r="AW7" s="18" t="s">
        <v>4</v>
      </c>
      <c r="AX7" s="13" t="s">
        <v>4</v>
      </c>
      <c r="AY7" s="8" t="s">
        <v>24</v>
      </c>
      <c r="AZ7" s="6"/>
      <c r="BA7" s="5" t="s">
        <v>24</v>
      </c>
      <c r="BB7" s="9">
        <v>1</v>
      </c>
      <c r="BC7" s="18">
        <v>1</v>
      </c>
      <c r="BD7" s="18">
        <v>1</v>
      </c>
      <c r="BE7" s="18">
        <v>17</v>
      </c>
      <c r="BF7" s="13">
        <v>5</v>
      </c>
      <c r="BG7" s="8" t="s">
        <v>24</v>
      </c>
      <c r="BH7" s="6"/>
      <c r="BI7" s="5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8" t="s">
        <v>24</v>
      </c>
      <c r="BQ7" s="9">
        <v>7</v>
      </c>
      <c r="BR7" t="s">
        <v>14</v>
      </c>
      <c r="BS7">
        <f>($V$14)^2*(25) + BS14</f>
        <v>360</v>
      </c>
      <c r="BU7" s="5">
        <v>150</v>
      </c>
      <c r="BV7" s="9">
        <v>150</v>
      </c>
      <c r="BW7" s="9">
        <v>150</v>
      </c>
      <c r="BX7" s="9">
        <v>150</v>
      </c>
      <c r="BY7" s="9">
        <v>150</v>
      </c>
      <c r="BZ7" s="13">
        <v>150</v>
      </c>
      <c r="CA7" s="8">
        <v>150</v>
      </c>
      <c r="CC7" s="5" t="s">
        <v>24</v>
      </c>
      <c r="CD7" s="9" t="s">
        <v>4</v>
      </c>
      <c r="CE7" s="9" t="s">
        <v>4</v>
      </c>
      <c r="CF7" s="9" t="s">
        <v>4</v>
      </c>
      <c r="CG7" s="9" t="s">
        <v>4</v>
      </c>
      <c r="CH7" s="13" t="s">
        <v>4</v>
      </c>
      <c r="CI7" s="8" t="s">
        <v>24</v>
      </c>
      <c r="CJ7" s="6"/>
      <c r="CK7" s="5" t="s">
        <v>24</v>
      </c>
      <c r="CL7" s="9">
        <v>1</v>
      </c>
      <c r="CM7" s="9">
        <v>1</v>
      </c>
      <c r="CN7" s="9">
        <v>1</v>
      </c>
      <c r="CO7" s="9">
        <v>17</v>
      </c>
      <c r="CP7" s="13">
        <v>5</v>
      </c>
      <c r="CQ7" s="8" t="s">
        <v>24</v>
      </c>
      <c r="CR7" s="6"/>
      <c r="CS7" s="5" t="s">
        <v>24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8" t="s">
        <v>24</v>
      </c>
    </row>
    <row r="8" spans="1:103" x14ac:dyDescent="0.25">
      <c r="A8" s="5">
        <v>140</v>
      </c>
      <c r="B8" s="6">
        <v>140</v>
      </c>
      <c r="C8" s="18">
        <v>140</v>
      </c>
      <c r="D8" s="18">
        <v>140</v>
      </c>
      <c r="E8" s="18">
        <v>140</v>
      </c>
      <c r="F8" s="6">
        <v>140</v>
      </c>
      <c r="G8" s="8">
        <v>140</v>
      </c>
      <c r="I8" s="5" t="s">
        <v>24</v>
      </c>
      <c r="J8" s="6" t="s">
        <v>4</v>
      </c>
      <c r="K8" s="18" t="s">
        <v>6</v>
      </c>
      <c r="L8" s="18" t="s">
        <v>4</v>
      </c>
      <c r="M8" s="18" t="s">
        <v>7</v>
      </c>
      <c r="N8" s="6" t="s">
        <v>4</v>
      </c>
      <c r="O8" s="8" t="s">
        <v>24</v>
      </c>
      <c r="P8" s="6"/>
      <c r="Q8" s="5" t="s">
        <v>24</v>
      </c>
      <c r="R8" s="6">
        <v>2</v>
      </c>
      <c r="S8" s="18">
        <v>2</v>
      </c>
      <c r="T8" s="18">
        <v>2</v>
      </c>
      <c r="U8" s="18">
        <v>6</v>
      </c>
      <c r="V8" s="6">
        <v>6</v>
      </c>
      <c r="W8" s="8" t="s">
        <v>24</v>
      </c>
      <c r="X8" s="6"/>
      <c r="Y8" s="5" t="s">
        <v>24</v>
      </c>
      <c r="Z8" s="6">
        <v>0</v>
      </c>
      <c r="AA8" s="18">
        <v>2</v>
      </c>
      <c r="AB8" s="18">
        <v>2</v>
      </c>
      <c r="AC8" s="18">
        <v>2</v>
      </c>
      <c r="AD8" s="6">
        <v>0</v>
      </c>
      <c r="AE8" s="8" t="s">
        <v>24</v>
      </c>
      <c r="AG8" s="9">
        <v>8</v>
      </c>
      <c r="AH8" t="s">
        <v>15</v>
      </c>
      <c r="AI8">
        <v>38</v>
      </c>
      <c r="AK8" s="5">
        <v>140</v>
      </c>
      <c r="AL8" s="6">
        <v>140</v>
      </c>
      <c r="AM8" s="18">
        <v>140</v>
      </c>
      <c r="AN8" s="18">
        <v>140</v>
      </c>
      <c r="AO8" s="18">
        <v>140</v>
      </c>
      <c r="AP8" s="6">
        <v>140</v>
      </c>
      <c r="AQ8" s="8">
        <v>140</v>
      </c>
      <c r="AS8" s="5" t="s">
        <v>24</v>
      </c>
      <c r="AT8" s="6" t="s">
        <v>4</v>
      </c>
      <c r="AU8" s="18" t="s">
        <v>6</v>
      </c>
      <c r="AV8" s="18" t="s">
        <v>4</v>
      </c>
      <c r="AW8" s="18" t="s">
        <v>7</v>
      </c>
      <c r="AX8" s="6" t="s">
        <v>4</v>
      </c>
      <c r="AY8" s="8" t="s">
        <v>24</v>
      </c>
      <c r="AZ8" s="6"/>
      <c r="BA8" s="5" t="s">
        <v>24</v>
      </c>
      <c r="BB8" s="6">
        <v>2</v>
      </c>
      <c r="BC8" s="18">
        <v>2</v>
      </c>
      <c r="BD8" s="18">
        <v>2</v>
      </c>
      <c r="BE8" s="18">
        <v>18</v>
      </c>
      <c r="BF8" s="6">
        <v>6</v>
      </c>
      <c r="BG8" s="8" t="s">
        <v>24</v>
      </c>
      <c r="BH8" s="6"/>
      <c r="BI8" s="5" t="s">
        <v>24</v>
      </c>
      <c r="BJ8" s="6">
        <v>0</v>
      </c>
      <c r="BK8" s="18">
        <v>3</v>
      </c>
      <c r="BL8" s="18">
        <v>3</v>
      </c>
      <c r="BM8" s="18">
        <v>3</v>
      </c>
      <c r="BN8" s="6">
        <v>0</v>
      </c>
      <c r="BO8" s="8" t="s">
        <v>24</v>
      </c>
      <c r="BQ8" s="9">
        <v>8</v>
      </c>
      <c r="BR8" t="s">
        <v>15</v>
      </c>
      <c r="BS8">
        <v>53</v>
      </c>
      <c r="BU8" s="5">
        <v>140</v>
      </c>
      <c r="BV8" s="9">
        <v>140</v>
      </c>
      <c r="BW8" s="9">
        <v>140</v>
      </c>
      <c r="BX8" s="9">
        <v>140</v>
      </c>
      <c r="BY8" s="9">
        <v>140</v>
      </c>
      <c r="BZ8" s="9">
        <v>140</v>
      </c>
      <c r="CA8" s="8">
        <v>140</v>
      </c>
      <c r="CC8" s="5" t="s">
        <v>24</v>
      </c>
      <c r="CD8" s="9" t="s">
        <v>4</v>
      </c>
      <c r="CE8" s="9" t="s">
        <v>6</v>
      </c>
      <c r="CF8" s="9" t="s">
        <v>4</v>
      </c>
      <c r="CG8" s="9" t="s">
        <v>7</v>
      </c>
      <c r="CH8" s="9" t="s">
        <v>4</v>
      </c>
      <c r="CI8" s="8" t="s">
        <v>24</v>
      </c>
      <c r="CJ8" s="6"/>
      <c r="CK8" s="5" t="s">
        <v>24</v>
      </c>
      <c r="CL8" s="9">
        <v>2</v>
      </c>
      <c r="CM8" s="9">
        <v>2</v>
      </c>
      <c r="CN8" s="9">
        <v>2</v>
      </c>
      <c r="CO8" s="9">
        <v>18</v>
      </c>
      <c r="CP8" s="9">
        <v>6</v>
      </c>
      <c r="CQ8" s="8" t="s">
        <v>24</v>
      </c>
      <c r="CR8" s="6"/>
      <c r="CS8" s="5" t="s">
        <v>24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8" t="s">
        <v>24</v>
      </c>
    </row>
    <row r="9" spans="1:103" x14ac:dyDescent="0.25">
      <c r="A9" s="5">
        <v>130</v>
      </c>
      <c r="B9" s="6">
        <v>130</v>
      </c>
      <c r="C9" s="18">
        <v>130</v>
      </c>
      <c r="D9" s="15">
        <v>95</v>
      </c>
      <c r="E9" s="18">
        <v>130</v>
      </c>
      <c r="F9" s="6">
        <v>130</v>
      </c>
      <c r="G9" s="8">
        <v>130</v>
      </c>
      <c r="I9" s="5" t="s">
        <v>24</v>
      </c>
      <c r="J9" s="6" t="s">
        <v>4</v>
      </c>
      <c r="K9" s="18" t="s">
        <v>5</v>
      </c>
      <c r="L9" s="15"/>
      <c r="M9" s="18" t="s">
        <v>3</v>
      </c>
      <c r="N9" s="6" t="s">
        <v>4</v>
      </c>
      <c r="O9" s="8" t="s">
        <v>24</v>
      </c>
      <c r="P9" s="6"/>
      <c r="Q9" s="5" t="s">
        <v>24</v>
      </c>
      <c r="R9" s="6">
        <v>3</v>
      </c>
      <c r="S9" s="18">
        <v>1</v>
      </c>
      <c r="T9" s="15">
        <v>16</v>
      </c>
      <c r="U9" s="18">
        <v>1</v>
      </c>
      <c r="V9" s="6">
        <v>7</v>
      </c>
      <c r="W9" s="8" t="s">
        <v>24</v>
      </c>
      <c r="X9" s="6"/>
      <c r="Y9" s="5" t="s">
        <v>24</v>
      </c>
      <c r="Z9" s="6">
        <v>0</v>
      </c>
      <c r="AA9" s="18">
        <v>2</v>
      </c>
      <c r="AB9" s="15">
        <v>2</v>
      </c>
      <c r="AC9" s="18">
        <v>2</v>
      </c>
      <c r="AD9" s="6">
        <v>0</v>
      </c>
      <c r="AE9" s="8" t="s">
        <v>24</v>
      </c>
      <c r="AG9" s="9">
        <v>9</v>
      </c>
      <c r="AH9" t="s">
        <v>16</v>
      </c>
      <c r="AI9">
        <f>315*PI()/180</f>
        <v>5.497787143782138</v>
      </c>
      <c r="AK9" s="5">
        <v>130</v>
      </c>
      <c r="AL9" s="6">
        <v>130</v>
      </c>
      <c r="AM9" s="18">
        <v>130</v>
      </c>
      <c r="AN9" s="15">
        <v>95</v>
      </c>
      <c r="AO9" s="18">
        <v>130</v>
      </c>
      <c r="AP9" s="6">
        <v>130</v>
      </c>
      <c r="AQ9" s="8">
        <v>130</v>
      </c>
      <c r="AS9" s="5" t="s">
        <v>24</v>
      </c>
      <c r="AT9" s="6" t="s">
        <v>4</v>
      </c>
      <c r="AU9" s="18" t="s">
        <v>5</v>
      </c>
      <c r="AV9" s="15"/>
      <c r="AW9" s="18" t="s">
        <v>3</v>
      </c>
      <c r="AX9" s="6" t="s">
        <v>4</v>
      </c>
      <c r="AY9" s="8" t="s">
        <v>24</v>
      </c>
      <c r="AZ9" s="6"/>
      <c r="BA9" s="5" t="s">
        <v>24</v>
      </c>
      <c r="BB9" s="6">
        <v>3</v>
      </c>
      <c r="BC9" s="18">
        <v>1</v>
      </c>
      <c r="BD9" s="15">
        <v>28</v>
      </c>
      <c r="BE9" s="18">
        <v>1</v>
      </c>
      <c r="BF9" s="6">
        <v>7</v>
      </c>
      <c r="BG9" s="8" t="s">
        <v>24</v>
      </c>
      <c r="BH9" s="6"/>
      <c r="BI9" s="5" t="s">
        <v>24</v>
      </c>
      <c r="BJ9" s="6">
        <v>0</v>
      </c>
      <c r="BK9" s="18">
        <v>3</v>
      </c>
      <c r="BL9" s="15">
        <v>3</v>
      </c>
      <c r="BM9" s="18">
        <v>3</v>
      </c>
      <c r="BN9" s="6">
        <v>0</v>
      </c>
      <c r="BO9" s="8" t="s">
        <v>24</v>
      </c>
      <c r="BQ9" s="9">
        <v>9</v>
      </c>
      <c r="BR9" t="s">
        <v>16</v>
      </c>
      <c r="BS9">
        <f>315*PI()/180</f>
        <v>5.497787143782138</v>
      </c>
      <c r="BU9" s="5">
        <v>130</v>
      </c>
      <c r="BV9" s="9">
        <v>130</v>
      </c>
      <c r="BW9" s="9">
        <v>130</v>
      </c>
      <c r="BX9" s="9">
        <v>120</v>
      </c>
      <c r="BY9" s="9">
        <v>130</v>
      </c>
      <c r="BZ9" s="9">
        <v>130</v>
      </c>
      <c r="CA9" s="8">
        <v>130</v>
      </c>
      <c r="CC9" s="5" t="s">
        <v>24</v>
      </c>
      <c r="CD9" s="9" t="s">
        <v>4</v>
      </c>
      <c r="CE9" s="9" t="s">
        <v>5</v>
      </c>
      <c r="CF9" s="9" t="s">
        <v>6</v>
      </c>
      <c r="CG9" s="9" t="s">
        <v>3</v>
      </c>
      <c r="CH9" s="9" t="s">
        <v>4</v>
      </c>
      <c r="CI9" s="8" t="s">
        <v>24</v>
      </c>
      <c r="CJ9" s="6"/>
      <c r="CK9" s="5" t="s">
        <v>24</v>
      </c>
      <c r="CL9" s="9">
        <v>3</v>
      </c>
      <c r="CM9" s="9">
        <v>1</v>
      </c>
      <c r="CN9" s="9">
        <v>27</v>
      </c>
      <c r="CO9" s="9">
        <v>1</v>
      </c>
      <c r="CP9" s="9">
        <v>7</v>
      </c>
      <c r="CQ9" s="8" t="s">
        <v>24</v>
      </c>
      <c r="CR9" s="6"/>
      <c r="CS9" s="5" t="s">
        <v>24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8" t="s">
        <v>24</v>
      </c>
    </row>
    <row r="10" spans="1:103" x14ac:dyDescent="0.25">
      <c r="A10" s="5">
        <v>120</v>
      </c>
      <c r="B10" s="6">
        <v>120</v>
      </c>
      <c r="C10" s="18">
        <v>120</v>
      </c>
      <c r="D10" s="18">
        <v>120</v>
      </c>
      <c r="E10" s="22">
        <v>120</v>
      </c>
      <c r="F10" s="6">
        <v>120</v>
      </c>
      <c r="G10" s="8">
        <v>120</v>
      </c>
      <c r="I10" s="5" t="s">
        <v>24</v>
      </c>
      <c r="J10" s="6" t="s">
        <v>4</v>
      </c>
      <c r="K10" s="18" t="s">
        <v>2</v>
      </c>
      <c r="L10" s="18" t="s">
        <v>1</v>
      </c>
      <c r="M10" s="22" t="s">
        <v>0</v>
      </c>
      <c r="N10" s="6" t="s">
        <v>4</v>
      </c>
      <c r="O10" s="8" t="s">
        <v>24</v>
      </c>
      <c r="P10" s="6"/>
      <c r="Q10" s="5" t="s">
        <v>24</v>
      </c>
      <c r="R10" s="6">
        <v>4</v>
      </c>
      <c r="S10" s="18">
        <v>1</v>
      </c>
      <c r="T10" s="18">
        <v>1</v>
      </c>
      <c r="U10" s="22">
        <v>1</v>
      </c>
      <c r="V10" s="6">
        <v>8</v>
      </c>
      <c r="W10" s="8" t="s">
        <v>24</v>
      </c>
      <c r="X10" s="6"/>
      <c r="Y10" s="5" t="s">
        <v>24</v>
      </c>
      <c r="Z10" s="6">
        <v>0</v>
      </c>
      <c r="AA10" s="18">
        <v>2</v>
      </c>
      <c r="AB10" s="18">
        <v>2</v>
      </c>
      <c r="AC10" s="22">
        <v>2</v>
      </c>
      <c r="AD10" s="6">
        <v>0</v>
      </c>
      <c r="AE10" s="8" t="s">
        <v>24</v>
      </c>
      <c r="AG10" s="9">
        <v>10</v>
      </c>
      <c r="AH10" t="s">
        <v>17</v>
      </c>
      <c r="AI10">
        <f>AI7/(AI5*$V$14^2)/($V$15*0.0254/$V$16)</f>
        <v>20.721094073767095</v>
      </c>
      <c r="AK10" s="5">
        <v>120</v>
      </c>
      <c r="AL10" s="6">
        <v>120</v>
      </c>
      <c r="AM10" s="18">
        <v>120</v>
      </c>
      <c r="AN10" s="18">
        <v>120</v>
      </c>
      <c r="AO10" s="22">
        <v>120</v>
      </c>
      <c r="AP10" s="6">
        <v>120</v>
      </c>
      <c r="AQ10" s="8">
        <v>120</v>
      </c>
      <c r="AS10" s="5" t="s">
        <v>24</v>
      </c>
      <c r="AT10" s="6" t="s">
        <v>4</v>
      </c>
      <c r="AU10" s="18" t="s">
        <v>2</v>
      </c>
      <c r="AV10" s="18" t="s">
        <v>1</v>
      </c>
      <c r="AW10" s="22" t="s">
        <v>0</v>
      </c>
      <c r="AX10" s="6" t="s">
        <v>4</v>
      </c>
      <c r="AY10" s="8" t="s">
        <v>24</v>
      </c>
      <c r="AZ10" s="6"/>
      <c r="BA10" s="5" t="s">
        <v>24</v>
      </c>
      <c r="BB10" s="6">
        <v>4</v>
      </c>
      <c r="BC10" s="18">
        <v>1</v>
      </c>
      <c r="BD10" s="18">
        <v>1</v>
      </c>
      <c r="BE10" s="22">
        <v>1</v>
      </c>
      <c r="BF10" s="6">
        <v>8</v>
      </c>
      <c r="BG10" s="8" t="s">
        <v>24</v>
      </c>
      <c r="BH10" s="6"/>
      <c r="BI10" s="5" t="s">
        <v>24</v>
      </c>
      <c r="BJ10" s="6">
        <v>0</v>
      </c>
      <c r="BK10" s="18">
        <v>3</v>
      </c>
      <c r="BL10" s="18">
        <v>3</v>
      </c>
      <c r="BM10" s="22">
        <v>3</v>
      </c>
      <c r="BN10" s="6">
        <v>0</v>
      </c>
      <c r="BO10" s="8" t="s">
        <v>24</v>
      </c>
      <c r="BQ10" s="9">
        <v>10</v>
      </c>
      <c r="BR10" t="s">
        <v>17</v>
      </c>
      <c r="BS10">
        <f>BS7/(BS5*$V$14^2)/($V$15*0.0254/$V$16)</f>
        <v>23.681250370019537</v>
      </c>
      <c r="BU10" s="5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8">
        <v>120</v>
      </c>
      <c r="CC10" s="5" t="s">
        <v>24</v>
      </c>
      <c r="CD10" s="9" t="s">
        <v>4</v>
      </c>
      <c r="CE10" s="9" t="s">
        <v>2</v>
      </c>
      <c r="CF10" s="9" t="s">
        <v>1</v>
      </c>
      <c r="CG10" s="9" t="s">
        <v>6</v>
      </c>
      <c r="CH10" s="9" t="s">
        <v>4</v>
      </c>
      <c r="CI10" s="8" t="s">
        <v>24</v>
      </c>
      <c r="CJ10" s="6"/>
      <c r="CK10" s="5" t="s">
        <v>24</v>
      </c>
      <c r="CL10" s="9">
        <v>4</v>
      </c>
      <c r="CM10" s="9">
        <v>1</v>
      </c>
      <c r="CN10" s="9">
        <v>1</v>
      </c>
      <c r="CO10" s="9">
        <v>28</v>
      </c>
      <c r="CP10" s="9">
        <v>8</v>
      </c>
      <c r="CQ10" s="8" t="s">
        <v>24</v>
      </c>
      <c r="CR10" s="6"/>
      <c r="CS10" s="5" t="s">
        <v>24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8" t="s">
        <v>24</v>
      </c>
    </row>
    <row r="11" spans="1:103" x14ac:dyDescent="0.25">
      <c r="A11" s="5">
        <v>110</v>
      </c>
      <c r="B11" s="9">
        <v>110</v>
      </c>
      <c r="C11" s="6">
        <v>110</v>
      </c>
      <c r="D11" s="6">
        <v>110</v>
      </c>
      <c r="E11" s="6">
        <v>110</v>
      </c>
      <c r="F11" s="22">
        <v>110</v>
      </c>
      <c r="G11" s="8">
        <v>110</v>
      </c>
      <c r="I11" s="5" t="s">
        <v>24</v>
      </c>
      <c r="J11" s="9" t="s">
        <v>4</v>
      </c>
      <c r="K11" s="6" t="s">
        <v>4</v>
      </c>
      <c r="L11" s="6" t="s">
        <v>4</v>
      </c>
      <c r="M11" s="6" t="s">
        <v>4</v>
      </c>
      <c r="N11" s="22" t="s">
        <v>4</v>
      </c>
      <c r="O11" s="8" t="s">
        <v>24</v>
      </c>
      <c r="P11" s="6"/>
      <c r="Q11" s="5" t="s">
        <v>24</v>
      </c>
      <c r="R11" s="9">
        <v>5</v>
      </c>
      <c r="S11" s="6">
        <v>1</v>
      </c>
      <c r="T11" s="6">
        <v>1</v>
      </c>
      <c r="U11" s="6">
        <v>1</v>
      </c>
      <c r="V11" s="22">
        <v>9</v>
      </c>
      <c r="W11" s="8" t="s">
        <v>24</v>
      </c>
      <c r="X11" s="6"/>
      <c r="Y11" s="5" t="s">
        <v>24</v>
      </c>
      <c r="Z11" s="9">
        <v>0</v>
      </c>
      <c r="AA11" s="6">
        <v>0</v>
      </c>
      <c r="AB11" s="6">
        <v>0</v>
      </c>
      <c r="AC11" s="6">
        <v>0</v>
      </c>
      <c r="AD11" s="22">
        <v>0</v>
      </c>
      <c r="AE11" s="8" t="s">
        <v>24</v>
      </c>
      <c r="AG11" s="9">
        <v>11</v>
      </c>
      <c r="AH11" t="s">
        <v>18</v>
      </c>
      <c r="AI11">
        <v>2</v>
      </c>
      <c r="AK11" s="5">
        <v>110</v>
      </c>
      <c r="AL11" s="9">
        <v>110</v>
      </c>
      <c r="AM11" s="6">
        <v>110</v>
      </c>
      <c r="AN11" s="6">
        <v>110</v>
      </c>
      <c r="AO11" s="6">
        <v>110</v>
      </c>
      <c r="AP11" s="22">
        <v>110</v>
      </c>
      <c r="AQ11" s="8">
        <v>110</v>
      </c>
      <c r="AS11" s="5" t="s">
        <v>24</v>
      </c>
      <c r="AT11" s="9" t="s">
        <v>4</v>
      </c>
      <c r="AU11" s="6" t="s">
        <v>4</v>
      </c>
      <c r="AV11" s="6" t="s">
        <v>4</v>
      </c>
      <c r="AW11" s="6" t="s">
        <v>4</v>
      </c>
      <c r="AX11" s="22" t="s">
        <v>4</v>
      </c>
      <c r="AY11" s="8" t="s">
        <v>24</v>
      </c>
      <c r="AZ11" s="6"/>
      <c r="BA11" s="5" t="s">
        <v>24</v>
      </c>
      <c r="BB11" s="9">
        <v>5</v>
      </c>
      <c r="BC11" s="6">
        <v>1</v>
      </c>
      <c r="BD11" s="6">
        <v>1</v>
      </c>
      <c r="BE11" s="6">
        <v>1</v>
      </c>
      <c r="BF11" s="22">
        <v>9</v>
      </c>
      <c r="BG11" s="8" t="s">
        <v>24</v>
      </c>
      <c r="BH11" s="6"/>
      <c r="BI11" s="5" t="s">
        <v>24</v>
      </c>
      <c r="BJ11" s="9">
        <v>0</v>
      </c>
      <c r="BK11" s="6">
        <v>0</v>
      </c>
      <c r="BL11" s="6">
        <v>0</v>
      </c>
      <c r="BM11" s="6">
        <v>0</v>
      </c>
      <c r="BN11" s="22">
        <v>0</v>
      </c>
      <c r="BO11" s="8" t="s">
        <v>24</v>
      </c>
      <c r="BQ11" s="9">
        <v>11</v>
      </c>
      <c r="BR11" t="s">
        <v>18</v>
      </c>
      <c r="BS11">
        <v>0</v>
      </c>
      <c r="BU11" s="5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8">
        <v>110</v>
      </c>
      <c r="CC11" s="5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8" t="s">
        <v>24</v>
      </c>
      <c r="CJ11" s="6"/>
      <c r="CK11" s="5" t="s">
        <v>24</v>
      </c>
      <c r="CL11" s="9">
        <v>5</v>
      </c>
      <c r="CM11" s="9">
        <v>1</v>
      </c>
      <c r="CN11" s="9">
        <v>1</v>
      </c>
      <c r="CO11" s="9">
        <v>1</v>
      </c>
      <c r="CP11" s="9">
        <v>37</v>
      </c>
      <c r="CQ11" s="8" t="s">
        <v>24</v>
      </c>
      <c r="CR11" s="6"/>
      <c r="CS11" s="5" t="s">
        <v>24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8" t="s">
        <v>24</v>
      </c>
    </row>
    <row r="12" spans="1:103" x14ac:dyDescent="0.25">
      <c r="A12" s="10">
        <v>100</v>
      </c>
      <c r="B12" s="11">
        <v>100</v>
      </c>
      <c r="C12" s="11">
        <v>100</v>
      </c>
      <c r="D12" s="11">
        <v>100</v>
      </c>
      <c r="E12" s="11">
        <v>100</v>
      </c>
      <c r="F12" s="11">
        <v>100</v>
      </c>
      <c r="G12" s="12">
        <v>100</v>
      </c>
      <c r="I12" s="10" t="s">
        <v>24</v>
      </c>
      <c r="J12" s="11" t="s">
        <v>24</v>
      </c>
      <c r="K12" s="11" t="s">
        <v>24</v>
      </c>
      <c r="L12" s="11" t="s">
        <v>24</v>
      </c>
      <c r="M12" s="11" t="s">
        <v>24</v>
      </c>
      <c r="N12" s="11" t="s">
        <v>24</v>
      </c>
      <c r="O12" s="12" t="s">
        <v>24</v>
      </c>
      <c r="P12" s="6"/>
      <c r="Q12" s="10" t="s">
        <v>24</v>
      </c>
      <c r="R12" s="11" t="s">
        <v>24</v>
      </c>
      <c r="S12" s="11" t="s">
        <v>24</v>
      </c>
      <c r="T12" s="11" t="s">
        <v>24</v>
      </c>
      <c r="U12" s="11" t="s">
        <v>24</v>
      </c>
      <c r="V12" s="11" t="s">
        <v>24</v>
      </c>
      <c r="W12" s="12" t="s">
        <v>24</v>
      </c>
      <c r="X12" s="6"/>
      <c r="Y12" s="10" t="s">
        <v>24</v>
      </c>
      <c r="Z12" s="11" t="s">
        <v>24</v>
      </c>
      <c r="AA12" s="11" t="s">
        <v>24</v>
      </c>
      <c r="AB12" s="11" t="s">
        <v>24</v>
      </c>
      <c r="AC12" s="11" t="s">
        <v>24</v>
      </c>
      <c r="AD12" s="11" t="s">
        <v>24</v>
      </c>
      <c r="AE12" s="12" t="s">
        <v>24</v>
      </c>
      <c r="AG12" s="9">
        <v>12</v>
      </c>
      <c r="AH12" t="s">
        <v>19</v>
      </c>
      <c r="AI12">
        <v>1</v>
      </c>
      <c r="AK12" s="10">
        <v>100</v>
      </c>
      <c r="AL12" s="11">
        <v>100</v>
      </c>
      <c r="AM12" s="11">
        <v>100</v>
      </c>
      <c r="AN12" s="11">
        <v>100</v>
      </c>
      <c r="AO12" s="11">
        <v>100</v>
      </c>
      <c r="AP12" s="11">
        <v>100</v>
      </c>
      <c r="AQ12" s="12">
        <v>100</v>
      </c>
      <c r="AS12" s="10" t="s">
        <v>24</v>
      </c>
      <c r="AT12" s="11" t="s">
        <v>24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2" t="s">
        <v>24</v>
      </c>
      <c r="AZ12" s="6"/>
      <c r="BA12" s="10" t="s">
        <v>24</v>
      </c>
      <c r="BB12" s="11" t="s">
        <v>24</v>
      </c>
      <c r="BC12" s="11" t="s">
        <v>24</v>
      </c>
      <c r="BD12" s="11" t="s">
        <v>24</v>
      </c>
      <c r="BE12" s="11" t="s">
        <v>24</v>
      </c>
      <c r="BF12" s="11" t="s">
        <v>24</v>
      </c>
      <c r="BG12" s="12" t="s">
        <v>24</v>
      </c>
      <c r="BH12" s="6"/>
      <c r="BI12" s="10" t="s">
        <v>24</v>
      </c>
      <c r="BJ12" s="11" t="s">
        <v>24</v>
      </c>
      <c r="BK12" s="11" t="s">
        <v>24</v>
      </c>
      <c r="BL12" s="11" t="s">
        <v>24</v>
      </c>
      <c r="BM12" s="11" t="s">
        <v>24</v>
      </c>
      <c r="BN12" s="11" t="s">
        <v>24</v>
      </c>
      <c r="BO12" s="12" t="s">
        <v>24</v>
      </c>
      <c r="BQ12" s="9">
        <v>12</v>
      </c>
      <c r="BR12" t="s">
        <v>19</v>
      </c>
      <c r="BS12">
        <v>3</v>
      </c>
      <c r="BU12" s="10">
        <v>100</v>
      </c>
      <c r="BV12" s="11">
        <v>100</v>
      </c>
      <c r="BW12" s="11">
        <v>100</v>
      </c>
      <c r="BX12" s="11">
        <v>100</v>
      </c>
      <c r="BY12" s="11">
        <v>100</v>
      </c>
      <c r="BZ12" s="11">
        <v>100</v>
      </c>
      <c r="CA12" s="12">
        <v>100</v>
      </c>
      <c r="CC12" s="10" t="s">
        <v>24</v>
      </c>
      <c r="CD12" s="11" t="s">
        <v>24</v>
      </c>
      <c r="CE12" s="11" t="s">
        <v>24</v>
      </c>
      <c r="CF12" s="11" t="s">
        <v>24</v>
      </c>
      <c r="CG12" s="11" t="s">
        <v>24</v>
      </c>
      <c r="CH12" s="11" t="s">
        <v>24</v>
      </c>
      <c r="CI12" s="12" t="s">
        <v>24</v>
      </c>
      <c r="CJ12" s="6"/>
      <c r="CK12" s="10" t="s">
        <v>24</v>
      </c>
      <c r="CL12" s="11" t="s">
        <v>24</v>
      </c>
      <c r="CM12" s="11" t="s">
        <v>24</v>
      </c>
      <c r="CN12" s="11" t="s">
        <v>24</v>
      </c>
      <c r="CO12" s="11" t="s">
        <v>24</v>
      </c>
      <c r="CP12" s="11" t="s">
        <v>24</v>
      </c>
      <c r="CQ12" s="12" t="s">
        <v>24</v>
      </c>
      <c r="CR12" s="6"/>
      <c r="CS12" s="10" t="s">
        <v>24</v>
      </c>
      <c r="CT12" s="11" t="s">
        <v>24</v>
      </c>
      <c r="CU12" s="11" t="s">
        <v>24</v>
      </c>
      <c r="CV12" s="11" t="s">
        <v>24</v>
      </c>
      <c r="CW12" s="11" t="s">
        <v>24</v>
      </c>
      <c r="CX12" s="11" t="s">
        <v>24</v>
      </c>
      <c r="CY12" s="12" t="s">
        <v>24</v>
      </c>
    </row>
    <row r="13" spans="1:103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G13" s="9">
        <v>13</v>
      </c>
      <c r="AH13" t="s">
        <v>26</v>
      </c>
      <c r="AI13">
        <v>26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Q13" s="9">
        <v>13</v>
      </c>
      <c r="BR13" t="s">
        <v>26</v>
      </c>
      <c r="BS13">
        <v>41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</row>
    <row r="14" spans="1:103" x14ac:dyDescent="0.25">
      <c r="I14" s="3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4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49</v>
      </c>
      <c r="Y14" s="6">
        <v>50</v>
      </c>
      <c r="Z14" s="6"/>
      <c r="AA14" s="6"/>
      <c r="AB14" s="6"/>
      <c r="AC14" s="6"/>
      <c r="AD14" s="6"/>
      <c r="AE14" s="6"/>
      <c r="AG14" s="9">
        <v>14</v>
      </c>
      <c r="AH14" t="s">
        <v>20</v>
      </c>
      <c r="AI14">
        <v>0</v>
      </c>
      <c r="AS14" s="3" t="s">
        <v>24</v>
      </c>
      <c r="AT14" s="2" t="s">
        <v>24</v>
      </c>
      <c r="AU14" s="2" t="s">
        <v>24</v>
      </c>
      <c r="AV14" s="2" t="s">
        <v>24</v>
      </c>
      <c r="AW14" s="2" t="s">
        <v>24</v>
      </c>
      <c r="AX14" s="2" t="s">
        <v>24</v>
      </c>
      <c r="AY14" s="4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Q14" s="9">
        <v>14</v>
      </c>
      <c r="BR14" t="s">
        <v>20</v>
      </c>
      <c r="BS14">
        <f>AI7</f>
        <v>135</v>
      </c>
      <c r="CC14" s="3" t="s">
        <v>24</v>
      </c>
      <c r="CD14" s="2" t="s">
        <v>24</v>
      </c>
      <c r="CE14" s="2" t="s">
        <v>24</v>
      </c>
      <c r="CF14" s="2" t="s">
        <v>24</v>
      </c>
      <c r="CG14" s="2" t="s">
        <v>24</v>
      </c>
      <c r="CH14" s="2" t="s">
        <v>24</v>
      </c>
      <c r="CI14" s="4" t="s">
        <v>24</v>
      </c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</row>
    <row r="15" spans="1:103" x14ac:dyDescent="0.25">
      <c r="I15" s="5" t="s">
        <v>24</v>
      </c>
      <c r="J15" s="7">
        <f>270*PI()/180</f>
        <v>4.7123889803846897</v>
      </c>
      <c r="K15" s="7">
        <f t="shared" ref="K15:N20" si="0">270*PI()/180</f>
        <v>4.7123889803846897</v>
      </c>
      <c r="L15" s="7">
        <f t="shared" si="0"/>
        <v>4.7123889803846897</v>
      </c>
      <c r="M15" s="18">
        <f t="shared" si="0"/>
        <v>4.7123889803846897</v>
      </c>
      <c r="N15" s="9">
        <f t="shared" si="0"/>
        <v>4.7123889803846897</v>
      </c>
      <c r="O15" s="8" t="s">
        <v>24</v>
      </c>
      <c r="P15" s="6"/>
      <c r="Q15" s="6"/>
      <c r="R15" s="6" t="s">
        <v>22</v>
      </c>
      <c r="S15" s="6"/>
      <c r="T15" s="6"/>
      <c r="U15" s="6"/>
      <c r="V15" s="6">
        <v>57</v>
      </c>
      <c r="W15" s="6"/>
      <c r="X15" s="6">
        <v>56</v>
      </c>
      <c r="Y15" s="6">
        <v>57</v>
      </c>
      <c r="Z15" s="6"/>
      <c r="AA15" s="6"/>
      <c r="AB15" s="6"/>
      <c r="AC15" s="6"/>
      <c r="AD15" s="6"/>
      <c r="AE15" s="6"/>
      <c r="AS15" s="5" t="s">
        <v>24</v>
      </c>
      <c r="AT15" s="18">
        <f>270*PI()/180</f>
        <v>4.7123889803846897</v>
      </c>
      <c r="AU15" s="18">
        <f t="shared" ref="AT15:AX22" si="1">270*PI()/180</f>
        <v>4.7123889803846897</v>
      </c>
      <c r="AV15" s="18">
        <f t="shared" si="1"/>
        <v>4.7123889803846897</v>
      </c>
      <c r="AW15" s="18">
        <f t="shared" si="1"/>
        <v>4.7123889803846897</v>
      </c>
      <c r="AX15" s="9">
        <f t="shared" si="1"/>
        <v>4.7123889803846897</v>
      </c>
      <c r="AY15" s="8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CC15" s="5" t="s">
        <v>24</v>
      </c>
      <c r="CD15" s="9">
        <f>270*PI()/180</f>
        <v>4.7123889803846897</v>
      </c>
      <c r="CE15" s="9">
        <f t="shared" ref="CD15:CH22" si="2">270*PI()/180</f>
        <v>4.7123889803846897</v>
      </c>
      <c r="CF15" s="9">
        <f t="shared" si="2"/>
        <v>4.7123889803846897</v>
      </c>
      <c r="CG15" s="9">
        <f t="shared" si="2"/>
        <v>4.7123889803846897</v>
      </c>
      <c r="CH15" s="9">
        <f t="shared" si="2"/>
        <v>4.7123889803846897</v>
      </c>
      <c r="CI15" s="8" t="s">
        <v>24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</row>
    <row r="16" spans="1:103" x14ac:dyDescent="0.25">
      <c r="I16" s="5" t="s">
        <v>24</v>
      </c>
      <c r="J16" s="7">
        <f>315*PI()/180</f>
        <v>5.497787143782138</v>
      </c>
      <c r="K16" s="7">
        <f t="shared" si="0"/>
        <v>4.7123889803846897</v>
      </c>
      <c r="L16" s="7">
        <f>225*PI()/180</f>
        <v>3.9269908169872414</v>
      </c>
      <c r="M16" s="18">
        <f t="shared" si="0"/>
        <v>4.7123889803846897</v>
      </c>
      <c r="N16" s="9">
        <f t="shared" si="0"/>
        <v>4.7123889803846897</v>
      </c>
      <c r="O16" s="8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E16" s="6"/>
      <c r="AG16">
        <v>1</v>
      </c>
      <c r="AH16" t="s">
        <v>8</v>
      </c>
      <c r="AI16">
        <v>95</v>
      </c>
      <c r="AS16" s="5" t="s">
        <v>24</v>
      </c>
      <c r="AT16" s="18">
        <f>315*PI()/180</f>
        <v>5.497787143782138</v>
      </c>
      <c r="AU16" s="18">
        <f t="shared" si="1"/>
        <v>4.7123889803846897</v>
      </c>
      <c r="AV16" s="18">
        <f>225*PI()/180</f>
        <v>3.9269908169872414</v>
      </c>
      <c r="AW16" s="18">
        <f t="shared" si="1"/>
        <v>4.7123889803846897</v>
      </c>
      <c r="AX16" s="9">
        <f t="shared" si="1"/>
        <v>4.7123889803846897</v>
      </c>
      <c r="AY16" s="8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Q16" s="9"/>
      <c r="CC16" s="5" t="s">
        <v>24</v>
      </c>
      <c r="CD16" s="9">
        <f>315*PI()/180</f>
        <v>5.497787143782138</v>
      </c>
      <c r="CE16" s="9">
        <f t="shared" si="2"/>
        <v>4.7123889803846897</v>
      </c>
      <c r="CF16" s="9">
        <f>225*PI()/180</f>
        <v>3.9269908169872414</v>
      </c>
      <c r="CG16" s="9">
        <f t="shared" si="2"/>
        <v>4.7123889803846897</v>
      </c>
      <c r="CH16" s="9">
        <f t="shared" si="2"/>
        <v>4.7123889803846897</v>
      </c>
      <c r="CI16" s="8" t="s">
        <v>24</v>
      </c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</row>
    <row r="17" spans="9:103" x14ac:dyDescent="0.25">
      <c r="I17" s="5" t="s">
        <v>24</v>
      </c>
      <c r="J17" s="7">
        <v>0</v>
      </c>
      <c r="K17" s="15">
        <v>-1</v>
      </c>
      <c r="L17" s="7">
        <f>PI()</f>
        <v>3.1415926535897931</v>
      </c>
      <c r="M17" s="18">
        <f t="shared" si="0"/>
        <v>4.7123889803846897</v>
      </c>
      <c r="N17" s="9">
        <f t="shared" si="0"/>
        <v>4.7123889803846897</v>
      </c>
      <c r="O17" s="8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G17" s="9">
        <v>2</v>
      </c>
      <c r="AH17" t="s">
        <v>9</v>
      </c>
      <c r="AI17">
        <v>110</v>
      </c>
      <c r="AS17" s="5" t="s">
        <v>24</v>
      </c>
      <c r="AT17" s="18">
        <v>0</v>
      </c>
      <c r="AU17" s="18">
        <f>315*PI()/180</f>
        <v>5.497787143782138</v>
      </c>
      <c r="AV17" s="18">
        <f>PI()</f>
        <v>3.1415926535897931</v>
      </c>
      <c r="AW17" s="18">
        <f t="shared" si="1"/>
        <v>4.7123889803846897</v>
      </c>
      <c r="AX17" s="9">
        <v>5</v>
      </c>
      <c r="AY17" s="8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Q17" s="9"/>
      <c r="CC17" s="5" t="s">
        <v>24</v>
      </c>
      <c r="CD17" s="9">
        <v>0</v>
      </c>
      <c r="CE17" s="9">
        <f>315*PI()/180</f>
        <v>5.497787143782138</v>
      </c>
      <c r="CF17" s="9">
        <f>PI()</f>
        <v>3.1415926535897931</v>
      </c>
      <c r="CG17" s="9">
        <f t="shared" si="2"/>
        <v>4.7123889803846897</v>
      </c>
      <c r="CH17" s="9">
        <v>5</v>
      </c>
      <c r="CI17" s="8" t="s">
        <v>24</v>
      </c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</row>
    <row r="18" spans="9:103" x14ac:dyDescent="0.25">
      <c r="I18" s="5" t="s">
        <v>24</v>
      </c>
      <c r="J18" s="7">
        <f>45*PI()/180</f>
        <v>0.78539816339744828</v>
      </c>
      <c r="K18" s="7">
        <f>90*PI()/180</f>
        <v>1.5707963267948966</v>
      </c>
      <c r="L18" s="25">
        <f>135*PI()/180</f>
        <v>2.3561944901923448</v>
      </c>
      <c r="M18" s="18">
        <f t="shared" si="0"/>
        <v>4.7123889803846897</v>
      </c>
      <c r="N18" s="9">
        <f t="shared" si="0"/>
        <v>4.7123889803846897</v>
      </c>
      <c r="O18" s="8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G18" s="9">
        <v>3</v>
      </c>
      <c r="AH18" t="s">
        <v>10</v>
      </c>
      <c r="AI18">
        <v>120</v>
      </c>
      <c r="AS18" s="5" t="s">
        <v>24</v>
      </c>
      <c r="AT18" s="18">
        <f t="shared" si="1"/>
        <v>4.7123889803846897</v>
      </c>
      <c r="AU18" s="18">
        <f t="shared" si="1"/>
        <v>4.7123889803846897</v>
      </c>
      <c r="AV18" s="18">
        <f>315*PI()/180</f>
        <v>5.497787143782138</v>
      </c>
      <c r="AW18" s="18">
        <f t="shared" si="1"/>
        <v>4.7123889803846897</v>
      </c>
      <c r="AX18" s="9">
        <v>6</v>
      </c>
      <c r="AY18" s="8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Q18" s="9"/>
      <c r="CC18" s="5" t="s">
        <v>24</v>
      </c>
      <c r="CD18" s="9">
        <f t="shared" si="2"/>
        <v>4.7123889803846897</v>
      </c>
      <c r="CE18" s="9">
        <f t="shared" si="2"/>
        <v>4.7123889803846897</v>
      </c>
      <c r="CF18" s="9">
        <f>315*PI()/180</f>
        <v>5.497787143782138</v>
      </c>
      <c r="CG18" s="9">
        <f t="shared" si="2"/>
        <v>4.7123889803846897</v>
      </c>
      <c r="CH18" s="9">
        <v>6</v>
      </c>
      <c r="CI18" s="8" t="s">
        <v>24</v>
      </c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</row>
    <row r="19" spans="9:103" x14ac:dyDescent="0.25">
      <c r="I19" s="5" t="s">
        <v>24</v>
      </c>
      <c r="J19" s="9">
        <f t="shared" ref="J19:N23" si="3">270*PI()/180</f>
        <v>4.7123889803846897</v>
      </c>
      <c r="K19" s="18">
        <f t="shared" si="3"/>
        <v>4.7123889803846897</v>
      </c>
      <c r="L19" s="18">
        <f t="shared" si="3"/>
        <v>4.7123889803846897</v>
      </c>
      <c r="M19" s="21">
        <f t="shared" si="0"/>
        <v>4.7123889803846897</v>
      </c>
      <c r="N19" s="13">
        <f t="shared" si="3"/>
        <v>4.7123889803846897</v>
      </c>
      <c r="O19" s="8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G19" s="9">
        <v>4</v>
      </c>
      <c r="AH19" t="s">
        <v>11</v>
      </c>
      <c r="AI19">
        <v>120</v>
      </c>
      <c r="AS19" s="5" t="s">
        <v>24</v>
      </c>
      <c r="AT19" s="9">
        <f>270*PI()/180</f>
        <v>4.7123889803846897</v>
      </c>
      <c r="AU19" s="18">
        <f t="shared" si="1"/>
        <v>4.7123889803846897</v>
      </c>
      <c r="AV19" s="18">
        <f t="shared" si="1"/>
        <v>4.7123889803846897</v>
      </c>
      <c r="AW19" s="18">
        <f t="shared" si="1"/>
        <v>4.7123889803846897</v>
      </c>
      <c r="AX19" s="9">
        <f t="shared" si="1"/>
        <v>4.7123889803846897</v>
      </c>
      <c r="AY19" s="8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Q19" s="9"/>
      <c r="CC19" s="5" t="s">
        <v>24</v>
      </c>
      <c r="CD19" s="9">
        <f>270*PI()/180</f>
        <v>4.7123889803846897</v>
      </c>
      <c r="CE19" s="9">
        <f t="shared" si="2"/>
        <v>4.7123889803846897</v>
      </c>
      <c r="CF19" s="9">
        <f t="shared" si="2"/>
        <v>4.7123889803846897</v>
      </c>
      <c r="CG19" s="9">
        <f t="shared" si="2"/>
        <v>4.7123889803846897</v>
      </c>
      <c r="CH19" s="9">
        <f t="shared" si="2"/>
        <v>4.7123889803846897</v>
      </c>
      <c r="CI19" s="8" t="s">
        <v>24</v>
      </c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</row>
    <row r="20" spans="9:103" x14ac:dyDescent="0.25">
      <c r="I20" s="5" t="s">
        <v>24</v>
      </c>
      <c r="J20" s="6">
        <f t="shared" si="3"/>
        <v>4.7123889803846897</v>
      </c>
      <c r="K20" s="18">
        <f>315*PI()/180</f>
        <v>5.497787143782138</v>
      </c>
      <c r="L20" s="18">
        <f t="shared" si="0"/>
        <v>4.7123889803846897</v>
      </c>
      <c r="M20" s="18">
        <f>225*PI()/180</f>
        <v>3.9269908169872414</v>
      </c>
      <c r="N20" s="6">
        <f t="shared" si="3"/>
        <v>4.7123889803846897</v>
      </c>
      <c r="O20" s="8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G20" s="9">
        <v>5</v>
      </c>
      <c r="AH20" t="s">
        <v>12</v>
      </c>
      <c r="AI20">
        <v>16</v>
      </c>
      <c r="AS20" s="5" t="s">
        <v>24</v>
      </c>
      <c r="AT20" s="9">
        <f t="shared" ref="AT20:AW23" si="4">270*PI()/180</f>
        <v>4.7123889803846897</v>
      </c>
      <c r="AU20" s="18">
        <f>315*PI()/180</f>
        <v>5.497787143782138</v>
      </c>
      <c r="AV20" s="18">
        <f t="shared" si="1"/>
        <v>4.7123889803846897</v>
      </c>
      <c r="AW20" s="18">
        <f>225*PI()/180</f>
        <v>3.9269908169872414</v>
      </c>
      <c r="AX20" s="9">
        <f t="shared" si="1"/>
        <v>4.7123889803846897</v>
      </c>
      <c r="AY20" s="8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Q20" s="9"/>
      <c r="CC20" s="5" t="s">
        <v>24</v>
      </c>
      <c r="CD20" s="9">
        <f t="shared" ref="CD20:CG23" si="5">270*PI()/180</f>
        <v>4.7123889803846897</v>
      </c>
      <c r="CE20" s="9">
        <f>315*PI()/180</f>
        <v>5.497787143782138</v>
      </c>
      <c r="CF20" s="9">
        <f t="shared" si="2"/>
        <v>4.7123889803846897</v>
      </c>
      <c r="CG20" s="9">
        <f>225*PI()/180</f>
        <v>3.9269908169872414</v>
      </c>
      <c r="CH20" s="9">
        <f t="shared" si="2"/>
        <v>4.7123889803846897</v>
      </c>
      <c r="CI20" s="8" t="s">
        <v>24</v>
      </c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</row>
    <row r="21" spans="9:103" x14ac:dyDescent="0.25">
      <c r="I21" s="5" t="s">
        <v>24</v>
      </c>
      <c r="J21" s="6">
        <f t="shared" si="3"/>
        <v>4.7123889803846897</v>
      </c>
      <c r="K21" s="18">
        <v>0</v>
      </c>
      <c r="L21" s="15">
        <v>-1</v>
      </c>
      <c r="M21" s="18">
        <f>PI()</f>
        <v>3.1415926535897931</v>
      </c>
      <c r="N21" s="6">
        <f t="shared" si="3"/>
        <v>4.7123889803846897</v>
      </c>
      <c r="O21" s="8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G21" s="9">
        <v>6</v>
      </c>
      <c r="AH21" t="s">
        <v>13</v>
      </c>
      <c r="AI21">
        <v>1</v>
      </c>
      <c r="AS21" s="5" t="s">
        <v>24</v>
      </c>
      <c r="AT21" s="9">
        <f t="shared" si="4"/>
        <v>4.7123889803846897</v>
      </c>
      <c r="AU21" s="18">
        <v>0</v>
      </c>
      <c r="AV21" s="15">
        <v>-1</v>
      </c>
      <c r="AW21" s="18">
        <f>PI()</f>
        <v>3.1415926535897931</v>
      </c>
      <c r="AX21" s="9">
        <f t="shared" si="1"/>
        <v>4.7123889803846897</v>
      </c>
      <c r="AY21" s="8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Q21" s="9"/>
      <c r="CC21" s="5" t="s">
        <v>24</v>
      </c>
      <c r="CD21" s="9">
        <f t="shared" si="5"/>
        <v>4.7123889803846897</v>
      </c>
      <c r="CE21" s="9">
        <v>0</v>
      </c>
      <c r="CF21" s="9">
        <v>-1</v>
      </c>
      <c r="CG21" s="9">
        <f>PI()</f>
        <v>3.1415926535897931</v>
      </c>
      <c r="CH21" s="9">
        <f t="shared" si="2"/>
        <v>4.7123889803846897</v>
      </c>
      <c r="CI21" s="8" t="s">
        <v>24</v>
      </c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</row>
    <row r="22" spans="9:103" x14ac:dyDescent="0.25">
      <c r="I22" s="5" t="s">
        <v>24</v>
      </c>
      <c r="J22" s="6">
        <f t="shared" si="3"/>
        <v>4.7123889803846897</v>
      </c>
      <c r="K22" s="18">
        <f>45*PI()/180</f>
        <v>0.78539816339744828</v>
      </c>
      <c r="L22" s="18">
        <f>90*PI()/180</f>
        <v>1.5707963267948966</v>
      </c>
      <c r="M22" s="22">
        <f>135*PI()/180</f>
        <v>2.3561944901923448</v>
      </c>
      <c r="N22" s="6">
        <f t="shared" si="3"/>
        <v>4.7123889803846897</v>
      </c>
      <c r="O22" s="8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G22" s="9">
        <v>7</v>
      </c>
      <c r="AH22" t="s">
        <v>14</v>
      </c>
      <c r="AI22">
        <f>($V$14)^2*(25)</f>
        <v>225</v>
      </c>
      <c r="AS22" s="5" t="s">
        <v>24</v>
      </c>
      <c r="AT22" s="9">
        <f t="shared" si="4"/>
        <v>4.7123889803846897</v>
      </c>
      <c r="AU22" s="18">
        <f>45*PI()/180</f>
        <v>0.78539816339744828</v>
      </c>
      <c r="AV22" s="18">
        <f>90*PI()/180</f>
        <v>1.5707963267948966</v>
      </c>
      <c r="AW22" s="22">
        <f>135*PI()/180</f>
        <v>2.3561944901923448</v>
      </c>
      <c r="AX22" s="9">
        <f t="shared" si="1"/>
        <v>4.7123889803846897</v>
      </c>
      <c r="AY22" s="8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Q22" s="9"/>
      <c r="CC22" s="5" t="s">
        <v>24</v>
      </c>
      <c r="CD22" s="9">
        <f t="shared" si="5"/>
        <v>4.7123889803846897</v>
      </c>
      <c r="CE22" s="9">
        <f>45*PI()/180</f>
        <v>0.78539816339744828</v>
      </c>
      <c r="CF22" s="9">
        <f>90*PI()/180</f>
        <v>1.5707963267948966</v>
      </c>
      <c r="CG22" s="9">
        <f>135*PI()/180</f>
        <v>2.3561944901923448</v>
      </c>
      <c r="CH22" s="9">
        <f t="shared" si="2"/>
        <v>4.7123889803846897</v>
      </c>
      <c r="CI22" s="8" t="s">
        <v>24</v>
      </c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</row>
    <row r="23" spans="9:103" x14ac:dyDescent="0.25">
      <c r="I23" s="5" t="s">
        <v>24</v>
      </c>
      <c r="J23" s="9">
        <f t="shared" si="3"/>
        <v>4.7123889803846897</v>
      </c>
      <c r="K23" s="6">
        <f t="shared" si="3"/>
        <v>4.7123889803846897</v>
      </c>
      <c r="L23" s="6">
        <f t="shared" si="3"/>
        <v>4.7123889803846897</v>
      </c>
      <c r="M23" s="6">
        <f t="shared" si="3"/>
        <v>4.7123889803846897</v>
      </c>
      <c r="N23" s="22">
        <f t="shared" si="3"/>
        <v>4.7123889803846897</v>
      </c>
      <c r="O23" s="8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G23" s="9">
        <v>8</v>
      </c>
      <c r="AH23" t="s">
        <v>15</v>
      </c>
      <c r="AI23">
        <v>53</v>
      </c>
      <c r="AS23" s="5" t="s">
        <v>24</v>
      </c>
      <c r="AT23" s="9">
        <f t="shared" si="4"/>
        <v>4.7123889803846897</v>
      </c>
      <c r="AU23" s="9">
        <f t="shared" si="4"/>
        <v>4.7123889803846897</v>
      </c>
      <c r="AV23" s="9">
        <f t="shared" si="4"/>
        <v>4.7123889803846897</v>
      </c>
      <c r="AW23" s="9">
        <f t="shared" si="4"/>
        <v>4.7123889803846897</v>
      </c>
      <c r="AX23" s="22">
        <f>270*PI()/180</f>
        <v>4.7123889803846897</v>
      </c>
      <c r="AY23" s="8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Q23" s="9"/>
      <c r="CC23" s="5" t="s">
        <v>24</v>
      </c>
      <c r="CD23" s="9">
        <f t="shared" si="5"/>
        <v>4.7123889803846897</v>
      </c>
      <c r="CE23" s="9">
        <f t="shared" si="5"/>
        <v>4.7123889803846897</v>
      </c>
      <c r="CF23" s="9">
        <f t="shared" si="5"/>
        <v>4.7123889803846897</v>
      </c>
      <c r="CG23" s="9">
        <f t="shared" si="5"/>
        <v>4.7123889803846897</v>
      </c>
      <c r="CH23" s="9">
        <f>270*PI()/180</f>
        <v>4.7123889803846897</v>
      </c>
      <c r="CI23" s="8" t="s">
        <v>24</v>
      </c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</row>
    <row r="24" spans="9:103" x14ac:dyDescent="0.25">
      <c r="I24" s="10" t="s">
        <v>24</v>
      </c>
      <c r="J24" s="11" t="s">
        <v>24</v>
      </c>
      <c r="K24" s="11" t="s">
        <v>24</v>
      </c>
      <c r="L24" s="11" t="s">
        <v>24</v>
      </c>
      <c r="M24" s="11" t="s">
        <v>24</v>
      </c>
      <c r="N24" s="11" t="s">
        <v>24</v>
      </c>
      <c r="O24" s="12" t="s">
        <v>24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G24" s="9">
        <v>9</v>
      </c>
      <c r="AH24" t="s">
        <v>16</v>
      </c>
      <c r="AI24">
        <f>315*PI()/180</f>
        <v>5.497787143782138</v>
      </c>
      <c r="AS24" s="10" t="s">
        <v>24</v>
      </c>
      <c r="AT24" s="11" t="s">
        <v>24</v>
      </c>
      <c r="AU24" s="11" t="s">
        <v>24</v>
      </c>
      <c r="AV24" s="11" t="s">
        <v>24</v>
      </c>
      <c r="AW24" s="11" t="s">
        <v>24</v>
      </c>
      <c r="AX24" s="11" t="s">
        <v>24</v>
      </c>
      <c r="AY24" s="12" t="s">
        <v>24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Q24" s="9"/>
      <c r="CC24" s="10" t="s">
        <v>24</v>
      </c>
      <c r="CD24" s="11" t="s">
        <v>24</v>
      </c>
      <c r="CE24" s="11" t="s">
        <v>24</v>
      </c>
      <c r="CF24" s="11" t="s">
        <v>24</v>
      </c>
      <c r="CG24" s="11" t="s">
        <v>24</v>
      </c>
      <c r="CH24" s="11" t="s">
        <v>24</v>
      </c>
      <c r="CI24" s="12" t="s">
        <v>24</v>
      </c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</row>
    <row r="25" spans="9:103" x14ac:dyDescent="0.25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G25" s="9">
        <v>10</v>
      </c>
      <c r="AH25" t="s">
        <v>17</v>
      </c>
      <c r="AI25">
        <f>AI22/(AI20*$V$14^2)/($V$15*0.0254/$V$16)</f>
        <v>25.901367592208871</v>
      </c>
      <c r="BQ25" s="9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1</v>
      </c>
      <c r="BQ27" s="9"/>
    </row>
    <row r="28" spans="9:103" x14ac:dyDescent="0.25">
      <c r="AG28" s="9">
        <v>13</v>
      </c>
      <c r="AH28" t="s">
        <v>26</v>
      </c>
      <c r="AI28">
        <v>41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"/>
  <sheetViews>
    <sheetView topLeftCell="E1" workbookViewId="0">
      <selection activeCell="CK2" sqref="CK2:CQ12"/>
    </sheetView>
  </sheetViews>
  <sheetFormatPr defaultColWidth="3.5703125" defaultRowHeight="15" x14ac:dyDescent="0.25"/>
  <cols>
    <col min="1" max="7" width="4" bestFit="1" customWidth="1"/>
    <col min="9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7.85546875" customWidth="1"/>
    <col min="37" max="43" width="4" bestFit="1" customWidth="1"/>
    <col min="46" max="46" width="4.28515625" customWidth="1"/>
    <col min="47" max="47" width="4.85546875" customWidth="1"/>
    <col min="48" max="48" width="5" customWidth="1"/>
    <col min="49" max="50" width="4.7109375" customWidth="1"/>
    <col min="51" max="51" width="4.85546875" bestFit="1" customWidth="1"/>
    <col min="53" max="59" width="4.85546875" bestFit="1" customWidth="1"/>
    <col min="61" max="67" width="4.85546875" bestFit="1" customWidth="1"/>
    <col min="70" max="70" width="34.5703125" customWidth="1"/>
    <col min="71" max="71" width="7.5703125" customWidth="1"/>
    <col min="73" max="79" width="4" bestFit="1" customWidth="1"/>
    <col min="81" max="81" width="4.85546875" bestFit="1" customWidth="1"/>
    <col min="82" max="82" width="4.85546875" customWidth="1"/>
    <col min="83" max="83" width="4.42578125" customWidth="1"/>
    <col min="84" max="84" width="4.28515625" customWidth="1"/>
    <col min="85" max="85" width="5" customWidth="1"/>
    <col min="86" max="86" width="4.7109375" customWidth="1"/>
    <col min="87" max="87" width="4.85546875" bestFit="1" customWidth="1"/>
    <col min="89" max="95" width="4.85546875" bestFit="1" customWidth="1"/>
    <col min="97" max="103" width="4.85546875" bestFit="1" customWidth="1"/>
  </cols>
  <sheetData>
    <row r="1" spans="1:103" x14ac:dyDescent="0.25">
      <c r="AG1">
        <v>1</v>
      </c>
      <c r="AH1" t="s">
        <v>8</v>
      </c>
      <c r="AI1">
        <v>130</v>
      </c>
      <c r="BQ1">
        <v>1</v>
      </c>
      <c r="BR1" t="s">
        <v>8</v>
      </c>
      <c r="BS1">
        <v>115</v>
      </c>
    </row>
    <row r="2" spans="1:103" x14ac:dyDescent="0.25">
      <c r="A2" s="1">
        <v>200</v>
      </c>
      <c r="B2" s="31">
        <v>200</v>
      </c>
      <c r="C2" s="31">
        <v>200</v>
      </c>
      <c r="D2" s="31">
        <v>200</v>
      </c>
      <c r="E2" s="31">
        <v>200</v>
      </c>
      <c r="F2" s="31">
        <v>200</v>
      </c>
      <c r="G2" s="32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14"/>
      <c r="Q2" s="1" t="s">
        <v>24</v>
      </c>
      <c r="R2" s="31" t="s">
        <v>24</v>
      </c>
      <c r="S2" s="31" t="s">
        <v>24</v>
      </c>
      <c r="T2" s="31" t="s">
        <v>24</v>
      </c>
      <c r="U2" s="31" t="s">
        <v>24</v>
      </c>
      <c r="V2" s="31" t="s">
        <v>24</v>
      </c>
      <c r="W2" s="32" t="s">
        <v>24</v>
      </c>
      <c r="X2" s="14"/>
      <c r="Y2" s="1" t="s">
        <v>24</v>
      </c>
      <c r="Z2" s="31" t="s">
        <v>24</v>
      </c>
      <c r="AA2" s="31" t="s">
        <v>24</v>
      </c>
      <c r="AB2" s="31" t="s">
        <v>24</v>
      </c>
      <c r="AC2" s="31" t="s">
        <v>24</v>
      </c>
      <c r="AD2" s="31" t="s">
        <v>24</v>
      </c>
      <c r="AE2" s="32" t="s">
        <v>24</v>
      </c>
      <c r="AG2" s="9">
        <v>2</v>
      </c>
      <c r="AH2" t="s">
        <v>9</v>
      </c>
      <c r="AI2">
        <v>140</v>
      </c>
      <c r="AJ2" s="6"/>
      <c r="AK2" s="1">
        <v>200</v>
      </c>
      <c r="AL2" s="31">
        <v>200</v>
      </c>
      <c r="AM2" s="31">
        <v>200</v>
      </c>
      <c r="AN2" s="31">
        <v>200</v>
      </c>
      <c r="AO2" s="31">
        <v>200</v>
      </c>
      <c r="AP2" s="31">
        <v>200</v>
      </c>
      <c r="AQ2" s="32">
        <v>200</v>
      </c>
      <c r="AS2" s="1" t="s">
        <v>24</v>
      </c>
      <c r="AT2" s="31" t="s">
        <v>24</v>
      </c>
      <c r="AU2" s="31" t="s">
        <v>24</v>
      </c>
      <c r="AV2" s="31" t="s">
        <v>24</v>
      </c>
      <c r="AW2" s="31" t="s">
        <v>24</v>
      </c>
      <c r="AX2" s="31" t="s">
        <v>24</v>
      </c>
      <c r="AY2" s="32" t="s">
        <v>24</v>
      </c>
      <c r="AZ2" s="14"/>
      <c r="BA2" s="1" t="s">
        <v>24</v>
      </c>
      <c r="BB2" s="31" t="s">
        <v>24</v>
      </c>
      <c r="BC2" s="31" t="s">
        <v>24</v>
      </c>
      <c r="BD2" s="31" t="s">
        <v>24</v>
      </c>
      <c r="BE2" s="31" t="s">
        <v>24</v>
      </c>
      <c r="BF2" s="31" t="s">
        <v>24</v>
      </c>
      <c r="BG2" s="32" t="s">
        <v>24</v>
      </c>
      <c r="BH2" s="14"/>
      <c r="BI2" s="1" t="s">
        <v>24</v>
      </c>
      <c r="BJ2" s="31" t="s">
        <v>24</v>
      </c>
      <c r="BK2" s="31" t="s">
        <v>24</v>
      </c>
      <c r="BL2" s="31" t="s">
        <v>24</v>
      </c>
      <c r="BM2" s="31" t="s">
        <v>24</v>
      </c>
      <c r="BN2" s="31" t="s">
        <v>24</v>
      </c>
      <c r="BO2" s="32" t="s">
        <v>24</v>
      </c>
      <c r="BQ2" s="9">
        <v>2</v>
      </c>
      <c r="BR2" t="s">
        <v>9</v>
      </c>
      <c r="BS2">
        <v>120</v>
      </c>
      <c r="BU2" s="38">
        <v>200</v>
      </c>
      <c r="BV2" s="39">
        <v>200</v>
      </c>
      <c r="BW2" s="39">
        <v>200</v>
      </c>
      <c r="BX2" s="39">
        <v>200</v>
      </c>
      <c r="BY2" s="39">
        <v>200</v>
      </c>
      <c r="BZ2" s="39">
        <v>200</v>
      </c>
      <c r="CA2" s="40">
        <v>200</v>
      </c>
      <c r="CB2" s="45"/>
      <c r="CC2" s="38" t="s">
        <v>24</v>
      </c>
      <c r="CD2" s="39" t="s">
        <v>24</v>
      </c>
      <c r="CE2" s="39" t="s">
        <v>24</v>
      </c>
      <c r="CF2" s="39" t="s">
        <v>24</v>
      </c>
      <c r="CG2" s="39" t="s">
        <v>24</v>
      </c>
      <c r="CH2" s="39" t="s">
        <v>24</v>
      </c>
      <c r="CI2" s="40" t="s">
        <v>24</v>
      </c>
      <c r="CJ2" s="13"/>
      <c r="CK2" s="38" t="s">
        <v>24</v>
      </c>
      <c r="CL2" s="39" t="s">
        <v>24</v>
      </c>
      <c r="CM2" s="39" t="s">
        <v>24</v>
      </c>
      <c r="CN2" s="39" t="s">
        <v>24</v>
      </c>
      <c r="CO2" s="39" t="s">
        <v>24</v>
      </c>
      <c r="CP2" s="39" t="s">
        <v>24</v>
      </c>
      <c r="CQ2" s="40" t="s">
        <v>24</v>
      </c>
      <c r="CR2" s="13"/>
      <c r="CS2" s="38">
        <v>0</v>
      </c>
      <c r="CT2" s="39">
        <v>0</v>
      </c>
      <c r="CU2" s="39">
        <v>0</v>
      </c>
      <c r="CV2" s="39">
        <v>0</v>
      </c>
      <c r="CW2" s="39">
        <v>0</v>
      </c>
      <c r="CX2" s="39">
        <v>0</v>
      </c>
      <c r="CY2" s="40">
        <v>0</v>
      </c>
    </row>
    <row r="3" spans="1:103" x14ac:dyDescent="0.25">
      <c r="A3" s="33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34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33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34" t="s">
        <v>24</v>
      </c>
      <c r="X3" s="6"/>
      <c r="Y3" s="33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34" t="s">
        <v>24</v>
      </c>
      <c r="AG3" s="9">
        <v>3</v>
      </c>
      <c r="AH3" t="s">
        <v>10</v>
      </c>
      <c r="AI3">
        <v>130</v>
      </c>
      <c r="AJ3" s="6"/>
      <c r="AK3" s="33">
        <v>190</v>
      </c>
      <c r="AL3" s="9">
        <v>190</v>
      </c>
      <c r="AM3" s="18">
        <v>190</v>
      </c>
      <c r="AN3" s="18">
        <v>190</v>
      </c>
      <c r="AO3" s="18">
        <v>190</v>
      </c>
      <c r="AP3" s="9">
        <v>190</v>
      </c>
      <c r="AQ3" s="34">
        <v>190</v>
      </c>
      <c r="AS3" s="33" t="s">
        <v>24</v>
      </c>
      <c r="AT3" s="9" t="s">
        <v>4</v>
      </c>
      <c r="AU3" s="18" t="s">
        <v>6</v>
      </c>
      <c r="AV3" s="18" t="s">
        <v>4</v>
      </c>
      <c r="AW3" s="18" t="s">
        <v>7</v>
      </c>
      <c r="AX3" s="9" t="s">
        <v>4</v>
      </c>
      <c r="AY3" s="34" t="s">
        <v>24</v>
      </c>
      <c r="AZ3" s="6"/>
      <c r="BA3" s="33" t="s">
        <v>24</v>
      </c>
      <c r="BB3" s="9">
        <v>1</v>
      </c>
      <c r="BC3" s="18">
        <v>1</v>
      </c>
      <c r="BD3" s="18">
        <v>1</v>
      </c>
      <c r="BE3" s="18">
        <v>1</v>
      </c>
      <c r="BF3" s="9">
        <v>1</v>
      </c>
      <c r="BG3" s="34" t="s">
        <v>24</v>
      </c>
      <c r="BH3" s="6"/>
      <c r="BI3" s="33" t="s">
        <v>24</v>
      </c>
      <c r="BJ3" s="9">
        <v>0</v>
      </c>
      <c r="BK3" s="18">
        <v>3</v>
      </c>
      <c r="BL3" s="18">
        <v>3</v>
      </c>
      <c r="BM3" s="18">
        <v>3</v>
      </c>
      <c r="BN3" s="9">
        <v>0</v>
      </c>
      <c r="BO3" s="34" t="s">
        <v>24</v>
      </c>
      <c r="BQ3" s="9">
        <v>3</v>
      </c>
      <c r="BR3" t="s">
        <v>10</v>
      </c>
      <c r="BS3">
        <v>130</v>
      </c>
      <c r="BU3" s="41">
        <v>190</v>
      </c>
      <c r="BV3" s="9">
        <v>190</v>
      </c>
      <c r="BW3" s="9">
        <v>190</v>
      </c>
      <c r="BX3" s="9">
        <v>190</v>
      </c>
      <c r="BY3" s="9">
        <v>190</v>
      </c>
      <c r="BZ3" s="9">
        <v>190</v>
      </c>
      <c r="CA3" s="26">
        <v>190</v>
      </c>
      <c r="CB3" s="45"/>
      <c r="CC3" s="41" t="s">
        <v>24</v>
      </c>
      <c r="CD3" s="9" t="s">
        <v>4</v>
      </c>
      <c r="CE3" s="9" t="s">
        <v>6</v>
      </c>
      <c r="CF3" s="9" t="s">
        <v>4</v>
      </c>
      <c r="CG3" s="9" t="s">
        <v>7</v>
      </c>
      <c r="CH3" s="9" t="s">
        <v>4</v>
      </c>
      <c r="CI3" s="26" t="s">
        <v>24</v>
      </c>
      <c r="CJ3" s="9"/>
      <c r="CK3" s="41" t="s">
        <v>24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26" t="s">
        <v>24</v>
      </c>
      <c r="CR3" s="9"/>
      <c r="CS3" s="41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34">
        <v>0</v>
      </c>
    </row>
    <row r="4" spans="1:103" x14ac:dyDescent="0.25">
      <c r="A4" s="33">
        <v>180</v>
      </c>
      <c r="B4" s="9">
        <v>180</v>
      </c>
      <c r="C4" s="7">
        <v>180</v>
      </c>
      <c r="D4" s="7">
        <v>150</v>
      </c>
      <c r="E4" s="7">
        <v>180</v>
      </c>
      <c r="F4" s="9">
        <v>180</v>
      </c>
      <c r="G4" s="34">
        <v>180</v>
      </c>
      <c r="I4" s="33" t="s">
        <v>24</v>
      </c>
      <c r="J4" s="9" t="s">
        <v>4</v>
      </c>
      <c r="K4" s="7" t="s">
        <v>6</v>
      </c>
      <c r="L4" s="7" t="s">
        <v>4</v>
      </c>
      <c r="M4" s="7" t="s">
        <v>7</v>
      </c>
      <c r="N4" s="9" t="s">
        <v>4</v>
      </c>
      <c r="O4" s="34" t="s">
        <v>24</v>
      </c>
      <c r="P4" s="6"/>
      <c r="Q4" s="33" t="s">
        <v>24</v>
      </c>
      <c r="R4" s="9">
        <v>2</v>
      </c>
      <c r="S4" s="7">
        <v>1</v>
      </c>
      <c r="T4" s="7">
        <v>4</v>
      </c>
      <c r="U4" s="7">
        <v>1</v>
      </c>
      <c r="V4" s="9">
        <v>2</v>
      </c>
      <c r="W4" s="34" t="s">
        <v>24</v>
      </c>
      <c r="X4" s="6"/>
      <c r="Y4" s="33" t="s">
        <v>24</v>
      </c>
      <c r="Z4" s="9">
        <v>0</v>
      </c>
      <c r="AA4" s="7">
        <v>1</v>
      </c>
      <c r="AB4" s="7">
        <v>1</v>
      </c>
      <c r="AC4" s="7">
        <v>1</v>
      </c>
      <c r="AD4" s="9">
        <v>0</v>
      </c>
      <c r="AE4" s="34" t="s">
        <v>24</v>
      </c>
      <c r="AG4" s="9">
        <v>4</v>
      </c>
      <c r="AH4" t="s">
        <v>11</v>
      </c>
      <c r="AI4">
        <v>140</v>
      </c>
      <c r="AJ4" s="6"/>
      <c r="AK4" s="33">
        <v>180</v>
      </c>
      <c r="AL4" s="9">
        <v>180</v>
      </c>
      <c r="AM4" s="18">
        <v>180</v>
      </c>
      <c r="AN4" s="18">
        <v>150</v>
      </c>
      <c r="AO4" s="18">
        <v>180</v>
      </c>
      <c r="AP4" s="9">
        <v>180</v>
      </c>
      <c r="AQ4" s="34">
        <v>180</v>
      </c>
      <c r="AS4" s="33" t="s">
        <v>24</v>
      </c>
      <c r="AT4" s="9" t="s">
        <v>4</v>
      </c>
      <c r="AU4" s="18" t="s">
        <v>6</v>
      </c>
      <c r="AV4" s="18" t="s">
        <v>4</v>
      </c>
      <c r="AW4" s="18" t="s">
        <v>7</v>
      </c>
      <c r="AX4" s="9" t="s">
        <v>4</v>
      </c>
      <c r="AY4" s="34" t="s">
        <v>24</v>
      </c>
      <c r="AZ4" s="6"/>
      <c r="BA4" s="33" t="s">
        <v>24</v>
      </c>
      <c r="BB4" s="9">
        <v>2</v>
      </c>
      <c r="BC4" s="18">
        <v>1</v>
      </c>
      <c r="BD4" s="18">
        <v>4</v>
      </c>
      <c r="BE4" s="18">
        <v>1</v>
      </c>
      <c r="BF4" s="9">
        <v>2</v>
      </c>
      <c r="BG4" s="34" t="s">
        <v>24</v>
      </c>
      <c r="BH4" s="6"/>
      <c r="BI4" s="33" t="s">
        <v>24</v>
      </c>
      <c r="BJ4" s="9">
        <v>0</v>
      </c>
      <c r="BK4" s="18">
        <v>3</v>
      </c>
      <c r="BL4" s="18">
        <v>3</v>
      </c>
      <c r="BM4" s="18">
        <v>3</v>
      </c>
      <c r="BN4" s="9">
        <v>0</v>
      </c>
      <c r="BO4" s="34" t="s">
        <v>24</v>
      </c>
      <c r="BQ4" s="9">
        <v>4</v>
      </c>
      <c r="BR4" t="s">
        <v>11</v>
      </c>
      <c r="BS4">
        <v>130</v>
      </c>
      <c r="BU4" s="41">
        <v>180</v>
      </c>
      <c r="BV4" s="9">
        <v>180</v>
      </c>
      <c r="BW4" s="9">
        <v>180</v>
      </c>
      <c r="BX4" s="9">
        <v>150</v>
      </c>
      <c r="BY4" s="9">
        <v>180</v>
      </c>
      <c r="BZ4" s="9">
        <v>180</v>
      </c>
      <c r="CA4" s="26">
        <v>180</v>
      </c>
      <c r="CB4" s="45"/>
      <c r="CC4" s="41" t="s">
        <v>24</v>
      </c>
      <c r="CD4" s="9" t="s">
        <v>4</v>
      </c>
      <c r="CE4" s="9" t="s">
        <v>6</v>
      </c>
      <c r="CF4" s="9" t="s">
        <v>4</v>
      </c>
      <c r="CG4" s="9" t="s">
        <v>7</v>
      </c>
      <c r="CH4" s="9" t="s">
        <v>4</v>
      </c>
      <c r="CI4" s="26" t="s">
        <v>24</v>
      </c>
      <c r="CJ4" s="9"/>
      <c r="CK4" s="41" t="s">
        <v>24</v>
      </c>
      <c r="CL4" s="9">
        <v>2</v>
      </c>
      <c r="CM4" s="9">
        <v>1</v>
      </c>
      <c r="CN4" s="9">
        <v>4</v>
      </c>
      <c r="CO4" s="9">
        <v>1</v>
      </c>
      <c r="CP4" s="9">
        <v>2</v>
      </c>
      <c r="CQ4" s="26" t="s">
        <v>24</v>
      </c>
      <c r="CR4" s="9"/>
      <c r="CS4" s="41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34">
        <v>0</v>
      </c>
    </row>
    <row r="5" spans="1:103" x14ac:dyDescent="0.25">
      <c r="A5" s="33">
        <v>170</v>
      </c>
      <c r="B5" s="9">
        <v>170</v>
      </c>
      <c r="C5" s="7">
        <v>170</v>
      </c>
      <c r="D5" s="15">
        <v>130</v>
      </c>
      <c r="E5" s="7">
        <v>170</v>
      </c>
      <c r="F5" s="9">
        <v>170</v>
      </c>
      <c r="G5" s="34">
        <v>170</v>
      </c>
      <c r="I5" s="33" t="s">
        <v>24</v>
      </c>
      <c r="J5" s="9" t="s">
        <v>4</v>
      </c>
      <c r="K5" s="7" t="s">
        <v>5</v>
      </c>
      <c r="L5" s="15"/>
      <c r="M5" s="7" t="s">
        <v>3</v>
      </c>
      <c r="N5" s="9" t="s">
        <v>4</v>
      </c>
      <c r="O5" s="34" t="s">
        <v>24</v>
      </c>
      <c r="P5" s="6"/>
      <c r="Q5" s="33" t="s">
        <v>24</v>
      </c>
      <c r="R5" s="9">
        <v>3</v>
      </c>
      <c r="S5" s="7">
        <v>1</v>
      </c>
      <c r="T5" s="15">
        <v>9</v>
      </c>
      <c r="U5" s="7">
        <v>1</v>
      </c>
      <c r="V5" s="9">
        <v>3</v>
      </c>
      <c r="W5" s="34" t="s">
        <v>24</v>
      </c>
      <c r="X5" s="6"/>
      <c r="Y5" s="33" t="s">
        <v>24</v>
      </c>
      <c r="Z5" s="9">
        <v>0</v>
      </c>
      <c r="AA5" s="7">
        <v>1</v>
      </c>
      <c r="AB5" s="15">
        <v>1</v>
      </c>
      <c r="AC5" s="7">
        <v>1</v>
      </c>
      <c r="AD5" s="9">
        <v>0</v>
      </c>
      <c r="AE5" s="34" t="s">
        <v>24</v>
      </c>
      <c r="AG5" s="9">
        <v>5</v>
      </c>
      <c r="AH5" t="s">
        <v>12</v>
      </c>
      <c r="AI5">
        <v>9</v>
      </c>
      <c r="AJ5" s="6"/>
      <c r="AK5" s="33">
        <v>170</v>
      </c>
      <c r="AL5" s="9">
        <v>170</v>
      </c>
      <c r="AM5" s="18">
        <v>170</v>
      </c>
      <c r="AN5" s="18">
        <v>130</v>
      </c>
      <c r="AO5" s="18">
        <v>170</v>
      </c>
      <c r="AP5" s="9">
        <v>170</v>
      </c>
      <c r="AQ5" s="34">
        <v>170</v>
      </c>
      <c r="AS5" s="33" t="s">
        <v>24</v>
      </c>
      <c r="AT5" s="9" t="s">
        <v>4</v>
      </c>
      <c r="AU5" s="18" t="s">
        <v>5</v>
      </c>
      <c r="AV5" s="18" t="s">
        <v>4</v>
      </c>
      <c r="AW5" s="18" t="s">
        <v>3</v>
      </c>
      <c r="AX5" s="9" t="s">
        <v>4</v>
      </c>
      <c r="AY5" s="34" t="s">
        <v>24</v>
      </c>
      <c r="AZ5" s="6"/>
      <c r="BA5" s="33" t="s">
        <v>24</v>
      </c>
      <c r="BB5" s="9">
        <v>3</v>
      </c>
      <c r="BC5" s="18">
        <v>1</v>
      </c>
      <c r="BD5" s="18">
        <v>9</v>
      </c>
      <c r="BE5" s="18">
        <v>1</v>
      </c>
      <c r="BF5" s="9">
        <v>3</v>
      </c>
      <c r="BG5" s="34" t="s">
        <v>24</v>
      </c>
      <c r="BH5" s="6"/>
      <c r="BI5" s="33" t="s">
        <v>24</v>
      </c>
      <c r="BJ5" s="9">
        <v>0</v>
      </c>
      <c r="BK5" s="18">
        <v>3</v>
      </c>
      <c r="BL5" s="18">
        <v>3</v>
      </c>
      <c r="BM5" s="18">
        <v>3</v>
      </c>
      <c r="BN5" s="9">
        <v>0</v>
      </c>
      <c r="BO5" s="34" t="s">
        <v>24</v>
      </c>
      <c r="BQ5" s="9">
        <v>5</v>
      </c>
      <c r="BR5" t="s">
        <v>12</v>
      </c>
      <c r="BS5">
        <v>21</v>
      </c>
      <c r="BU5" s="41">
        <v>170</v>
      </c>
      <c r="BV5" s="9">
        <v>170</v>
      </c>
      <c r="BW5" s="9">
        <v>170</v>
      </c>
      <c r="BX5" s="9">
        <v>130</v>
      </c>
      <c r="BY5" s="9">
        <v>170</v>
      </c>
      <c r="BZ5" s="9">
        <v>170</v>
      </c>
      <c r="CA5" s="26">
        <v>170</v>
      </c>
      <c r="CB5" s="45"/>
      <c r="CC5" s="41" t="s">
        <v>24</v>
      </c>
      <c r="CD5" s="9" t="s">
        <v>4</v>
      </c>
      <c r="CE5" s="9" t="s">
        <v>5</v>
      </c>
      <c r="CF5" s="9" t="s">
        <v>4</v>
      </c>
      <c r="CG5" s="9" t="s">
        <v>3</v>
      </c>
      <c r="CH5" s="9" t="s">
        <v>4</v>
      </c>
      <c r="CI5" s="26" t="s">
        <v>24</v>
      </c>
      <c r="CJ5" s="9"/>
      <c r="CK5" s="41" t="s">
        <v>24</v>
      </c>
      <c r="CL5" s="9">
        <v>3</v>
      </c>
      <c r="CM5" s="9">
        <v>1</v>
      </c>
      <c r="CN5" s="9">
        <v>9</v>
      </c>
      <c r="CO5" s="9">
        <v>1</v>
      </c>
      <c r="CP5" s="9">
        <v>3</v>
      </c>
      <c r="CQ5" s="26" t="s">
        <v>24</v>
      </c>
      <c r="CR5" s="9"/>
      <c r="CS5" s="41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34">
        <v>0</v>
      </c>
    </row>
    <row r="6" spans="1:103" x14ac:dyDescent="0.25">
      <c r="A6" s="33">
        <v>160</v>
      </c>
      <c r="B6" s="9">
        <v>160</v>
      </c>
      <c r="C6" s="18">
        <v>160</v>
      </c>
      <c r="D6" s="20">
        <v>140</v>
      </c>
      <c r="E6" s="18">
        <v>160</v>
      </c>
      <c r="F6" s="13">
        <v>160</v>
      </c>
      <c r="G6" s="34">
        <v>160</v>
      </c>
      <c r="I6" s="33" t="s">
        <v>24</v>
      </c>
      <c r="J6" s="9" t="s">
        <v>4</v>
      </c>
      <c r="K6" s="18" t="s">
        <v>6</v>
      </c>
      <c r="L6" s="20" t="s">
        <v>4</v>
      </c>
      <c r="M6" s="18" t="s">
        <v>7</v>
      </c>
      <c r="N6" s="13" t="s">
        <v>4</v>
      </c>
      <c r="O6" s="34" t="s">
        <v>24</v>
      </c>
      <c r="P6" s="6"/>
      <c r="Q6" s="33" t="s">
        <v>24</v>
      </c>
      <c r="R6" s="9">
        <v>4</v>
      </c>
      <c r="S6" s="18">
        <v>1</v>
      </c>
      <c r="T6" s="20">
        <v>1</v>
      </c>
      <c r="U6" s="18">
        <v>1</v>
      </c>
      <c r="V6" s="13">
        <v>4</v>
      </c>
      <c r="W6" s="34" t="s">
        <v>24</v>
      </c>
      <c r="X6" s="6"/>
      <c r="Y6" s="33" t="s">
        <v>24</v>
      </c>
      <c r="Z6" s="9">
        <v>0</v>
      </c>
      <c r="AA6" s="18">
        <v>2</v>
      </c>
      <c r="AB6" s="20">
        <v>2</v>
      </c>
      <c r="AC6" s="18">
        <v>2</v>
      </c>
      <c r="AD6" s="13">
        <v>0</v>
      </c>
      <c r="AE6" s="34" t="s">
        <v>24</v>
      </c>
      <c r="AG6" s="9">
        <v>6</v>
      </c>
      <c r="AH6" t="s">
        <v>13</v>
      </c>
      <c r="AI6">
        <v>1</v>
      </c>
      <c r="AJ6" s="6"/>
      <c r="AK6" s="33">
        <v>160</v>
      </c>
      <c r="AL6" s="9">
        <v>160</v>
      </c>
      <c r="AM6" s="18">
        <v>160</v>
      </c>
      <c r="AN6" s="24">
        <v>140</v>
      </c>
      <c r="AO6" s="18">
        <v>160</v>
      </c>
      <c r="AP6" s="13">
        <v>160</v>
      </c>
      <c r="AQ6" s="34">
        <v>160</v>
      </c>
      <c r="AS6" s="33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34" t="s">
        <v>24</v>
      </c>
      <c r="AZ6" s="6"/>
      <c r="BA6" s="33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34" t="s">
        <v>24</v>
      </c>
      <c r="BH6" s="6"/>
      <c r="BI6" s="33" t="s">
        <v>24</v>
      </c>
      <c r="BJ6" s="9">
        <v>0</v>
      </c>
      <c r="BK6" s="18">
        <v>3</v>
      </c>
      <c r="BL6" s="18">
        <v>3</v>
      </c>
      <c r="BM6" s="18">
        <v>3</v>
      </c>
      <c r="BN6" s="13">
        <v>0</v>
      </c>
      <c r="BO6" s="34" t="s">
        <v>24</v>
      </c>
      <c r="BQ6" s="9">
        <v>6</v>
      </c>
      <c r="BR6" t="s">
        <v>13</v>
      </c>
      <c r="BS6">
        <v>2</v>
      </c>
      <c r="BU6" s="41">
        <v>160</v>
      </c>
      <c r="BV6" s="9">
        <v>160</v>
      </c>
      <c r="BW6" s="9">
        <v>160</v>
      </c>
      <c r="BX6" s="16">
        <v>140</v>
      </c>
      <c r="BY6" s="9">
        <v>160</v>
      </c>
      <c r="BZ6" s="13">
        <v>160</v>
      </c>
      <c r="CA6" s="26">
        <v>160</v>
      </c>
      <c r="CB6" s="45"/>
      <c r="CC6" s="41" t="s">
        <v>24</v>
      </c>
      <c r="CD6" s="9" t="s">
        <v>4</v>
      </c>
      <c r="CE6" s="9" t="s">
        <v>6</v>
      </c>
      <c r="CF6" s="16" t="s">
        <v>4</v>
      </c>
      <c r="CG6" s="9" t="s">
        <v>7</v>
      </c>
      <c r="CH6" s="13" t="s">
        <v>4</v>
      </c>
      <c r="CI6" s="26" t="s">
        <v>24</v>
      </c>
      <c r="CJ6" s="9"/>
      <c r="CK6" s="41" t="s">
        <v>24</v>
      </c>
      <c r="CL6" s="9">
        <v>4</v>
      </c>
      <c r="CM6" s="9">
        <v>1</v>
      </c>
      <c r="CN6" s="16">
        <v>10</v>
      </c>
      <c r="CO6" s="9">
        <v>1</v>
      </c>
      <c r="CP6" s="13">
        <v>4</v>
      </c>
      <c r="CQ6" s="26" t="s">
        <v>24</v>
      </c>
      <c r="CR6" s="9"/>
      <c r="CS6" s="41">
        <v>0</v>
      </c>
      <c r="CT6" s="9">
        <v>0</v>
      </c>
      <c r="CU6" s="9">
        <v>0</v>
      </c>
      <c r="CV6" s="9">
        <v>0</v>
      </c>
      <c r="CW6" s="9">
        <v>0</v>
      </c>
      <c r="CX6" s="13">
        <v>0</v>
      </c>
      <c r="CY6" s="34">
        <v>0</v>
      </c>
    </row>
    <row r="7" spans="1:103" x14ac:dyDescent="0.25">
      <c r="A7" s="33">
        <v>150</v>
      </c>
      <c r="B7" s="9">
        <v>150</v>
      </c>
      <c r="C7" s="18">
        <v>150</v>
      </c>
      <c r="D7" s="18">
        <v>120</v>
      </c>
      <c r="E7" s="18">
        <v>150</v>
      </c>
      <c r="F7" s="13">
        <v>150</v>
      </c>
      <c r="G7" s="34">
        <v>150</v>
      </c>
      <c r="I7" s="33" t="s">
        <v>24</v>
      </c>
      <c r="J7" s="9" t="s">
        <v>4</v>
      </c>
      <c r="K7" s="18" t="s">
        <v>6</v>
      </c>
      <c r="L7" s="18" t="s">
        <v>4</v>
      </c>
      <c r="M7" s="18" t="s">
        <v>7</v>
      </c>
      <c r="N7" s="13" t="s">
        <v>4</v>
      </c>
      <c r="O7" s="34" t="s">
        <v>24</v>
      </c>
      <c r="P7" s="6"/>
      <c r="Q7" s="33" t="s">
        <v>24</v>
      </c>
      <c r="R7" s="9">
        <v>5</v>
      </c>
      <c r="S7" s="18">
        <v>1</v>
      </c>
      <c r="T7" s="18">
        <v>4</v>
      </c>
      <c r="U7" s="18">
        <v>1</v>
      </c>
      <c r="V7" s="13">
        <v>5</v>
      </c>
      <c r="W7" s="34" t="s">
        <v>24</v>
      </c>
      <c r="X7" s="6"/>
      <c r="Y7" s="33" t="s">
        <v>24</v>
      </c>
      <c r="Z7" s="9">
        <v>0</v>
      </c>
      <c r="AA7" s="18">
        <v>2</v>
      </c>
      <c r="AB7" s="18">
        <v>2</v>
      </c>
      <c r="AC7" s="18">
        <v>2</v>
      </c>
      <c r="AD7" s="13">
        <v>0</v>
      </c>
      <c r="AE7" s="34" t="s">
        <v>24</v>
      </c>
      <c r="AG7" s="9">
        <v>7</v>
      </c>
      <c r="AH7" t="s">
        <v>14</v>
      </c>
      <c r="AI7">
        <f>(V14)^2*(10)</f>
        <v>90</v>
      </c>
      <c r="AJ7" s="6"/>
      <c r="AK7" s="33">
        <v>150</v>
      </c>
      <c r="AL7" s="9">
        <v>150</v>
      </c>
      <c r="AM7" s="18">
        <v>150</v>
      </c>
      <c r="AN7" s="18">
        <v>120</v>
      </c>
      <c r="AO7" s="18">
        <v>150</v>
      </c>
      <c r="AP7" s="13">
        <v>150</v>
      </c>
      <c r="AQ7" s="34">
        <v>150</v>
      </c>
      <c r="AS7" s="33" t="s">
        <v>24</v>
      </c>
      <c r="AT7" s="9" t="s">
        <v>4</v>
      </c>
      <c r="AU7" s="18" t="s">
        <v>6</v>
      </c>
      <c r="AV7" s="18" t="s">
        <v>4</v>
      </c>
      <c r="AW7" s="18" t="s">
        <v>7</v>
      </c>
      <c r="AX7" s="13" t="s">
        <v>4</v>
      </c>
      <c r="AY7" s="34" t="s">
        <v>24</v>
      </c>
      <c r="AZ7" s="6"/>
      <c r="BA7" s="33" t="s">
        <v>24</v>
      </c>
      <c r="BB7" s="9">
        <v>5</v>
      </c>
      <c r="BC7" s="18">
        <v>1</v>
      </c>
      <c r="BD7" s="18">
        <v>13</v>
      </c>
      <c r="BE7" s="18">
        <v>1</v>
      </c>
      <c r="BF7" s="13">
        <v>5</v>
      </c>
      <c r="BG7" s="34" t="s">
        <v>24</v>
      </c>
      <c r="BH7" s="6"/>
      <c r="BI7" s="33" t="s">
        <v>24</v>
      </c>
      <c r="BJ7" s="9">
        <v>0</v>
      </c>
      <c r="BK7" s="18">
        <v>3</v>
      </c>
      <c r="BL7" s="18">
        <v>3</v>
      </c>
      <c r="BM7" s="18">
        <v>3</v>
      </c>
      <c r="BN7" s="13">
        <v>0</v>
      </c>
      <c r="BO7" s="34" t="s">
        <v>24</v>
      </c>
      <c r="BQ7" s="9">
        <v>7</v>
      </c>
      <c r="BR7" t="s">
        <v>14</v>
      </c>
      <c r="BS7">
        <f>($V$14)^2*(10+15) + BS14</f>
        <v>315</v>
      </c>
      <c r="BU7" s="41">
        <v>150</v>
      </c>
      <c r="BV7" s="9">
        <v>150</v>
      </c>
      <c r="BW7" s="9">
        <v>150</v>
      </c>
      <c r="BX7" s="9">
        <v>120</v>
      </c>
      <c r="BY7" s="9">
        <v>150</v>
      </c>
      <c r="BZ7" s="13">
        <v>150</v>
      </c>
      <c r="CA7" s="26">
        <v>150</v>
      </c>
      <c r="CB7" s="45"/>
      <c r="CC7" s="41" t="s">
        <v>24</v>
      </c>
      <c r="CD7" s="9" t="s">
        <v>4</v>
      </c>
      <c r="CE7" s="9" t="s">
        <v>6</v>
      </c>
      <c r="CF7" s="9" t="s">
        <v>4</v>
      </c>
      <c r="CG7" s="9" t="s">
        <v>7</v>
      </c>
      <c r="CH7" s="13" t="s">
        <v>4</v>
      </c>
      <c r="CI7" s="26" t="s">
        <v>24</v>
      </c>
      <c r="CJ7" s="9"/>
      <c r="CK7" s="41" t="s">
        <v>24</v>
      </c>
      <c r="CL7" s="9">
        <v>5</v>
      </c>
      <c r="CM7" s="9">
        <v>1</v>
      </c>
      <c r="CN7" s="9">
        <v>13</v>
      </c>
      <c r="CO7" s="9">
        <v>1</v>
      </c>
      <c r="CP7" s="13">
        <v>5</v>
      </c>
      <c r="CQ7" s="26" t="s">
        <v>24</v>
      </c>
      <c r="CR7" s="9"/>
      <c r="CS7" s="41">
        <v>0</v>
      </c>
      <c r="CT7" s="9">
        <v>0</v>
      </c>
      <c r="CU7" s="9">
        <v>0</v>
      </c>
      <c r="CV7" s="9">
        <v>0</v>
      </c>
      <c r="CW7" s="9">
        <v>0</v>
      </c>
      <c r="CX7" s="13">
        <v>0</v>
      </c>
      <c r="CY7" s="34">
        <v>0</v>
      </c>
    </row>
    <row r="8" spans="1:103" x14ac:dyDescent="0.25">
      <c r="A8" s="33">
        <v>140</v>
      </c>
      <c r="B8" s="9">
        <v>140</v>
      </c>
      <c r="C8" s="18">
        <v>140</v>
      </c>
      <c r="D8" s="15">
        <v>115</v>
      </c>
      <c r="E8" s="18">
        <v>140</v>
      </c>
      <c r="F8" s="9">
        <v>140</v>
      </c>
      <c r="G8" s="34">
        <v>140</v>
      </c>
      <c r="I8" s="33" t="s">
        <v>24</v>
      </c>
      <c r="J8" s="9" t="s">
        <v>4</v>
      </c>
      <c r="K8" s="18" t="s">
        <v>5</v>
      </c>
      <c r="L8" s="15"/>
      <c r="M8" s="18" t="s">
        <v>3</v>
      </c>
      <c r="N8" s="9" t="s">
        <v>4</v>
      </c>
      <c r="O8" s="34" t="s">
        <v>24</v>
      </c>
      <c r="P8" s="6"/>
      <c r="Q8" s="33" t="s">
        <v>24</v>
      </c>
      <c r="R8" s="9">
        <v>6</v>
      </c>
      <c r="S8" s="18">
        <v>1</v>
      </c>
      <c r="T8" s="15">
        <v>16</v>
      </c>
      <c r="U8" s="18">
        <v>1</v>
      </c>
      <c r="V8" s="9">
        <v>6</v>
      </c>
      <c r="W8" s="34" t="s">
        <v>24</v>
      </c>
      <c r="X8" s="6"/>
      <c r="Y8" s="33" t="s">
        <v>24</v>
      </c>
      <c r="Z8" s="9">
        <v>0</v>
      </c>
      <c r="AA8" s="18">
        <v>2</v>
      </c>
      <c r="AB8" s="15">
        <v>2</v>
      </c>
      <c r="AC8" s="18">
        <v>2</v>
      </c>
      <c r="AD8" s="9">
        <v>0</v>
      </c>
      <c r="AE8" s="34" t="s">
        <v>24</v>
      </c>
      <c r="AG8" s="9">
        <v>8</v>
      </c>
      <c r="AH8" t="s">
        <v>15</v>
      </c>
      <c r="AI8">
        <v>37</v>
      </c>
      <c r="AJ8" s="6"/>
      <c r="AK8" s="33">
        <v>140</v>
      </c>
      <c r="AL8" s="9">
        <v>140</v>
      </c>
      <c r="AM8" s="18">
        <v>140</v>
      </c>
      <c r="AN8" s="15">
        <v>115</v>
      </c>
      <c r="AO8" s="18">
        <v>140</v>
      </c>
      <c r="AP8" s="9">
        <v>140</v>
      </c>
      <c r="AQ8" s="34">
        <v>140</v>
      </c>
      <c r="AS8" s="33" t="s">
        <v>24</v>
      </c>
      <c r="AT8" s="9" t="s">
        <v>4</v>
      </c>
      <c r="AU8" s="18" t="s">
        <v>5</v>
      </c>
      <c r="AV8" s="15"/>
      <c r="AW8" s="18" t="s">
        <v>3</v>
      </c>
      <c r="AX8" s="9" t="s">
        <v>4</v>
      </c>
      <c r="AY8" s="34" t="s">
        <v>24</v>
      </c>
      <c r="AZ8" s="6"/>
      <c r="BA8" s="33" t="s">
        <v>24</v>
      </c>
      <c r="BB8" s="9">
        <v>6</v>
      </c>
      <c r="BC8" s="18">
        <v>1</v>
      </c>
      <c r="BD8" s="15">
        <v>21</v>
      </c>
      <c r="BE8" s="18">
        <v>1</v>
      </c>
      <c r="BF8" s="9">
        <v>6</v>
      </c>
      <c r="BG8" s="34" t="s">
        <v>24</v>
      </c>
      <c r="BH8" s="6"/>
      <c r="BI8" s="33" t="s">
        <v>24</v>
      </c>
      <c r="BJ8" s="9">
        <v>0</v>
      </c>
      <c r="BK8" s="18">
        <v>3</v>
      </c>
      <c r="BL8" s="15">
        <v>3</v>
      </c>
      <c r="BM8" s="18">
        <v>3</v>
      </c>
      <c r="BN8" s="9">
        <v>0</v>
      </c>
      <c r="BO8" s="34" t="s">
        <v>24</v>
      </c>
      <c r="BQ8" s="9">
        <v>8</v>
      </c>
      <c r="BR8" t="s">
        <v>15</v>
      </c>
      <c r="BS8">
        <v>52</v>
      </c>
      <c r="BU8" s="41">
        <v>140</v>
      </c>
      <c r="BV8" s="9">
        <v>140</v>
      </c>
      <c r="BW8" s="9">
        <v>140</v>
      </c>
      <c r="BX8" s="9">
        <v>115</v>
      </c>
      <c r="BY8" s="9">
        <v>140</v>
      </c>
      <c r="BZ8" s="9">
        <v>140</v>
      </c>
      <c r="CA8" s="26">
        <v>140</v>
      </c>
      <c r="CB8" s="45"/>
      <c r="CC8" s="41" t="s">
        <v>24</v>
      </c>
      <c r="CD8" s="9" t="s">
        <v>4</v>
      </c>
      <c r="CE8" s="9" t="s">
        <v>5</v>
      </c>
      <c r="CF8" s="9" t="s">
        <v>6</v>
      </c>
      <c r="CG8" s="9" t="s">
        <v>3</v>
      </c>
      <c r="CH8" s="9" t="s">
        <v>4</v>
      </c>
      <c r="CI8" s="26" t="s">
        <v>24</v>
      </c>
      <c r="CJ8" s="9"/>
      <c r="CK8" s="41" t="s">
        <v>24</v>
      </c>
      <c r="CL8" s="9">
        <v>6</v>
      </c>
      <c r="CM8" s="9">
        <v>1</v>
      </c>
      <c r="CN8" s="9">
        <v>20</v>
      </c>
      <c r="CO8" s="9">
        <v>1</v>
      </c>
      <c r="CP8" s="9">
        <v>6</v>
      </c>
      <c r="CQ8" s="26" t="s">
        <v>24</v>
      </c>
      <c r="CR8" s="9"/>
      <c r="CS8" s="41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34">
        <v>0</v>
      </c>
    </row>
    <row r="9" spans="1:103" x14ac:dyDescent="0.25">
      <c r="A9" s="33">
        <v>130</v>
      </c>
      <c r="B9" s="9">
        <v>130</v>
      </c>
      <c r="C9" s="18">
        <v>130</v>
      </c>
      <c r="D9" s="18">
        <v>130</v>
      </c>
      <c r="E9" s="22">
        <v>130</v>
      </c>
      <c r="F9" s="9">
        <v>130</v>
      </c>
      <c r="G9" s="34">
        <v>130</v>
      </c>
      <c r="I9" s="33" t="s">
        <v>24</v>
      </c>
      <c r="J9" s="9" t="s">
        <v>4</v>
      </c>
      <c r="K9" s="18" t="s">
        <v>2</v>
      </c>
      <c r="L9" s="18" t="s">
        <v>1</v>
      </c>
      <c r="M9" s="22" t="s">
        <v>0</v>
      </c>
      <c r="N9" s="9" t="s">
        <v>4</v>
      </c>
      <c r="O9" s="34" t="s">
        <v>24</v>
      </c>
      <c r="P9" s="6"/>
      <c r="Q9" s="33" t="s">
        <v>24</v>
      </c>
      <c r="R9" s="9">
        <v>7</v>
      </c>
      <c r="S9" s="18">
        <v>1</v>
      </c>
      <c r="T9" s="18">
        <v>1</v>
      </c>
      <c r="U9" s="22">
        <v>1</v>
      </c>
      <c r="V9" s="9">
        <v>7</v>
      </c>
      <c r="W9" s="34" t="s">
        <v>24</v>
      </c>
      <c r="X9" s="6"/>
      <c r="Y9" s="33" t="s">
        <v>24</v>
      </c>
      <c r="Z9" s="9">
        <v>0</v>
      </c>
      <c r="AA9" s="18">
        <v>2</v>
      </c>
      <c r="AB9" s="18">
        <v>2</v>
      </c>
      <c r="AC9" s="22">
        <v>2</v>
      </c>
      <c r="AD9" s="9">
        <v>0</v>
      </c>
      <c r="AE9" s="34" t="s">
        <v>24</v>
      </c>
      <c r="AG9" s="9">
        <v>9</v>
      </c>
      <c r="AH9" t="s">
        <v>16</v>
      </c>
      <c r="AI9">
        <v>8</v>
      </c>
      <c r="AJ9" s="6"/>
      <c r="AK9" s="33">
        <v>130</v>
      </c>
      <c r="AL9" s="9">
        <v>130</v>
      </c>
      <c r="AM9" s="18">
        <v>130</v>
      </c>
      <c r="AN9" s="18">
        <v>130</v>
      </c>
      <c r="AO9" s="22">
        <v>130</v>
      </c>
      <c r="AP9" s="9">
        <v>130</v>
      </c>
      <c r="AQ9" s="34">
        <v>130</v>
      </c>
      <c r="AS9" s="33" t="s">
        <v>24</v>
      </c>
      <c r="AT9" s="9" t="s">
        <v>4</v>
      </c>
      <c r="AU9" s="18" t="s">
        <v>2</v>
      </c>
      <c r="AV9" s="18" t="s">
        <v>1</v>
      </c>
      <c r="AW9" s="22" t="s">
        <v>0</v>
      </c>
      <c r="AX9" s="9" t="s">
        <v>4</v>
      </c>
      <c r="AY9" s="34" t="s">
        <v>24</v>
      </c>
      <c r="AZ9" s="6"/>
      <c r="BA9" s="33" t="s">
        <v>24</v>
      </c>
      <c r="BB9" s="9">
        <v>7</v>
      </c>
      <c r="BC9" s="18">
        <v>1</v>
      </c>
      <c r="BD9" s="18">
        <v>1</v>
      </c>
      <c r="BE9" s="22">
        <v>1</v>
      </c>
      <c r="BF9" s="9">
        <v>7</v>
      </c>
      <c r="BG9" s="34" t="s">
        <v>24</v>
      </c>
      <c r="BH9" s="6"/>
      <c r="BI9" s="33" t="s">
        <v>24</v>
      </c>
      <c r="BJ9" s="9">
        <v>0</v>
      </c>
      <c r="BK9" s="18">
        <v>3</v>
      </c>
      <c r="BL9" s="18">
        <v>3</v>
      </c>
      <c r="BM9" s="22">
        <v>3</v>
      </c>
      <c r="BN9" s="9">
        <v>0</v>
      </c>
      <c r="BO9" s="34" t="s">
        <v>24</v>
      </c>
      <c r="BQ9" s="9">
        <v>9</v>
      </c>
      <c r="BR9" t="s">
        <v>16</v>
      </c>
      <c r="BS9">
        <f>315*PI()/180</f>
        <v>5.497787143782138</v>
      </c>
      <c r="BU9" s="41">
        <v>130</v>
      </c>
      <c r="BV9" s="9">
        <v>130</v>
      </c>
      <c r="BW9" s="9">
        <v>130</v>
      </c>
      <c r="BX9" s="9">
        <v>130</v>
      </c>
      <c r="BY9" s="9">
        <v>130</v>
      </c>
      <c r="BZ9" s="9">
        <v>130</v>
      </c>
      <c r="CA9" s="26">
        <v>130</v>
      </c>
      <c r="CB9" s="45"/>
      <c r="CC9" s="41" t="s">
        <v>24</v>
      </c>
      <c r="CD9" s="9" t="s">
        <v>4</v>
      </c>
      <c r="CE9" s="9" t="s">
        <v>2</v>
      </c>
      <c r="CF9" s="9" t="s">
        <v>1</v>
      </c>
      <c r="CG9" s="9" t="s">
        <v>6</v>
      </c>
      <c r="CH9" s="9" t="s">
        <v>4</v>
      </c>
      <c r="CI9" s="26" t="s">
        <v>24</v>
      </c>
      <c r="CJ9" s="9"/>
      <c r="CK9" s="41" t="s">
        <v>24</v>
      </c>
      <c r="CL9" s="9">
        <v>7</v>
      </c>
      <c r="CM9" s="9">
        <v>1</v>
      </c>
      <c r="CN9" s="9">
        <v>1</v>
      </c>
      <c r="CO9" s="9">
        <v>21</v>
      </c>
      <c r="CP9" s="9">
        <v>7</v>
      </c>
      <c r="CQ9" s="26" t="s">
        <v>24</v>
      </c>
      <c r="CR9" s="9"/>
      <c r="CS9" s="41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34">
        <v>0</v>
      </c>
    </row>
    <row r="10" spans="1:103" x14ac:dyDescent="0.25">
      <c r="A10" s="33">
        <v>120</v>
      </c>
      <c r="B10" s="9">
        <v>120</v>
      </c>
      <c r="C10" s="9">
        <v>120</v>
      </c>
      <c r="D10" s="9">
        <v>120</v>
      </c>
      <c r="E10" s="9">
        <v>120</v>
      </c>
      <c r="F10" s="22">
        <v>120</v>
      </c>
      <c r="G10" s="34">
        <v>120</v>
      </c>
      <c r="I10" s="33" t="s">
        <v>24</v>
      </c>
      <c r="J10" s="9" t="s">
        <v>4</v>
      </c>
      <c r="K10" s="9" t="s">
        <v>4</v>
      </c>
      <c r="L10" s="9" t="s">
        <v>4</v>
      </c>
      <c r="M10" s="9" t="s">
        <v>4</v>
      </c>
      <c r="N10" s="22" t="s">
        <v>4</v>
      </c>
      <c r="O10" s="34" t="s">
        <v>24</v>
      </c>
      <c r="P10" s="6"/>
      <c r="Q10" s="33" t="s">
        <v>24</v>
      </c>
      <c r="R10" s="9">
        <v>8</v>
      </c>
      <c r="S10" s="9">
        <v>1</v>
      </c>
      <c r="T10" s="9">
        <v>1</v>
      </c>
      <c r="U10" s="9">
        <v>1</v>
      </c>
      <c r="V10" s="22">
        <v>8</v>
      </c>
      <c r="W10" s="34" t="s">
        <v>24</v>
      </c>
      <c r="X10" s="6"/>
      <c r="Y10" s="33" t="s">
        <v>24</v>
      </c>
      <c r="Z10" s="9">
        <v>0</v>
      </c>
      <c r="AA10" s="9">
        <v>0</v>
      </c>
      <c r="AB10" s="9">
        <v>0</v>
      </c>
      <c r="AC10" s="9">
        <v>0</v>
      </c>
      <c r="AD10" s="22">
        <v>0</v>
      </c>
      <c r="AE10" s="34" t="s">
        <v>24</v>
      </c>
      <c r="AG10" s="9">
        <v>10</v>
      </c>
      <c r="AH10" t="s">
        <v>17</v>
      </c>
      <c r="AI10">
        <f>AI7/(AI5*$V$14^2)/($V$15*0.0254/$V$16)</f>
        <v>15.907102521275752</v>
      </c>
      <c r="AJ10" s="6"/>
      <c r="AK10" s="33">
        <v>120</v>
      </c>
      <c r="AL10" s="9">
        <v>120</v>
      </c>
      <c r="AM10" s="9">
        <v>120</v>
      </c>
      <c r="AN10" s="9">
        <v>120</v>
      </c>
      <c r="AO10" s="9">
        <v>120</v>
      </c>
      <c r="AP10" s="22">
        <v>120</v>
      </c>
      <c r="AQ10" s="34">
        <v>120</v>
      </c>
      <c r="AS10" s="33" t="s">
        <v>24</v>
      </c>
      <c r="AT10" s="9" t="s">
        <v>4</v>
      </c>
      <c r="AU10" s="9" t="s">
        <v>4</v>
      </c>
      <c r="AV10" s="9" t="s">
        <v>4</v>
      </c>
      <c r="AW10" s="9" t="s">
        <v>4</v>
      </c>
      <c r="AX10" s="22" t="s">
        <v>4</v>
      </c>
      <c r="AY10" s="34" t="s">
        <v>24</v>
      </c>
      <c r="AZ10" s="6"/>
      <c r="BA10" s="33" t="s">
        <v>24</v>
      </c>
      <c r="BB10" s="9">
        <v>8</v>
      </c>
      <c r="BC10" s="9">
        <v>1</v>
      </c>
      <c r="BD10" s="9">
        <v>1</v>
      </c>
      <c r="BE10" s="9">
        <v>1</v>
      </c>
      <c r="BF10" s="22">
        <v>8</v>
      </c>
      <c r="BG10" s="34" t="s">
        <v>24</v>
      </c>
      <c r="BH10" s="6"/>
      <c r="BI10" s="33" t="s">
        <v>24</v>
      </c>
      <c r="BJ10" s="9">
        <v>0</v>
      </c>
      <c r="BK10" s="9">
        <v>0</v>
      </c>
      <c r="BL10" s="9">
        <v>0</v>
      </c>
      <c r="BM10" s="9">
        <v>0</v>
      </c>
      <c r="BN10" s="22">
        <v>0</v>
      </c>
      <c r="BO10" s="34" t="s">
        <v>24</v>
      </c>
      <c r="BQ10" s="9">
        <v>10</v>
      </c>
      <c r="BR10" t="s">
        <v>17</v>
      </c>
      <c r="BS10">
        <f>BS7/(BS5*$V$14^2)/($V$15*0.0254/$V$16)</f>
        <v>23.860653781913626</v>
      </c>
      <c r="BU10" s="41">
        <v>120</v>
      </c>
      <c r="BV10" s="9">
        <v>120</v>
      </c>
      <c r="BW10" s="9">
        <v>120</v>
      </c>
      <c r="BX10" s="9">
        <v>120</v>
      </c>
      <c r="BY10" s="9">
        <v>120</v>
      </c>
      <c r="BZ10" s="9">
        <v>120</v>
      </c>
      <c r="CA10" s="26">
        <v>120</v>
      </c>
      <c r="CB10" s="45"/>
      <c r="CC10" s="41" t="s">
        <v>24</v>
      </c>
      <c r="CD10" s="9" t="s">
        <v>4</v>
      </c>
      <c r="CE10" s="9" t="s">
        <v>4</v>
      </c>
      <c r="CF10" s="9" t="s">
        <v>4</v>
      </c>
      <c r="CG10" s="9" t="s">
        <v>4</v>
      </c>
      <c r="CH10" s="9" t="s">
        <v>4</v>
      </c>
      <c r="CI10" s="26" t="s">
        <v>24</v>
      </c>
      <c r="CJ10" s="9"/>
      <c r="CK10" s="41" t="s">
        <v>24</v>
      </c>
      <c r="CL10" s="9">
        <v>8</v>
      </c>
      <c r="CM10" s="9">
        <v>1</v>
      </c>
      <c r="CN10" s="9">
        <v>1</v>
      </c>
      <c r="CO10" s="9">
        <v>1</v>
      </c>
      <c r="CP10" s="9">
        <v>29</v>
      </c>
      <c r="CQ10" s="26" t="s">
        <v>24</v>
      </c>
      <c r="CR10" s="9"/>
      <c r="CS10" s="41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34">
        <v>0</v>
      </c>
    </row>
    <row r="11" spans="1:103" x14ac:dyDescent="0.25">
      <c r="A11" s="33">
        <v>110</v>
      </c>
      <c r="B11" s="9">
        <v>110</v>
      </c>
      <c r="C11" s="9">
        <v>110</v>
      </c>
      <c r="D11" s="9">
        <v>110</v>
      </c>
      <c r="E11" s="9">
        <v>110</v>
      </c>
      <c r="F11" s="9">
        <v>110</v>
      </c>
      <c r="G11" s="34">
        <v>110</v>
      </c>
      <c r="I11" s="33" t="s">
        <v>24</v>
      </c>
      <c r="J11" s="9" t="s">
        <v>4</v>
      </c>
      <c r="K11" s="9" t="s">
        <v>4</v>
      </c>
      <c r="L11" s="9" t="s">
        <v>4</v>
      </c>
      <c r="M11" s="9" t="s">
        <v>4</v>
      </c>
      <c r="N11" s="9" t="s">
        <v>4</v>
      </c>
      <c r="O11" s="34" t="s">
        <v>24</v>
      </c>
      <c r="P11" s="6"/>
      <c r="Q11" s="33" t="s">
        <v>24</v>
      </c>
      <c r="R11" s="9">
        <v>9</v>
      </c>
      <c r="S11" s="9">
        <v>2</v>
      </c>
      <c r="T11" s="9">
        <v>2</v>
      </c>
      <c r="U11" s="9">
        <v>2</v>
      </c>
      <c r="V11" s="9">
        <v>9</v>
      </c>
      <c r="W11" s="34" t="s">
        <v>24</v>
      </c>
      <c r="X11" s="6"/>
      <c r="Y11" s="33" t="s">
        <v>24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34" t="s">
        <v>24</v>
      </c>
      <c r="AG11" s="9">
        <v>11</v>
      </c>
      <c r="AH11" t="s">
        <v>18</v>
      </c>
      <c r="AI11">
        <v>2</v>
      </c>
      <c r="AJ11" s="6"/>
      <c r="AK11" s="33">
        <v>110</v>
      </c>
      <c r="AL11" s="9">
        <v>110</v>
      </c>
      <c r="AM11" s="9">
        <v>110</v>
      </c>
      <c r="AN11" s="9">
        <v>110</v>
      </c>
      <c r="AO11" s="9">
        <v>110</v>
      </c>
      <c r="AP11" s="9">
        <v>110</v>
      </c>
      <c r="AQ11" s="34">
        <v>110</v>
      </c>
      <c r="AS11" s="33" t="s">
        <v>24</v>
      </c>
      <c r="AT11" s="9" t="s">
        <v>4</v>
      </c>
      <c r="AU11" s="9" t="s">
        <v>4</v>
      </c>
      <c r="AV11" s="9" t="s">
        <v>4</v>
      </c>
      <c r="AW11" s="9" t="s">
        <v>4</v>
      </c>
      <c r="AX11" s="9" t="s">
        <v>4</v>
      </c>
      <c r="AY11" s="34" t="s">
        <v>24</v>
      </c>
      <c r="AZ11" s="6"/>
      <c r="BA11" s="33" t="s">
        <v>24</v>
      </c>
      <c r="BB11" s="9">
        <v>9</v>
      </c>
      <c r="BC11" s="9">
        <v>2</v>
      </c>
      <c r="BD11" s="9">
        <v>2</v>
      </c>
      <c r="BE11" s="9">
        <v>2</v>
      </c>
      <c r="BF11" s="9">
        <v>9</v>
      </c>
      <c r="BG11" s="34" t="s">
        <v>24</v>
      </c>
      <c r="BH11" s="6"/>
      <c r="BI11" s="33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34" t="s">
        <v>24</v>
      </c>
      <c r="BQ11" s="9">
        <v>11</v>
      </c>
      <c r="BR11" t="s">
        <v>18</v>
      </c>
      <c r="BS11">
        <v>0</v>
      </c>
      <c r="BU11" s="41">
        <v>110</v>
      </c>
      <c r="BV11" s="9">
        <v>110</v>
      </c>
      <c r="BW11" s="9">
        <v>110</v>
      </c>
      <c r="BX11" s="9">
        <v>110</v>
      </c>
      <c r="BY11" s="9">
        <v>110</v>
      </c>
      <c r="BZ11" s="9">
        <v>110</v>
      </c>
      <c r="CA11" s="26">
        <v>110</v>
      </c>
      <c r="CB11" s="45"/>
      <c r="CC11" s="41" t="s">
        <v>24</v>
      </c>
      <c r="CD11" s="9" t="s">
        <v>4</v>
      </c>
      <c r="CE11" s="9" t="s">
        <v>4</v>
      </c>
      <c r="CF11" s="9" t="s">
        <v>4</v>
      </c>
      <c r="CG11" s="9" t="s">
        <v>4</v>
      </c>
      <c r="CH11" s="9" t="s">
        <v>4</v>
      </c>
      <c r="CI11" s="26" t="s">
        <v>24</v>
      </c>
      <c r="CJ11" s="9"/>
      <c r="CK11" s="41" t="s">
        <v>24</v>
      </c>
      <c r="CL11" s="9">
        <v>9</v>
      </c>
      <c r="CM11" s="9">
        <v>2</v>
      </c>
      <c r="CN11" s="9">
        <v>2</v>
      </c>
      <c r="CO11" s="9">
        <v>2</v>
      </c>
      <c r="CP11" s="9">
        <v>30</v>
      </c>
      <c r="CQ11" s="26" t="s">
        <v>24</v>
      </c>
      <c r="CR11" s="9"/>
      <c r="CS11" s="41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34">
        <v>0</v>
      </c>
    </row>
    <row r="12" spans="1:103" x14ac:dyDescent="0.25">
      <c r="A12" s="35">
        <v>100</v>
      </c>
      <c r="B12" s="36">
        <v>100</v>
      </c>
      <c r="C12" s="36">
        <v>100</v>
      </c>
      <c r="D12" s="36">
        <v>100</v>
      </c>
      <c r="E12" s="36">
        <v>100</v>
      </c>
      <c r="F12" s="36">
        <v>100</v>
      </c>
      <c r="G12" s="37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14"/>
      <c r="Q12" s="35" t="s">
        <v>24</v>
      </c>
      <c r="R12" s="36" t="s">
        <v>24</v>
      </c>
      <c r="S12" s="36" t="s">
        <v>24</v>
      </c>
      <c r="T12" s="36" t="s">
        <v>24</v>
      </c>
      <c r="U12" s="36" t="s">
        <v>24</v>
      </c>
      <c r="V12" s="36" t="s">
        <v>24</v>
      </c>
      <c r="W12" s="37" t="s">
        <v>24</v>
      </c>
      <c r="X12" s="14"/>
      <c r="Y12" s="35" t="s">
        <v>24</v>
      </c>
      <c r="Z12" s="36" t="s">
        <v>24</v>
      </c>
      <c r="AA12" s="36" t="s">
        <v>24</v>
      </c>
      <c r="AB12" s="36" t="s">
        <v>24</v>
      </c>
      <c r="AC12" s="36" t="s">
        <v>24</v>
      </c>
      <c r="AD12" s="36" t="s">
        <v>24</v>
      </c>
      <c r="AE12" s="37" t="s">
        <v>24</v>
      </c>
      <c r="AG12" s="9">
        <v>12</v>
      </c>
      <c r="AH12" t="s">
        <v>19</v>
      </c>
      <c r="AI12">
        <v>1</v>
      </c>
      <c r="AJ12" s="6"/>
      <c r="AK12" s="35">
        <v>100</v>
      </c>
      <c r="AL12" s="36">
        <v>100</v>
      </c>
      <c r="AM12" s="36">
        <v>100</v>
      </c>
      <c r="AN12" s="36">
        <v>100</v>
      </c>
      <c r="AO12" s="36">
        <v>100</v>
      </c>
      <c r="AP12" s="36">
        <v>100</v>
      </c>
      <c r="AQ12" s="37">
        <v>100</v>
      </c>
      <c r="AS12" s="35" t="s">
        <v>24</v>
      </c>
      <c r="AT12" s="36" t="s">
        <v>24</v>
      </c>
      <c r="AU12" s="36" t="s">
        <v>24</v>
      </c>
      <c r="AV12" s="36" t="s">
        <v>24</v>
      </c>
      <c r="AW12" s="36" t="s">
        <v>24</v>
      </c>
      <c r="AX12" s="36" t="s">
        <v>24</v>
      </c>
      <c r="AY12" s="37" t="s">
        <v>24</v>
      </c>
      <c r="AZ12" s="14"/>
      <c r="BA12" s="35" t="s">
        <v>24</v>
      </c>
      <c r="BB12" s="36" t="s">
        <v>24</v>
      </c>
      <c r="BC12" s="36" t="s">
        <v>24</v>
      </c>
      <c r="BD12" s="36" t="s">
        <v>24</v>
      </c>
      <c r="BE12" s="36" t="s">
        <v>24</v>
      </c>
      <c r="BF12" s="36" t="s">
        <v>24</v>
      </c>
      <c r="BG12" s="37" t="s">
        <v>24</v>
      </c>
      <c r="BH12" s="14"/>
      <c r="BI12" s="35" t="s">
        <v>24</v>
      </c>
      <c r="BJ12" s="36" t="s">
        <v>24</v>
      </c>
      <c r="BK12" s="36" t="s">
        <v>24</v>
      </c>
      <c r="BL12" s="36" t="s">
        <v>24</v>
      </c>
      <c r="BM12" s="36" t="s">
        <v>24</v>
      </c>
      <c r="BN12" s="36" t="s">
        <v>24</v>
      </c>
      <c r="BO12" s="37" t="s">
        <v>24</v>
      </c>
      <c r="BQ12" s="9">
        <v>12</v>
      </c>
      <c r="BR12" t="s">
        <v>19</v>
      </c>
      <c r="BS12">
        <v>3</v>
      </c>
      <c r="BU12" s="42">
        <v>100</v>
      </c>
      <c r="BV12" s="43">
        <v>100</v>
      </c>
      <c r="BW12" s="43">
        <v>100</v>
      </c>
      <c r="BX12" s="43">
        <v>100</v>
      </c>
      <c r="BY12" s="43">
        <v>100</v>
      </c>
      <c r="BZ12" s="43">
        <v>100</v>
      </c>
      <c r="CA12" s="44">
        <v>100</v>
      </c>
      <c r="CB12" s="45"/>
      <c r="CC12" s="42" t="s">
        <v>24</v>
      </c>
      <c r="CD12" s="43" t="s">
        <v>24</v>
      </c>
      <c r="CE12" s="43" t="s">
        <v>24</v>
      </c>
      <c r="CF12" s="43" t="s">
        <v>24</v>
      </c>
      <c r="CG12" s="43" t="s">
        <v>24</v>
      </c>
      <c r="CH12" s="43" t="s">
        <v>24</v>
      </c>
      <c r="CI12" s="44" t="s">
        <v>24</v>
      </c>
      <c r="CJ12" s="13"/>
      <c r="CK12" s="42" t="s">
        <v>24</v>
      </c>
      <c r="CL12" s="43" t="s">
        <v>24</v>
      </c>
      <c r="CM12" s="43" t="s">
        <v>24</v>
      </c>
      <c r="CN12" s="43" t="s">
        <v>24</v>
      </c>
      <c r="CO12" s="43" t="s">
        <v>24</v>
      </c>
      <c r="CP12" s="43" t="s">
        <v>24</v>
      </c>
      <c r="CQ12" s="44" t="s">
        <v>24</v>
      </c>
      <c r="CR12" s="13"/>
      <c r="CS12" s="42">
        <v>0</v>
      </c>
      <c r="CT12" s="43">
        <v>0</v>
      </c>
      <c r="CU12" s="43">
        <v>0</v>
      </c>
      <c r="CV12" s="43">
        <v>0</v>
      </c>
      <c r="CW12" s="43">
        <v>0</v>
      </c>
      <c r="CX12" s="43">
        <v>0</v>
      </c>
      <c r="CY12" s="44">
        <v>0</v>
      </c>
    </row>
    <row r="13" spans="1:103" x14ac:dyDescent="0.25">
      <c r="I13" s="6"/>
      <c r="O13" s="14"/>
      <c r="X13" t="s">
        <v>33</v>
      </c>
      <c r="AG13" s="9">
        <v>13</v>
      </c>
      <c r="AH13" t="s">
        <v>26</v>
      </c>
      <c r="AI13">
        <v>37</v>
      </c>
      <c r="AJ13" s="6"/>
      <c r="AS13" s="6"/>
      <c r="AY13" s="14"/>
      <c r="BQ13" s="9">
        <v>13</v>
      </c>
      <c r="BR13" t="s">
        <v>26</v>
      </c>
      <c r="BS13">
        <v>40</v>
      </c>
      <c r="BU13" s="45"/>
      <c r="BV13" s="45"/>
      <c r="BW13" s="45"/>
      <c r="BX13" s="45"/>
      <c r="BY13" s="45"/>
      <c r="BZ13" s="45"/>
      <c r="CA13" s="45"/>
      <c r="CB13" s="45"/>
      <c r="CC13" s="9"/>
      <c r="CD13" s="45"/>
      <c r="CE13" s="45"/>
      <c r="CF13" s="45"/>
      <c r="CG13" s="45"/>
      <c r="CH13" s="45"/>
      <c r="CI13" s="13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</row>
    <row r="14" spans="1:103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R14" t="s">
        <v>21</v>
      </c>
      <c r="V14">
        <v>3</v>
      </c>
      <c r="X14">
        <v>43</v>
      </c>
      <c r="Y14">
        <v>44</v>
      </c>
      <c r="Z14" t="s">
        <v>34</v>
      </c>
      <c r="AG14" s="9">
        <v>14</v>
      </c>
      <c r="AH14" t="s">
        <v>20</v>
      </c>
      <c r="AI14">
        <v>0</v>
      </c>
      <c r="AJ14" s="6"/>
      <c r="AS14" s="1" t="s">
        <v>24</v>
      </c>
      <c r="AT14" s="31" t="s">
        <v>24</v>
      </c>
      <c r="AU14" s="31" t="s">
        <v>24</v>
      </c>
      <c r="AV14" s="31" t="s">
        <v>24</v>
      </c>
      <c r="AW14" s="31" t="s">
        <v>24</v>
      </c>
      <c r="AX14" s="31" t="s">
        <v>24</v>
      </c>
      <c r="AY14" s="32" t="s">
        <v>24</v>
      </c>
      <c r="BQ14" s="9">
        <v>14</v>
      </c>
      <c r="BR14" t="s">
        <v>20</v>
      </c>
      <c r="BS14">
        <f>($V$14)^2*(10)</f>
        <v>90</v>
      </c>
      <c r="BU14" s="45"/>
      <c r="BV14" s="45"/>
      <c r="BW14" s="45"/>
      <c r="BX14" s="45"/>
      <c r="BY14" s="45"/>
      <c r="BZ14" s="45"/>
      <c r="CA14" s="45"/>
      <c r="CB14" s="45"/>
      <c r="CC14" s="38" t="s">
        <v>24</v>
      </c>
      <c r="CD14" s="39" t="s">
        <v>24</v>
      </c>
      <c r="CE14" s="39" t="s">
        <v>24</v>
      </c>
      <c r="CF14" s="39" t="s">
        <v>24</v>
      </c>
      <c r="CG14" s="39" t="s">
        <v>24</v>
      </c>
      <c r="CH14" s="39" t="s">
        <v>24</v>
      </c>
      <c r="CI14" s="40" t="s">
        <v>24</v>
      </c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</row>
    <row r="15" spans="1:103" x14ac:dyDescent="0.25">
      <c r="I15" s="33" t="s">
        <v>24</v>
      </c>
      <c r="J15" s="9">
        <f>290*PI()/180</f>
        <v>5.0614548307835552</v>
      </c>
      <c r="K15" s="7">
        <f>315*PI()/180</f>
        <v>5.497787143782138</v>
      </c>
      <c r="L15" s="7">
        <f t="shared" ref="J15:N23" si="0">290*PI()/180</f>
        <v>5.0614548307835552</v>
      </c>
      <c r="M15" s="7">
        <f>225*PI()/180</f>
        <v>3.9269908169872414</v>
      </c>
      <c r="N15" s="9">
        <f t="shared" si="0"/>
        <v>5.0614548307835552</v>
      </c>
      <c r="O15" s="34" t="s">
        <v>24</v>
      </c>
      <c r="R15" t="s">
        <v>22</v>
      </c>
      <c r="V15">
        <v>66</v>
      </c>
      <c r="X15">
        <v>65</v>
      </c>
      <c r="Y15">
        <v>66</v>
      </c>
      <c r="Z15" t="s">
        <v>35</v>
      </c>
      <c r="AJ15" s="6"/>
      <c r="AS15" s="33" t="s">
        <v>24</v>
      </c>
      <c r="AT15" s="9">
        <f>290*PI()/180</f>
        <v>5.0614548307835552</v>
      </c>
      <c r="AU15" s="18">
        <f>315*PI()/180</f>
        <v>5.497787143782138</v>
      </c>
      <c r="AV15" s="18">
        <f t="shared" ref="AT15:AX23" si="1">290*PI()/180</f>
        <v>5.0614548307835552</v>
      </c>
      <c r="AW15" s="18">
        <f>225*PI()/180</f>
        <v>3.9269908169872414</v>
      </c>
      <c r="AX15" s="9">
        <f t="shared" si="1"/>
        <v>5.0614548307835552</v>
      </c>
      <c r="AY15" s="34" t="s">
        <v>24</v>
      </c>
      <c r="BU15" s="45"/>
      <c r="BV15" s="45"/>
      <c r="BW15" s="45"/>
      <c r="BX15" s="45"/>
      <c r="BY15" s="45"/>
      <c r="BZ15" s="45"/>
      <c r="CA15" s="45"/>
      <c r="CB15" s="45"/>
      <c r="CC15" s="41" t="s">
        <v>24</v>
      </c>
      <c r="CD15" s="9">
        <f>290*PI()/180</f>
        <v>5.0614548307835552</v>
      </c>
      <c r="CE15" s="9">
        <f>315*PI()/180</f>
        <v>5.497787143782138</v>
      </c>
      <c r="CF15" s="9">
        <f t="shared" ref="CD15:CH23" si="2">290*PI()/180</f>
        <v>5.0614548307835552</v>
      </c>
      <c r="CG15" s="9">
        <f>225*PI()/180</f>
        <v>3.9269908169872414</v>
      </c>
      <c r="CH15" s="9">
        <f t="shared" si="2"/>
        <v>5.0614548307835552</v>
      </c>
      <c r="CI15" s="26" t="s">
        <v>24</v>
      </c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</row>
    <row r="16" spans="1:103" x14ac:dyDescent="0.25">
      <c r="I16" s="33" t="s">
        <v>24</v>
      </c>
      <c r="J16" s="9">
        <f t="shared" si="0"/>
        <v>5.0614548307835552</v>
      </c>
      <c r="K16" s="7">
        <f>315*PI()/180</f>
        <v>5.497787143782138</v>
      </c>
      <c r="L16" s="7">
        <f t="shared" si="0"/>
        <v>5.0614548307835552</v>
      </c>
      <c r="M16" s="7">
        <f>225*PI()/180</f>
        <v>3.9269908169872414</v>
      </c>
      <c r="N16" s="9">
        <f t="shared" si="0"/>
        <v>5.0614548307835552</v>
      </c>
      <c r="O16" s="34" t="s">
        <v>24</v>
      </c>
      <c r="R16" t="s">
        <v>23</v>
      </c>
      <c r="V16">
        <v>24</v>
      </c>
      <c r="AG16">
        <v>1</v>
      </c>
      <c r="AH16" t="s">
        <v>8</v>
      </c>
      <c r="AI16">
        <v>115</v>
      </c>
      <c r="AJ16" s="6"/>
      <c r="AS16" s="33" t="s">
        <v>24</v>
      </c>
      <c r="AT16" s="9">
        <f t="shared" si="1"/>
        <v>5.0614548307835552</v>
      </c>
      <c r="AU16" s="18">
        <f>315*PI()/180</f>
        <v>5.497787143782138</v>
      </c>
      <c r="AV16" s="18">
        <f t="shared" si="1"/>
        <v>5.0614548307835552</v>
      </c>
      <c r="AW16" s="18">
        <f>225*PI()/180</f>
        <v>3.9269908169872414</v>
      </c>
      <c r="AX16" s="9">
        <f t="shared" si="1"/>
        <v>5.0614548307835552</v>
      </c>
      <c r="AY16" s="34" t="s">
        <v>24</v>
      </c>
      <c r="BQ16" s="9"/>
      <c r="BU16" s="45"/>
      <c r="BV16" s="45"/>
      <c r="BW16" s="45"/>
      <c r="BX16" s="45"/>
      <c r="BY16" s="45"/>
      <c r="BZ16" s="45"/>
      <c r="CA16" s="45"/>
      <c r="CB16" s="45"/>
      <c r="CC16" s="41" t="s">
        <v>24</v>
      </c>
      <c r="CD16" s="9">
        <f t="shared" si="2"/>
        <v>5.0614548307835552</v>
      </c>
      <c r="CE16" s="9">
        <f>315*PI()/180</f>
        <v>5.497787143782138</v>
      </c>
      <c r="CF16" s="9">
        <f t="shared" si="2"/>
        <v>5.0614548307835552</v>
      </c>
      <c r="CG16" s="9">
        <f>225*PI()/180</f>
        <v>3.9269908169872414</v>
      </c>
      <c r="CH16" s="9">
        <f t="shared" si="2"/>
        <v>5.0614548307835552</v>
      </c>
      <c r="CI16" s="26" t="s">
        <v>24</v>
      </c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</row>
    <row r="17" spans="9:103" x14ac:dyDescent="0.25">
      <c r="I17" s="33" t="s">
        <v>24</v>
      </c>
      <c r="J17" s="9">
        <f t="shared" si="0"/>
        <v>5.0614548307835552</v>
      </c>
      <c r="K17" s="7">
        <v>0</v>
      </c>
      <c r="L17" s="15">
        <v>-1</v>
      </c>
      <c r="M17" s="7">
        <f>PI()</f>
        <v>3.1415926535897931</v>
      </c>
      <c r="N17" s="9">
        <f t="shared" si="0"/>
        <v>5.0614548307835552</v>
      </c>
      <c r="O17" s="34" t="s">
        <v>24</v>
      </c>
      <c r="AG17" s="9">
        <v>2</v>
      </c>
      <c r="AH17" t="s">
        <v>9</v>
      </c>
      <c r="AI17">
        <v>120</v>
      </c>
      <c r="AJ17" s="6"/>
      <c r="AS17" s="33" t="s">
        <v>24</v>
      </c>
      <c r="AT17" s="9">
        <f t="shared" si="1"/>
        <v>5.0614548307835552</v>
      </c>
      <c r="AU17" s="18">
        <v>0</v>
      </c>
      <c r="AV17" s="18">
        <v>-1</v>
      </c>
      <c r="AW17" s="18">
        <f>PI()</f>
        <v>3.1415926535897931</v>
      </c>
      <c r="AX17" s="9">
        <f t="shared" si="1"/>
        <v>5.0614548307835552</v>
      </c>
      <c r="AY17" s="34" t="s">
        <v>24</v>
      </c>
      <c r="BQ17" s="9"/>
      <c r="BU17" s="45"/>
      <c r="BV17" s="45"/>
      <c r="BW17" s="45"/>
      <c r="BX17" s="45"/>
      <c r="BY17" s="45"/>
      <c r="BZ17" s="45"/>
      <c r="CA17" s="45"/>
      <c r="CB17" s="45"/>
      <c r="CC17" s="41" t="s">
        <v>24</v>
      </c>
      <c r="CD17" s="9">
        <f t="shared" si="2"/>
        <v>5.0614548307835552</v>
      </c>
      <c r="CE17" s="9">
        <v>0</v>
      </c>
      <c r="CF17" s="9">
        <v>-1</v>
      </c>
      <c r="CG17" s="9">
        <f>PI()</f>
        <v>3.1415926535897931</v>
      </c>
      <c r="CH17" s="9">
        <f t="shared" si="2"/>
        <v>5.0614548307835552</v>
      </c>
      <c r="CI17" s="26" t="s">
        <v>24</v>
      </c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</row>
    <row r="18" spans="9:103" x14ac:dyDescent="0.25">
      <c r="I18" s="33" t="s">
        <v>24</v>
      </c>
      <c r="J18" s="9">
        <f t="shared" si="0"/>
        <v>5.0614548307835552</v>
      </c>
      <c r="K18" s="18">
        <f>315*PI()/180</f>
        <v>5.497787143782138</v>
      </c>
      <c r="L18" s="20">
        <f t="shared" si="0"/>
        <v>5.0614548307835552</v>
      </c>
      <c r="M18" s="18">
        <f>225*PI()/180</f>
        <v>3.9269908169872414</v>
      </c>
      <c r="N18" s="13">
        <f t="shared" si="0"/>
        <v>5.0614548307835552</v>
      </c>
      <c r="O18" s="34" t="s">
        <v>24</v>
      </c>
      <c r="AG18" s="9">
        <v>3</v>
      </c>
      <c r="AH18" t="s">
        <v>10</v>
      </c>
      <c r="AI18">
        <v>130</v>
      </c>
      <c r="AJ18" s="6"/>
      <c r="AS18" s="33" t="s">
        <v>24</v>
      </c>
      <c r="AT18" s="9">
        <f t="shared" si="1"/>
        <v>5.0614548307835552</v>
      </c>
      <c r="AU18" s="18">
        <f>315*PI()/180</f>
        <v>5.497787143782138</v>
      </c>
      <c r="AV18" s="24">
        <f t="shared" si="1"/>
        <v>5.0614548307835552</v>
      </c>
      <c r="AW18" s="18">
        <f>225*PI()/180</f>
        <v>3.9269908169872414</v>
      </c>
      <c r="AX18" s="13">
        <f t="shared" si="1"/>
        <v>5.0614548307835552</v>
      </c>
      <c r="AY18" s="34" t="s">
        <v>24</v>
      </c>
      <c r="BQ18" s="9"/>
      <c r="BU18" s="45"/>
      <c r="BV18" s="45"/>
      <c r="BW18" s="45"/>
      <c r="BX18" s="45"/>
      <c r="BY18" s="45"/>
      <c r="BZ18" s="45"/>
      <c r="CA18" s="45"/>
      <c r="CB18" s="45"/>
      <c r="CC18" s="41" t="s">
        <v>24</v>
      </c>
      <c r="CD18" s="9">
        <f t="shared" si="2"/>
        <v>5.0614548307835552</v>
      </c>
      <c r="CE18" s="9">
        <f>315*PI()/180</f>
        <v>5.497787143782138</v>
      </c>
      <c r="CF18" s="16">
        <f t="shared" si="2"/>
        <v>5.0614548307835552</v>
      </c>
      <c r="CG18" s="9">
        <f>225*PI()/180</f>
        <v>3.9269908169872414</v>
      </c>
      <c r="CH18" s="13">
        <f t="shared" si="2"/>
        <v>5.0614548307835552</v>
      </c>
      <c r="CI18" s="26" t="s">
        <v>24</v>
      </c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</row>
    <row r="19" spans="9:103" x14ac:dyDescent="0.25">
      <c r="I19" s="33" t="s">
        <v>24</v>
      </c>
      <c r="J19" s="9">
        <f t="shared" si="0"/>
        <v>5.0614548307835552</v>
      </c>
      <c r="K19" s="18">
        <f>315*PI()/180</f>
        <v>5.497787143782138</v>
      </c>
      <c r="L19" s="18">
        <f t="shared" si="0"/>
        <v>5.0614548307835552</v>
      </c>
      <c r="M19" s="18">
        <f>225*PI()/180</f>
        <v>3.9269908169872414</v>
      </c>
      <c r="N19" s="13">
        <f t="shared" si="0"/>
        <v>5.0614548307835552</v>
      </c>
      <c r="O19" s="34" t="s">
        <v>24</v>
      </c>
      <c r="AG19" s="9">
        <v>4</v>
      </c>
      <c r="AH19" t="s">
        <v>11</v>
      </c>
      <c r="AI19">
        <v>130</v>
      </c>
      <c r="AJ19" s="6"/>
      <c r="AS19" s="33" t="s">
        <v>24</v>
      </c>
      <c r="AT19" s="9">
        <f t="shared" si="1"/>
        <v>5.0614548307835552</v>
      </c>
      <c r="AU19" s="18">
        <f>315*PI()/180</f>
        <v>5.497787143782138</v>
      </c>
      <c r="AV19" s="18">
        <f t="shared" si="1"/>
        <v>5.0614548307835552</v>
      </c>
      <c r="AW19" s="18">
        <f>225*PI()/180</f>
        <v>3.9269908169872414</v>
      </c>
      <c r="AX19" s="13">
        <f t="shared" si="1"/>
        <v>5.0614548307835552</v>
      </c>
      <c r="AY19" s="34" t="s">
        <v>24</v>
      </c>
      <c r="BQ19" s="9"/>
      <c r="BU19" s="45"/>
      <c r="BV19" s="45"/>
      <c r="BW19" s="45"/>
      <c r="BX19" s="45"/>
      <c r="BY19" s="45"/>
      <c r="BZ19" s="45"/>
      <c r="CA19" s="45"/>
      <c r="CB19" s="45"/>
      <c r="CC19" s="41" t="s">
        <v>24</v>
      </c>
      <c r="CD19" s="9">
        <f t="shared" si="2"/>
        <v>5.0614548307835552</v>
      </c>
      <c r="CE19" s="9">
        <f>315*PI()/180</f>
        <v>5.497787143782138</v>
      </c>
      <c r="CF19" s="9">
        <f t="shared" si="2"/>
        <v>5.0614548307835552</v>
      </c>
      <c r="CG19" s="9">
        <f>225*PI()/180</f>
        <v>3.9269908169872414</v>
      </c>
      <c r="CH19" s="13">
        <f t="shared" si="2"/>
        <v>5.0614548307835552</v>
      </c>
      <c r="CI19" s="26" t="s">
        <v>24</v>
      </c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</row>
    <row r="20" spans="9:103" x14ac:dyDescent="0.25">
      <c r="I20" s="33" t="s">
        <v>24</v>
      </c>
      <c r="J20" s="9">
        <f t="shared" si="0"/>
        <v>5.0614548307835552</v>
      </c>
      <c r="K20" s="18">
        <v>0</v>
      </c>
      <c r="L20" s="15">
        <v>-1</v>
      </c>
      <c r="M20" s="18">
        <f>PI()</f>
        <v>3.1415926535897931</v>
      </c>
      <c r="N20" s="9">
        <f t="shared" si="0"/>
        <v>5.0614548307835552</v>
      </c>
      <c r="O20" s="34" t="s">
        <v>24</v>
      </c>
      <c r="AG20" s="9">
        <v>5</v>
      </c>
      <c r="AH20" t="s">
        <v>12</v>
      </c>
      <c r="AI20">
        <v>12</v>
      </c>
      <c r="AJ20" s="6"/>
      <c r="AS20" s="33" t="s">
        <v>24</v>
      </c>
      <c r="AT20" s="9">
        <f t="shared" si="1"/>
        <v>5.0614548307835552</v>
      </c>
      <c r="AU20" s="18">
        <v>0</v>
      </c>
      <c r="AV20" s="15">
        <v>-1</v>
      </c>
      <c r="AW20" s="18">
        <f>PI()</f>
        <v>3.1415926535897931</v>
      </c>
      <c r="AX20" s="9">
        <f t="shared" si="1"/>
        <v>5.0614548307835552</v>
      </c>
      <c r="AY20" s="34" t="s">
        <v>24</v>
      </c>
      <c r="BQ20" s="9"/>
      <c r="BU20" s="45"/>
      <c r="BV20" s="45"/>
      <c r="BW20" s="45"/>
      <c r="BX20" s="45"/>
      <c r="BY20" s="45"/>
      <c r="BZ20" s="45"/>
      <c r="CA20" s="45"/>
      <c r="CB20" s="45"/>
      <c r="CC20" s="41" t="s">
        <v>24</v>
      </c>
      <c r="CD20" s="9">
        <f t="shared" si="2"/>
        <v>5.0614548307835552</v>
      </c>
      <c r="CE20" s="9">
        <v>0</v>
      </c>
      <c r="CF20" s="9">
        <v>-1</v>
      </c>
      <c r="CG20" s="9">
        <f>PI()</f>
        <v>3.1415926535897931</v>
      </c>
      <c r="CH20" s="9">
        <f t="shared" si="2"/>
        <v>5.0614548307835552</v>
      </c>
      <c r="CI20" s="26" t="s">
        <v>24</v>
      </c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</row>
    <row r="21" spans="9:103" x14ac:dyDescent="0.25">
      <c r="I21" s="33" t="s">
        <v>24</v>
      </c>
      <c r="J21" s="9">
        <f t="shared" si="0"/>
        <v>5.0614548307835552</v>
      </c>
      <c r="K21" s="18">
        <f>45*PI()/180</f>
        <v>0.78539816339744828</v>
      </c>
      <c r="L21" s="18">
        <f>90*PI()/180</f>
        <v>1.5707963267948966</v>
      </c>
      <c r="M21" s="22">
        <f>135*PI()/180</f>
        <v>2.3561944901923448</v>
      </c>
      <c r="N21" s="9">
        <f t="shared" si="0"/>
        <v>5.0614548307835552</v>
      </c>
      <c r="O21" s="34" t="s">
        <v>24</v>
      </c>
      <c r="AG21" s="9">
        <v>6</v>
      </c>
      <c r="AH21" t="s">
        <v>13</v>
      </c>
      <c r="AI21">
        <v>2</v>
      </c>
      <c r="AJ21" s="6"/>
      <c r="AS21" s="33" t="s">
        <v>24</v>
      </c>
      <c r="AT21" s="9">
        <f t="shared" si="1"/>
        <v>5.0614548307835552</v>
      </c>
      <c r="AU21" s="18">
        <f>45*PI()/180</f>
        <v>0.78539816339744828</v>
      </c>
      <c r="AV21" s="18">
        <f>90*PI()/180</f>
        <v>1.5707963267948966</v>
      </c>
      <c r="AW21" s="22">
        <f>135*PI()/180</f>
        <v>2.3561944901923448</v>
      </c>
      <c r="AX21" s="9">
        <f t="shared" si="1"/>
        <v>5.0614548307835552</v>
      </c>
      <c r="AY21" s="34" t="s">
        <v>24</v>
      </c>
      <c r="BQ21" s="9"/>
      <c r="BU21" s="45"/>
      <c r="BV21" s="45"/>
      <c r="BW21" s="45"/>
      <c r="BX21" s="45"/>
      <c r="BY21" s="45"/>
      <c r="BZ21" s="45"/>
      <c r="CA21" s="45"/>
      <c r="CB21" s="45"/>
      <c r="CC21" s="41" t="s">
        <v>24</v>
      </c>
      <c r="CD21" s="9">
        <f t="shared" si="2"/>
        <v>5.0614548307835552</v>
      </c>
      <c r="CE21" s="9">
        <f>45*PI()/180</f>
        <v>0.78539816339744828</v>
      </c>
      <c r="CF21" s="9">
        <f>90*PI()/180</f>
        <v>1.5707963267948966</v>
      </c>
      <c r="CG21" s="9">
        <f>135*PI()/180</f>
        <v>2.3561944901923448</v>
      </c>
      <c r="CH21" s="9">
        <f t="shared" si="2"/>
        <v>5.0614548307835552</v>
      </c>
      <c r="CI21" s="26" t="s">
        <v>24</v>
      </c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</row>
    <row r="22" spans="9:103" x14ac:dyDescent="0.25">
      <c r="I22" s="33" t="s">
        <v>24</v>
      </c>
      <c r="J22" s="9">
        <f t="shared" si="0"/>
        <v>5.0614548307835552</v>
      </c>
      <c r="K22" s="9">
        <f t="shared" si="0"/>
        <v>5.0614548307835552</v>
      </c>
      <c r="L22" s="9">
        <f t="shared" si="0"/>
        <v>5.0614548307835552</v>
      </c>
      <c r="M22" s="9">
        <f t="shared" si="0"/>
        <v>5.0614548307835552</v>
      </c>
      <c r="N22" s="22">
        <f t="shared" si="0"/>
        <v>5.0614548307835552</v>
      </c>
      <c r="O22" s="34" t="s">
        <v>24</v>
      </c>
      <c r="AG22" s="9">
        <v>7</v>
      </c>
      <c r="AH22" t="s">
        <v>14</v>
      </c>
      <c r="AI22">
        <f>($V$14)^2*(10+15)</f>
        <v>225</v>
      </c>
      <c r="AJ22" s="6"/>
      <c r="AS22" s="33" t="s">
        <v>24</v>
      </c>
      <c r="AT22" s="9">
        <f t="shared" si="1"/>
        <v>5.0614548307835552</v>
      </c>
      <c r="AU22" s="9">
        <f t="shared" si="1"/>
        <v>5.0614548307835552</v>
      </c>
      <c r="AV22" s="9">
        <f t="shared" si="1"/>
        <v>5.0614548307835552</v>
      </c>
      <c r="AW22" s="9">
        <f t="shared" si="1"/>
        <v>5.0614548307835552</v>
      </c>
      <c r="AX22" s="22">
        <f t="shared" si="1"/>
        <v>5.0614548307835552</v>
      </c>
      <c r="AY22" s="34" t="s">
        <v>24</v>
      </c>
      <c r="BQ22" s="9"/>
      <c r="BU22" s="45"/>
      <c r="BV22" s="45"/>
      <c r="BW22" s="45"/>
      <c r="BX22" s="45"/>
      <c r="BY22" s="45"/>
      <c r="BZ22" s="45"/>
      <c r="CA22" s="45"/>
      <c r="CB22" s="45"/>
      <c r="CC22" s="41" t="s">
        <v>24</v>
      </c>
      <c r="CD22" s="9">
        <f t="shared" si="2"/>
        <v>5.0614548307835552</v>
      </c>
      <c r="CE22" s="9">
        <f t="shared" si="2"/>
        <v>5.0614548307835552</v>
      </c>
      <c r="CF22" s="9">
        <f t="shared" si="2"/>
        <v>5.0614548307835552</v>
      </c>
      <c r="CG22" s="9">
        <f t="shared" si="2"/>
        <v>5.0614548307835552</v>
      </c>
      <c r="CH22" s="9">
        <f t="shared" si="2"/>
        <v>5.0614548307835552</v>
      </c>
      <c r="CI22" s="26" t="s">
        <v>24</v>
      </c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</row>
    <row r="23" spans="9:103" x14ac:dyDescent="0.25">
      <c r="I23" s="33" t="s">
        <v>24</v>
      </c>
      <c r="J23" s="9">
        <f t="shared" si="0"/>
        <v>5.0614548307835552</v>
      </c>
      <c r="K23" s="9">
        <f t="shared" si="0"/>
        <v>5.0614548307835552</v>
      </c>
      <c r="L23" s="9">
        <f t="shared" si="0"/>
        <v>5.0614548307835552</v>
      </c>
      <c r="M23" s="9">
        <f t="shared" si="0"/>
        <v>5.0614548307835552</v>
      </c>
      <c r="N23" s="9">
        <f t="shared" si="0"/>
        <v>5.0614548307835552</v>
      </c>
      <c r="O23" s="34" t="s">
        <v>24</v>
      </c>
      <c r="AG23" s="9">
        <v>8</v>
      </c>
      <c r="AH23" t="s">
        <v>15</v>
      </c>
      <c r="AI23">
        <v>52</v>
      </c>
      <c r="AJ23" s="6"/>
      <c r="AS23" s="33" t="s">
        <v>24</v>
      </c>
      <c r="AT23" s="9">
        <f t="shared" si="1"/>
        <v>5.0614548307835552</v>
      </c>
      <c r="AU23" s="9">
        <f t="shared" si="1"/>
        <v>5.0614548307835552</v>
      </c>
      <c r="AV23" s="9">
        <f t="shared" si="1"/>
        <v>5.0614548307835552</v>
      </c>
      <c r="AW23" s="9">
        <f t="shared" si="1"/>
        <v>5.0614548307835552</v>
      </c>
      <c r="AX23" s="9">
        <f t="shared" si="1"/>
        <v>5.0614548307835552</v>
      </c>
      <c r="AY23" s="34" t="s">
        <v>24</v>
      </c>
      <c r="BQ23" s="9"/>
      <c r="BU23" s="45"/>
      <c r="BV23" s="45"/>
      <c r="BW23" s="45"/>
      <c r="BX23" s="45"/>
      <c r="BY23" s="45"/>
      <c r="BZ23" s="45"/>
      <c r="CA23" s="45"/>
      <c r="CB23" s="45"/>
      <c r="CC23" s="41" t="s">
        <v>24</v>
      </c>
      <c r="CD23" s="9">
        <f t="shared" si="2"/>
        <v>5.0614548307835552</v>
      </c>
      <c r="CE23" s="9">
        <f t="shared" si="2"/>
        <v>5.0614548307835552</v>
      </c>
      <c r="CF23" s="9">
        <f t="shared" si="2"/>
        <v>5.0614548307835552</v>
      </c>
      <c r="CG23" s="9">
        <f t="shared" si="2"/>
        <v>5.0614548307835552</v>
      </c>
      <c r="CH23" s="9">
        <f t="shared" si="2"/>
        <v>5.0614548307835552</v>
      </c>
      <c r="CI23" s="26" t="s">
        <v>24</v>
      </c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</row>
    <row r="24" spans="9:103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f>315*PI()/180</f>
        <v>5.497787143782138</v>
      </c>
      <c r="AJ24" s="6"/>
      <c r="AS24" s="35" t="s">
        <v>24</v>
      </c>
      <c r="AT24" s="36" t="s">
        <v>24</v>
      </c>
      <c r="AU24" s="36" t="s">
        <v>24</v>
      </c>
      <c r="AV24" s="36" t="s">
        <v>24</v>
      </c>
      <c r="AW24" s="36" t="s">
        <v>24</v>
      </c>
      <c r="AX24" s="36" t="s">
        <v>24</v>
      </c>
      <c r="AY24" s="37" t="s">
        <v>24</v>
      </c>
      <c r="BQ24" s="9"/>
      <c r="BU24" s="9"/>
      <c r="BV24" s="9"/>
      <c r="BW24" s="9"/>
      <c r="BX24" s="9"/>
      <c r="BY24" s="9"/>
      <c r="BZ24" s="9"/>
      <c r="CA24" s="9"/>
      <c r="CB24" s="9"/>
      <c r="CC24" s="42" t="s">
        <v>24</v>
      </c>
      <c r="CD24" s="43" t="s">
        <v>24</v>
      </c>
      <c r="CE24" s="43" t="s">
        <v>24</v>
      </c>
      <c r="CF24" s="43" t="s">
        <v>24</v>
      </c>
      <c r="CG24" s="43" t="s">
        <v>24</v>
      </c>
      <c r="CH24" s="43" t="s">
        <v>24</v>
      </c>
      <c r="CI24" s="44" t="s">
        <v>24</v>
      </c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6"/>
    </row>
    <row r="25" spans="9:103" x14ac:dyDescent="0.25">
      <c r="AG25" s="9">
        <v>10</v>
      </c>
      <c r="AH25" t="s">
        <v>17</v>
      </c>
      <c r="AI25">
        <f>AI22/(AI20*$V$14^2)/($V$15*0.0254/$V$16)</f>
        <v>29.825817227392033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Q25" s="9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</row>
    <row r="26" spans="9:103" x14ac:dyDescent="0.25">
      <c r="AG26" s="9">
        <v>11</v>
      </c>
      <c r="AH26" t="s">
        <v>18</v>
      </c>
      <c r="AI26">
        <v>0</v>
      </c>
      <c r="BQ26" s="9"/>
    </row>
    <row r="27" spans="9:103" x14ac:dyDescent="0.25">
      <c r="AG27" s="9">
        <v>12</v>
      </c>
      <c r="AH27" t="s">
        <v>19</v>
      </c>
      <c r="AI27">
        <v>2</v>
      </c>
      <c r="BQ27" s="9"/>
    </row>
    <row r="28" spans="9:103" x14ac:dyDescent="0.25">
      <c r="AG28" s="9">
        <v>13</v>
      </c>
      <c r="AH28" t="s">
        <v>26</v>
      </c>
      <c r="AI28">
        <v>40</v>
      </c>
    </row>
    <row r="29" spans="9:103" x14ac:dyDescent="0.25">
      <c r="AG29" s="9">
        <v>14</v>
      </c>
      <c r="AH29" t="s">
        <v>20</v>
      </c>
      <c r="AI29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5.285156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7109375" customWidth="1"/>
    <col min="19" max="23" width="4.85546875" bestFit="1" customWidth="1"/>
    <col min="25" max="31" width="4.85546875" bestFit="1" customWidth="1"/>
    <col min="34" max="34" width="33.42578125" customWidth="1"/>
    <col min="35" max="35" width="8" customWidth="1"/>
    <col min="37" max="44" width="4" bestFit="1" customWidth="1"/>
    <col min="46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52" width="4.85546875" bestFit="1" customWidth="1"/>
    <col min="54" max="60" width="4.85546875" bestFit="1" customWidth="1"/>
    <col min="62" max="68" width="4.85546875" bestFit="1" customWidth="1"/>
    <col min="69" max="69" width="34.5703125" bestFit="1" customWidth="1"/>
    <col min="70" max="70" width="9.28515625" customWidth="1"/>
    <col min="71" max="71" width="7.57031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7" width="4.85546875" bestFit="1" customWidth="1"/>
    <col min="89" max="89" width="4.85546875" bestFit="1" customWidth="1"/>
    <col min="90" max="90" width="4.5703125" customWidth="1"/>
    <col min="91" max="95" width="4.85546875" bestFit="1" customWidth="1"/>
    <col min="97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" bestFit="1" customWidth="1"/>
    <col min="105" max="105" width="34.5703125" bestFit="1" customWidth="1"/>
    <col min="106" max="106" width="7" customWidth="1"/>
    <col min="108" max="114" width="4" bestFit="1" customWidth="1"/>
    <col min="116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22" width="4.85546875" bestFit="1" customWidth="1"/>
    <col min="124" max="130" width="4.85546875" bestFit="1" customWidth="1"/>
    <col min="132" max="138" width="4.85546875" bestFit="1" customWidth="1"/>
  </cols>
  <sheetData>
    <row r="1" spans="1:137" x14ac:dyDescent="0.25">
      <c r="AG1">
        <v>1</v>
      </c>
      <c r="AH1" t="s">
        <v>8</v>
      </c>
      <c r="AI1">
        <v>150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120</v>
      </c>
      <c r="CY1">
        <v>1</v>
      </c>
      <c r="CZ1" t="s">
        <v>8</v>
      </c>
      <c r="DA1">
        <v>150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1" t="s">
        <v>24</v>
      </c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2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160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130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160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33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34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9">
        <v>190</v>
      </c>
      <c r="AN3" s="9">
        <v>190</v>
      </c>
      <c r="AO3" s="9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9" t="s">
        <v>6</v>
      </c>
      <c r="AV3" s="9" t="s">
        <v>4</v>
      </c>
      <c r="AW3" s="9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9">
        <v>1</v>
      </c>
      <c r="BD3" s="9">
        <v>1</v>
      </c>
      <c r="BE3" s="9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9">
        <v>1</v>
      </c>
      <c r="BL3" s="9">
        <v>1</v>
      </c>
      <c r="BM3" s="9">
        <v>1</v>
      </c>
      <c r="BN3" s="9">
        <v>0</v>
      </c>
      <c r="BO3" s="50" t="s">
        <v>24</v>
      </c>
      <c r="BP3" s="9">
        <v>3</v>
      </c>
      <c r="BQ3" t="s">
        <v>10</v>
      </c>
      <c r="BR3">
        <v>140</v>
      </c>
      <c r="BT3" s="49">
        <v>190</v>
      </c>
      <c r="BU3" s="9">
        <v>190</v>
      </c>
      <c r="BV3" s="9">
        <v>190</v>
      </c>
      <c r="BW3" s="9">
        <v>190</v>
      </c>
      <c r="BX3" s="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9" t="s">
        <v>6</v>
      </c>
      <c r="CE3" s="9" t="s">
        <v>4</v>
      </c>
      <c r="CF3" s="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9">
        <v>1</v>
      </c>
      <c r="CM3" s="9">
        <v>1</v>
      </c>
      <c r="CN3" s="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9">
        <v>1</v>
      </c>
      <c r="CU3" s="9">
        <v>1</v>
      </c>
      <c r="CV3" s="9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150</v>
      </c>
      <c r="E4" s="7">
        <v>180</v>
      </c>
      <c r="F4" s="9">
        <v>180</v>
      </c>
      <c r="G4" s="50">
        <v>180</v>
      </c>
      <c r="I4" s="33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34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9">
        <v>180</v>
      </c>
      <c r="AN4" s="9">
        <v>170</v>
      </c>
      <c r="AO4" s="9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9" t="s">
        <v>5</v>
      </c>
      <c r="AV4" s="9" t="s">
        <v>6</v>
      </c>
      <c r="AW4" s="9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9">
        <v>1</v>
      </c>
      <c r="BD4" s="9">
        <v>8</v>
      </c>
      <c r="BE4" s="9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9">
        <v>1</v>
      </c>
      <c r="BL4" s="9">
        <v>1</v>
      </c>
      <c r="BM4" s="9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9">
        <v>180</v>
      </c>
      <c r="BW4" s="9">
        <v>170</v>
      </c>
      <c r="BX4" s="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9" t="s">
        <v>5</v>
      </c>
      <c r="CE4" s="9" t="s">
        <v>6</v>
      </c>
      <c r="CF4" s="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9">
        <v>1</v>
      </c>
      <c r="CM4" s="9">
        <v>8</v>
      </c>
      <c r="CN4" s="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9">
        <v>1</v>
      </c>
      <c r="CU4" s="9">
        <v>1</v>
      </c>
      <c r="CV4" s="9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6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7">
        <v>170</v>
      </c>
      <c r="E5" s="21">
        <v>170</v>
      </c>
      <c r="F5" s="9">
        <v>170</v>
      </c>
      <c r="G5" s="50">
        <v>170</v>
      </c>
      <c r="I5" s="33" t="s">
        <v>24</v>
      </c>
      <c r="J5" s="9" t="s">
        <v>4</v>
      </c>
      <c r="K5" s="7" t="s">
        <v>2</v>
      </c>
      <c r="L5" s="7" t="s">
        <v>1</v>
      </c>
      <c r="M5" s="7" t="s">
        <v>0</v>
      </c>
      <c r="N5" s="9" t="s">
        <v>4</v>
      </c>
      <c r="O5" s="34" t="s">
        <v>24</v>
      </c>
      <c r="P5" s="6"/>
      <c r="Q5" s="49" t="s">
        <v>24</v>
      </c>
      <c r="R5" s="9">
        <v>3</v>
      </c>
      <c r="S5" s="7">
        <v>1</v>
      </c>
      <c r="T5" s="7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7">
        <v>1</v>
      </c>
      <c r="AC5" s="21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9">
        <v>170</v>
      </c>
      <c r="AN5" s="9">
        <v>170</v>
      </c>
      <c r="AO5" s="9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9" t="s">
        <v>2</v>
      </c>
      <c r="AV5" s="9" t="s">
        <v>1</v>
      </c>
      <c r="AW5" s="9" t="s">
        <v>6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9">
        <v>1</v>
      </c>
      <c r="BD5" s="9">
        <v>1</v>
      </c>
      <c r="BE5" s="9">
        <v>9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9">
        <v>1</v>
      </c>
      <c r="BL5" s="9">
        <v>1</v>
      </c>
      <c r="BM5" s="9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9">
        <v>170</v>
      </c>
      <c r="BW5" s="9">
        <v>170</v>
      </c>
      <c r="BX5" s="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9" t="s">
        <v>2</v>
      </c>
      <c r="CE5" s="9" t="s">
        <v>1</v>
      </c>
      <c r="CF5" s="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9">
        <v>1</v>
      </c>
      <c r="CM5" s="9">
        <v>1</v>
      </c>
      <c r="CN5" s="9">
        <v>9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9">
        <v>1</v>
      </c>
      <c r="CU5" s="9">
        <v>1</v>
      </c>
      <c r="CV5" s="9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1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1</v>
      </c>
      <c r="DW5" s="9">
        <v>9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24">
        <v>160</v>
      </c>
      <c r="E6" s="18">
        <v>160</v>
      </c>
      <c r="F6" s="25">
        <v>160</v>
      </c>
      <c r="G6" s="50">
        <v>160</v>
      </c>
      <c r="I6" s="33" t="s">
        <v>24</v>
      </c>
      <c r="J6" s="9" t="s">
        <v>4</v>
      </c>
      <c r="K6" s="18" t="s">
        <v>6</v>
      </c>
      <c r="L6" s="24" t="s">
        <v>4</v>
      </c>
      <c r="M6" s="18" t="s">
        <v>7</v>
      </c>
      <c r="N6" s="13" t="s">
        <v>4</v>
      </c>
      <c r="O6" s="34" t="s">
        <v>24</v>
      </c>
      <c r="P6" s="6"/>
      <c r="Q6" s="49" t="s">
        <v>24</v>
      </c>
      <c r="R6" s="9">
        <v>4</v>
      </c>
      <c r="S6" s="18">
        <v>1</v>
      </c>
      <c r="T6" s="24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24">
        <v>2</v>
      </c>
      <c r="AC6" s="18">
        <v>2</v>
      </c>
      <c r="AD6" s="25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</v>
      </c>
      <c r="BE6" s="18">
        <v>1</v>
      </c>
      <c r="BF6" s="13">
        <v>13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24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16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16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16">
        <v>1</v>
      </c>
      <c r="CN6" s="9">
        <v>1</v>
      </c>
      <c r="CO6" s="13">
        <v>13</v>
      </c>
      <c r="CP6" s="50" t="s">
        <v>24</v>
      </c>
      <c r="CQ6" s="6"/>
      <c r="CR6" s="49" t="s">
        <v>24</v>
      </c>
      <c r="CS6" s="9">
        <v>0</v>
      </c>
      <c r="CT6" s="9">
        <v>2</v>
      </c>
      <c r="CU6" s="16">
        <v>2</v>
      </c>
      <c r="CV6" s="9">
        <v>2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16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</v>
      </c>
      <c r="DW6" s="9">
        <v>1</v>
      </c>
      <c r="DX6" s="13">
        <v>13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120</v>
      </c>
      <c r="E7" s="18">
        <v>150</v>
      </c>
      <c r="F7" s="13">
        <v>150</v>
      </c>
      <c r="G7" s="50">
        <v>150</v>
      </c>
      <c r="I7" s="33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34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(V14)^2*(20)</f>
        <v>180</v>
      </c>
      <c r="AJ7" s="6"/>
      <c r="AK7" s="49">
        <v>150</v>
      </c>
      <c r="AL7" s="9">
        <v>150</v>
      </c>
      <c r="AM7" s="18">
        <v>150</v>
      </c>
      <c r="AN7" s="15">
        <v>120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14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(V14)^2*(20)</f>
        <v>180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6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8</v>
      </c>
      <c r="CN7" s="9">
        <v>1</v>
      </c>
      <c r="CO7" s="13">
        <v>14</v>
      </c>
      <c r="CP7" s="50" t="s">
        <v>24</v>
      </c>
      <c r="CQ7" s="6"/>
      <c r="CR7" s="49" t="s">
        <v>24</v>
      </c>
      <c r="CS7" s="9">
        <v>0</v>
      </c>
      <c r="CT7" s="9">
        <v>2</v>
      </c>
      <c r="CU7" s="9">
        <v>2</v>
      </c>
      <c r="CV7" s="9">
        <v>2</v>
      </c>
      <c r="CW7" s="13">
        <v>0</v>
      </c>
      <c r="CX7" s="50" t="s">
        <v>24</v>
      </c>
      <c r="CY7" s="9">
        <v>7</v>
      </c>
      <c r="CZ7" t="s">
        <v>14</v>
      </c>
      <c r="DA7">
        <f>($V$14)^2*(20)</f>
        <v>180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6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8</v>
      </c>
      <c r="DW7" s="9">
        <v>1</v>
      </c>
      <c r="DX7" s="13">
        <v>14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18">
        <v>140</v>
      </c>
      <c r="E8" s="22">
        <v>140</v>
      </c>
      <c r="F8" s="9">
        <v>140</v>
      </c>
      <c r="G8" s="50">
        <v>140</v>
      </c>
      <c r="I8" s="33" t="s">
        <v>24</v>
      </c>
      <c r="J8" s="9" t="s">
        <v>4</v>
      </c>
      <c r="K8" s="18" t="s">
        <v>2</v>
      </c>
      <c r="L8" s="18" t="s">
        <v>1</v>
      </c>
      <c r="M8" s="18" t="s">
        <v>0</v>
      </c>
      <c r="N8" s="9" t="s">
        <v>4</v>
      </c>
      <c r="O8" s="34" t="s">
        <v>24</v>
      </c>
      <c r="P8" s="6"/>
      <c r="Q8" s="49" t="s">
        <v>24</v>
      </c>
      <c r="R8" s="9">
        <v>6</v>
      </c>
      <c r="S8" s="18">
        <v>1</v>
      </c>
      <c r="T8" s="18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18">
        <v>2</v>
      </c>
      <c r="AC8" s="22">
        <v>2</v>
      </c>
      <c r="AD8" s="9">
        <v>0</v>
      </c>
      <c r="AE8" s="50" t="s">
        <v>24</v>
      </c>
      <c r="AG8" s="9">
        <v>8</v>
      </c>
      <c r="AH8" t="s">
        <v>15</v>
      </c>
      <c r="AI8">
        <v>36</v>
      </c>
      <c r="AJ8" s="6"/>
      <c r="AK8" s="49">
        <v>140</v>
      </c>
      <c r="AL8" s="9">
        <v>140</v>
      </c>
      <c r="AM8" s="18">
        <v>140</v>
      </c>
      <c r="AN8" s="18">
        <v>140</v>
      </c>
      <c r="AO8" s="22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18" t="s">
        <v>1</v>
      </c>
      <c r="AW8" s="22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18">
        <v>1</v>
      </c>
      <c r="BE8" s="22">
        <v>1</v>
      </c>
      <c r="BF8" s="9">
        <v>15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18">
        <v>2</v>
      </c>
      <c r="BM8" s="22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9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9" t="s">
        <v>1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9">
        <v>1</v>
      </c>
      <c r="CN8" s="9">
        <v>9</v>
      </c>
      <c r="CO8" s="9">
        <v>15</v>
      </c>
      <c r="CP8" s="50" t="s">
        <v>24</v>
      </c>
      <c r="CQ8" s="6"/>
      <c r="CR8" s="49" t="s">
        <v>24</v>
      </c>
      <c r="CS8" s="9">
        <v>0</v>
      </c>
      <c r="CT8" s="9">
        <v>2</v>
      </c>
      <c r="CU8" s="9">
        <v>2</v>
      </c>
      <c r="CV8" s="9">
        <v>2</v>
      </c>
      <c r="CW8" s="9">
        <v>0</v>
      </c>
      <c r="CX8" s="50" t="s">
        <v>24</v>
      </c>
      <c r="CY8" s="9">
        <v>8</v>
      </c>
      <c r="CZ8" t="s">
        <v>15</v>
      </c>
      <c r="DA8">
        <v>53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1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</v>
      </c>
      <c r="DW8" s="9">
        <v>9</v>
      </c>
      <c r="DX8" s="9">
        <v>15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28">
        <v>130</v>
      </c>
      <c r="E9" s="28">
        <v>130</v>
      </c>
      <c r="F9" s="22">
        <v>130</v>
      </c>
      <c r="G9" s="50">
        <v>130</v>
      </c>
      <c r="I9" s="33" t="s">
        <v>24</v>
      </c>
      <c r="J9" s="9" t="s">
        <v>4</v>
      </c>
      <c r="K9" s="28" t="s">
        <v>6</v>
      </c>
      <c r="L9" s="29" t="s">
        <v>4</v>
      </c>
      <c r="M9" s="28" t="s">
        <v>7</v>
      </c>
      <c r="N9" s="9" t="s">
        <v>4</v>
      </c>
      <c r="O9" s="34" t="s">
        <v>24</v>
      </c>
      <c r="P9" s="6"/>
      <c r="Q9" s="49" t="s">
        <v>24</v>
      </c>
      <c r="R9" s="9">
        <v>7</v>
      </c>
      <c r="S9" s="28">
        <v>1</v>
      </c>
      <c r="T9" s="2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28">
        <v>3</v>
      </c>
      <c r="AC9" s="28">
        <v>3</v>
      </c>
      <c r="AD9" s="22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28">
        <v>130</v>
      </c>
      <c r="AO9" s="28">
        <v>130</v>
      </c>
      <c r="AP9" s="22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28" t="s">
        <v>4</v>
      </c>
      <c r="AW9" s="28" t="s">
        <v>7</v>
      </c>
      <c r="AX9" s="22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28">
        <v>1</v>
      </c>
      <c r="BE9" s="28">
        <v>1</v>
      </c>
      <c r="BF9" s="22">
        <v>16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28">
        <v>3</v>
      </c>
      <c r="BM9" s="28">
        <v>3</v>
      </c>
      <c r="BN9" s="22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8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8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8">
        <v>1</v>
      </c>
      <c r="CN9" s="28">
        <v>1</v>
      </c>
      <c r="CO9" s="9">
        <v>25</v>
      </c>
      <c r="CP9" s="50" t="s">
        <v>24</v>
      </c>
      <c r="CQ9" s="6"/>
      <c r="CR9" s="49" t="s">
        <v>24</v>
      </c>
      <c r="CS9" s="9">
        <v>0</v>
      </c>
      <c r="CT9" s="28">
        <v>3</v>
      </c>
      <c r="CU9" s="28">
        <v>3</v>
      </c>
      <c r="CV9" s="28">
        <v>3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1</v>
      </c>
      <c r="DW9" s="9">
        <v>1</v>
      </c>
      <c r="DX9" s="9">
        <v>25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90</v>
      </c>
      <c r="E10" s="28">
        <v>120</v>
      </c>
      <c r="F10" s="9">
        <v>120</v>
      </c>
      <c r="G10" s="50">
        <v>120</v>
      </c>
      <c r="I10" s="33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34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23.860653781913626</v>
      </c>
      <c r="AJ10" s="6"/>
      <c r="AK10" s="49">
        <v>120</v>
      </c>
      <c r="AL10" s="9">
        <v>120</v>
      </c>
      <c r="AM10" s="28">
        <v>120</v>
      </c>
      <c r="AN10" s="15">
        <v>90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17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23.860653781913626</v>
      </c>
      <c r="BT10" s="49">
        <v>120</v>
      </c>
      <c r="BU10" s="9">
        <v>120</v>
      </c>
      <c r="BV10" s="28">
        <v>120</v>
      </c>
      <c r="BW10" s="15">
        <v>90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9</v>
      </c>
      <c r="CN10" s="28">
        <v>1</v>
      </c>
      <c r="CO10" s="9">
        <v>26</v>
      </c>
      <c r="CP10" s="50" t="s">
        <v>24</v>
      </c>
      <c r="CQ10" s="6"/>
      <c r="CR10" s="49" t="s">
        <v>24</v>
      </c>
      <c r="CS10" s="9">
        <v>0</v>
      </c>
      <c r="CT10" s="28">
        <v>3</v>
      </c>
      <c r="CU10" s="15">
        <v>3</v>
      </c>
      <c r="CV10" s="28">
        <v>3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6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8</v>
      </c>
      <c r="DW10" s="9">
        <v>1</v>
      </c>
      <c r="DX10" s="9">
        <v>26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28">
        <v>110</v>
      </c>
      <c r="E11" s="30">
        <v>110</v>
      </c>
      <c r="F11" s="9">
        <v>110</v>
      </c>
      <c r="G11" s="50">
        <v>110</v>
      </c>
      <c r="I11" s="33" t="s">
        <v>24</v>
      </c>
      <c r="J11" s="9" t="s">
        <v>4</v>
      </c>
      <c r="K11" s="28" t="s">
        <v>2</v>
      </c>
      <c r="L11" s="28" t="s">
        <v>1</v>
      </c>
      <c r="M11" s="28" t="s">
        <v>0</v>
      </c>
      <c r="N11" s="9" t="s">
        <v>4</v>
      </c>
      <c r="O11" s="34" t="s">
        <v>24</v>
      </c>
      <c r="P11" s="6"/>
      <c r="Q11" s="49" t="s">
        <v>24</v>
      </c>
      <c r="R11" s="9">
        <v>9</v>
      </c>
      <c r="S11" s="28">
        <v>1</v>
      </c>
      <c r="T11" s="28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28">
        <v>3</v>
      </c>
      <c r="AC11" s="30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28">
        <v>110</v>
      </c>
      <c r="AO11" s="30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28" t="s">
        <v>1</v>
      </c>
      <c r="AW11" s="30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28">
        <v>1</v>
      </c>
      <c r="BE11" s="30">
        <v>1</v>
      </c>
      <c r="BF11" s="9">
        <v>18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28">
        <v>3</v>
      </c>
      <c r="BM11" s="30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28">
        <v>110</v>
      </c>
      <c r="BX11" s="30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28" t="s">
        <v>1</v>
      </c>
      <c r="CF11" s="30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28">
        <v>1</v>
      </c>
      <c r="CN11" s="30">
        <v>1</v>
      </c>
      <c r="CO11" s="9">
        <v>27</v>
      </c>
      <c r="CP11" s="50" t="s">
        <v>24</v>
      </c>
      <c r="CQ11" s="6"/>
      <c r="CR11" s="49" t="s">
        <v>24</v>
      </c>
      <c r="CS11" s="9">
        <v>0</v>
      </c>
      <c r="CT11" s="28">
        <v>3</v>
      </c>
      <c r="CU11" s="28">
        <v>3</v>
      </c>
      <c r="CV11" s="30">
        <v>3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1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1</v>
      </c>
      <c r="DW11" s="9">
        <v>9</v>
      </c>
      <c r="DX11" s="9">
        <v>28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2">
        <v>100</v>
      </c>
      <c r="E12" s="52">
        <v>100</v>
      </c>
      <c r="F12" s="54">
        <v>100</v>
      </c>
      <c r="G12" s="53">
        <v>100</v>
      </c>
      <c r="I12" s="35" t="s">
        <v>24</v>
      </c>
      <c r="J12" s="36" t="s">
        <v>24</v>
      </c>
      <c r="K12" s="36" t="s">
        <v>24</v>
      </c>
      <c r="L12" s="36" t="s">
        <v>24</v>
      </c>
      <c r="M12" s="36" t="s">
        <v>24</v>
      </c>
      <c r="N12" s="36" t="s">
        <v>24</v>
      </c>
      <c r="O12" s="37" t="s">
        <v>24</v>
      </c>
      <c r="P12" s="6"/>
      <c r="Q12" s="51" t="s">
        <v>24</v>
      </c>
      <c r="R12" s="52" t="s">
        <v>24</v>
      </c>
      <c r="S12" s="52" t="s">
        <v>24</v>
      </c>
      <c r="T12" s="52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2" t="s">
        <v>24</v>
      </c>
      <c r="AC12" s="52" t="s">
        <v>24</v>
      </c>
      <c r="AD12" s="54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4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4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4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4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4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4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5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4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48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42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1" t="s">
        <v>24</v>
      </c>
      <c r="J14" s="31" t="s">
        <v>24</v>
      </c>
      <c r="K14" s="31" t="s">
        <v>24</v>
      </c>
      <c r="L14" s="31" t="s">
        <v>24</v>
      </c>
      <c r="M14" s="31" t="s">
        <v>24</v>
      </c>
      <c r="N14" s="31" t="s">
        <v>24</v>
      </c>
      <c r="O14" s="32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87</v>
      </c>
      <c r="Y14" s="6">
        <v>88</v>
      </c>
      <c r="Z14" s="6"/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33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34" t="s">
        <v>24</v>
      </c>
      <c r="P15" s="6"/>
      <c r="Q15" s="6"/>
      <c r="R15" s="6" t="s">
        <v>22</v>
      </c>
      <c r="S15" s="6"/>
      <c r="T15" s="6"/>
      <c r="U15" s="6"/>
      <c r="V15" s="6">
        <v>88</v>
      </c>
      <c r="W15" s="6"/>
      <c r="X15" s="6"/>
      <c r="Y15" s="6"/>
      <c r="Z15" s="6"/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9">
        <f>315*PI()/180</f>
        <v>5.497787143782138</v>
      </c>
      <c r="AV15" s="9">
        <f>270*PI()/180</f>
        <v>4.7123889803846897</v>
      </c>
      <c r="AW15" s="9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9">
        <f>315*PI()/180</f>
        <v>5.497787143782138</v>
      </c>
      <c r="CE15" s="9">
        <f>270*PI()/180</f>
        <v>4.7123889803846897</v>
      </c>
      <c r="CF15" s="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33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34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6"/>
      <c r="AA16" s="6"/>
      <c r="AB16" s="6"/>
      <c r="AC16" s="6"/>
      <c r="AD16" s="6"/>
      <c r="AG16">
        <v>1</v>
      </c>
      <c r="AH16" t="s">
        <v>8</v>
      </c>
      <c r="AI16">
        <v>120</v>
      </c>
      <c r="AJ16" s="6"/>
      <c r="AS16" s="49" t="s">
        <v>24</v>
      </c>
      <c r="AT16" s="9">
        <f t="shared" ref="AT16:AT23" si="2">270*PI()/180</f>
        <v>4.7123889803846897</v>
      </c>
      <c r="AU16" s="9">
        <v>0</v>
      </c>
      <c r="AV16" s="9">
        <v>-1</v>
      </c>
      <c r="AW16" s="9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150</v>
      </c>
      <c r="CB16" s="49" t="s">
        <v>24</v>
      </c>
      <c r="CC16" s="9">
        <f t="shared" ref="CC16:CC23" si="4">270*PI()/180</f>
        <v>4.7123889803846897</v>
      </c>
      <c r="CD16" s="9">
        <v>0</v>
      </c>
      <c r="CE16" s="9">
        <f>315*PI()/180</f>
        <v>5.497787143782138</v>
      </c>
      <c r="CF16" s="9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>315*PI()/180</f>
        <v>5.497787143782138</v>
      </c>
      <c r="DO16" s="9">
        <f>PI()</f>
        <v>3.1415926535897931</v>
      </c>
      <c r="DP16" s="9">
        <f t="shared" ref="DP16:DP23" si="7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33" t="s">
        <v>24</v>
      </c>
      <c r="J17" s="9">
        <f t="shared" si="0"/>
        <v>4.7123889803846897</v>
      </c>
      <c r="K17" s="7">
        <f>225*PI()/180</f>
        <v>3.9269908169872414</v>
      </c>
      <c r="L17" s="7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34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9">
        <v>2</v>
      </c>
      <c r="AH17" t="s">
        <v>9</v>
      </c>
      <c r="AI17">
        <v>130</v>
      </c>
      <c r="AJ17" s="6"/>
      <c r="AS17" s="49" t="s">
        <v>24</v>
      </c>
      <c r="AT17" s="9">
        <f t="shared" si="2"/>
        <v>4.7123889803846897</v>
      </c>
      <c r="AU17" s="9">
        <f>225*PI()/180</f>
        <v>3.9269908169872414</v>
      </c>
      <c r="AV17" s="9">
        <f>90*PI()/180</f>
        <v>1.5707963267948966</v>
      </c>
      <c r="AW17" s="9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160</v>
      </c>
      <c r="CB17" s="49" t="s">
        <v>24</v>
      </c>
      <c r="CC17" s="9">
        <f t="shared" si="4"/>
        <v>4.7123889803846897</v>
      </c>
      <c r="CD17" s="9">
        <f>225*PI()/180</f>
        <v>3.9269908169872414</v>
      </c>
      <c r="CE17" s="9">
        <f>90*PI()/180</f>
        <v>1.5707963267948966</v>
      </c>
      <c r="CF17" s="9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>90*PI()/180</f>
        <v>1.5707963267948966</v>
      </c>
      <c r="DO17" s="9">
        <f>315*PI()/180</f>
        <v>5.497787143782138</v>
      </c>
      <c r="DP17" s="9">
        <f t="shared" si="7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33" t="s">
        <v>24</v>
      </c>
      <c r="J18" s="9">
        <f t="shared" si="0"/>
        <v>4.7123889803846897</v>
      </c>
      <c r="K18" s="18">
        <f>315*PI()/180</f>
        <v>5.497787143782138</v>
      </c>
      <c r="L18" s="24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34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9">
        <v>3</v>
      </c>
      <c r="AH18" t="s">
        <v>10</v>
      </c>
      <c r="AI18">
        <v>140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16">
        <f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16">
        <f>270*PI()/180</f>
        <v>4.7123889803846897</v>
      </c>
      <c r="DO18" s="9">
        <f>45*PI()/180</f>
        <v>0.78539816339744828</v>
      </c>
      <c r="DP18" s="13">
        <f t="shared" si="7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33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34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>315*PI()/180</f>
        <v>5.497787143782138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>315*PI()/180</f>
        <v>5.497787143782138</v>
      </c>
      <c r="DO19" s="9">
        <f>PI()</f>
        <v>3.1415926535897931</v>
      </c>
      <c r="DP19" s="13">
        <f t="shared" si="7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33" t="s">
        <v>24</v>
      </c>
      <c r="J20" s="9">
        <f t="shared" si="0"/>
        <v>4.7123889803846897</v>
      </c>
      <c r="K20" s="18">
        <f>225*PI()/180</f>
        <v>3.9269908169872414</v>
      </c>
      <c r="L20" s="18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34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18">
        <f>90*PI()/180</f>
        <v>1.5707963267948966</v>
      </c>
      <c r="AW20" s="22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9">
        <f>90*PI()/180</f>
        <v>1.5707963267948966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>90*PI()/180</f>
        <v>1.5707963267948966</v>
      </c>
      <c r="DO20" s="9">
        <f>315*PI()/180</f>
        <v>5.497787143782138</v>
      </c>
      <c r="DP20" s="9">
        <f t="shared" si="7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33" t="s">
        <v>24</v>
      </c>
      <c r="J21" s="9">
        <f t="shared" si="0"/>
        <v>4.7123889803846897</v>
      </c>
      <c r="K21" s="28">
        <f>315*PI()/180</f>
        <v>5.497787143782138</v>
      </c>
      <c r="L21" s="29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34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28">
        <f>270*PI()/180</f>
        <v>4.7123889803846897</v>
      </c>
      <c r="AW21" s="28">
        <f>45*PI()/180</f>
        <v>0.78539816339744828</v>
      </c>
      <c r="AX21" s="22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8">
        <f>270*PI()/180</f>
        <v>4.7123889803846897</v>
      </c>
      <c r="CF21" s="28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>270*PI()/180</f>
        <v>4.7123889803846897</v>
      </c>
      <c r="DO21" s="9">
        <f>45*PI()/180</f>
        <v>0.78539816339744828</v>
      </c>
      <c r="DP21" s="9">
        <f t="shared" si="7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33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34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9">
        <v>7</v>
      </c>
      <c r="AH22" t="s">
        <v>14</v>
      </c>
      <c r="AI22">
        <f>(V14)^2*(20)</f>
        <v>180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($V$14)^2*(20)</f>
        <v>180</v>
      </c>
      <c r="CB22" s="49" t="s">
        <v>24</v>
      </c>
      <c r="CC22" s="9">
        <f t="shared" si="4"/>
        <v>4.7123889803846897</v>
      </c>
      <c r="CD22" s="28">
        <v>0</v>
      </c>
      <c r="CE22" s="15">
        <v>-1</v>
      </c>
      <c r="CF22" s="28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>315*PI()/180</f>
        <v>5.497787143782138</v>
      </c>
      <c r="DO22" s="9">
        <f>PI()</f>
        <v>3.1415926535897931</v>
      </c>
      <c r="DP22" s="9">
        <f t="shared" si="7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33" t="s">
        <v>24</v>
      </c>
      <c r="J23" s="9">
        <f t="shared" si="0"/>
        <v>4.7123889803846897</v>
      </c>
      <c r="K23" s="28">
        <f>225*PI()/180</f>
        <v>3.9269908169872414</v>
      </c>
      <c r="L23" s="28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34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28">
        <f>90*PI()/180</f>
        <v>1.5707963267948966</v>
      </c>
      <c r="AW23" s="30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28">
        <f>90*PI()/180</f>
        <v>1.5707963267948966</v>
      </c>
      <c r="CF23" s="30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>90*PI()/180</f>
        <v>1.5707963267948966</v>
      </c>
      <c r="DO23" s="9">
        <f>315*PI()/180</f>
        <v>5.497787143782138</v>
      </c>
      <c r="DP23" s="9">
        <f t="shared" si="7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35" t="s">
        <v>24</v>
      </c>
      <c r="J24" s="36" t="s">
        <v>24</v>
      </c>
      <c r="K24" s="36" t="s">
        <v>24</v>
      </c>
      <c r="L24" s="36" t="s">
        <v>24</v>
      </c>
      <c r="M24" s="36" t="s">
        <v>24</v>
      </c>
      <c r="N24" s="36" t="s">
        <v>24</v>
      </c>
      <c r="O24" s="37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4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23.860653781913626</v>
      </c>
      <c r="AJ25" s="6"/>
      <c r="BP25" s="9">
        <v>10</v>
      </c>
      <c r="BQ25" t="s">
        <v>17</v>
      </c>
      <c r="BR25">
        <f>BR22/(BR20*$V$14^2)/($V$15*0.0254/$V$16)</f>
        <v>23.860653781913626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90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110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($V$14)^2*(20)</f>
        <v>180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23.860653781913626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F1" zoomScaleNormal="100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27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7">
        <v>190</v>
      </c>
      <c r="BW3" s="7">
        <v>190</v>
      </c>
      <c r="BX3" s="7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7" t="s">
        <v>6</v>
      </c>
      <c r="CE3" s="7" t="s">
        <v>4</v>
      </c>
      <c r="CF3" s="7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7">
        <v>1</v>
      </c>
      <c r="CM3" s="7">
        <v>1</v>
      </c>
      <c r="CN3" s="7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7">
        <v>1</v>
      </c>
      <c r="CU3" s="7">
        <v>1</v>
      </c>
      <c r="CV3" s="7">
        <v>1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135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135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7">
        <v>180</v>
      </c>
      <c r="BW4" s="15">
        <v>135</v>
      </c>
      <c r="BX4" s="7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7" t="s">
        <v>5</v>
      </c>
      <c r="CE4" s="15"/>
      <c r="CF4" s="7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7">
        <v>1</v>
      </c>
      <c r="CM4" s="15">
        <v>9</v>
      </c>
      <c r="CN4" s="7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7">
        <v>1</v>
      </c>
      <c r="CU4" s="15">
        <v>1</v>
      </c>
      <c r="CV4" s="7">
        <v>1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4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7">
        <v>170</v>
      </c>
      <c r="BW5" s="60">
        <v>170</v>
      </c>
      <c r="BX5" s="7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7" t="s">
        <v>2</v>
      </c>
      <c r="CE5" s="60" t="s">
        <v>1</v>
      </c>
      <c r="CF5" s="7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7">
        <v>1</v>
      </c>
      <c r="CM5" s="60">
        <v>1</v>
      </c>
      <c r="CN5" s="7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7">
        <v>1</v>
      </c>
      <c r="CU5" s="60">
        <v>1</v>
      </c>
      <c r="CV5" s="7">
        <v>1</v>
      </c>
      <c r="CW5" s="9">
        <v>0</v>
      </c>
      <c r="CX5" s="50" t="s">
        <v>24</v>
      </c>
      <c r="CY5" s="9">
        <v>5</v>
      </c>
      <c r="CZ5" t="s">
        <v>12</v>
      </c>
      <c r="DA5">
        <v>9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9">
        <v>160</v>
      </c>
      <c r="BW6" s="64">
        <v>160</v>
      </c>
      <c r="BX6" s="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9" t="s">
        <v>6</v>
      </c>
      <c r="CE6" s="64" t="s">
        <v>4</v>
      </c>
      <c r="CF6" s="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9">
        <v>1</v>
      </c>
      <c r="CM6" s="64">
        <v>1</v>
      </c>
      <c r="CN6" s="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9">
        <v>0</v>
      </c>
      <c r="CU6" s="9">
        <v>0</v>
      </c>
      <c r="CV6" s="9">
        <v>0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270</v>
      </c>
      <c r="BT7" s="49">
        <v>150</v>
      </c>
      <c r="BU7" s="9">
        <v>150</v>
      </c>
      <c r="BV7" s="9">
        <v>150</v>
      </c>
      <c r="BW7" s="9">
        <v>140</v>
      </c>
      <c r="BX7" s="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9" t="s">
        <v>5</v>
      </c>
      <c r="CE7" s="9" t="s">
        <v>4</v>
      </c>
      <c r="CF7" s="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9">
        <v>1</v>
      </c>
      <c r="CM7" s="9">
        <v>2</v>
      </c>
      <c r="CN7" s="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9">
        <v>0</v>
      </c>
      <c r="CU7" s="9">
        <v>0</v>
      </c>
      <c r="CV7" s="9">
        <v>0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315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9">
        <v>140</v>
      </c>
      <c r="BW8" s="16">
        <v>140</v>
      </c>
      <c r="BX8" s="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9" t="s">
        <v>2</v>
      </c>
      <c r="CE8" s="16" t="s">
        <v>4</v>
      </c>
      <c r="CF8" s="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9">
        <v>1</v>
      </c>
      <c r="CM8" s="16">
        <v>3</v>
      </c>
      <c r="CN8" s="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9">
        <v>130</v>
      </c>
      <c r="BW9" s="16">
        <v>130</v>
      </c>
      <c r="BX9" s="9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9" t="s">
        <v>6</v>
      </c>
      <c r="CE9" s="16" t="s">
        <v>4</v>
      </c>
      <c r="CF9" s="9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9">
        <v>1</v>
      </c>
      <c r="CM9" s="16">
        <v>4</v>
      </c>
      <c r="CN9" s="9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17.043324129938302</v>
      </c>
      <c r="AJ10" s="6"/>
      <c r="AK10" s="49">
        <v>120</v>
      </c>
      <c r="AL10" s="9">
        <v>120</v>
      </c>
      <c r="AM10" s="9">
        <v>120</v>
      </c>
      <c r="AN10" s="9">
        <v>110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20.451988955925962</v>
      </c>
      <c r="BT10" s="49">
        <v>120</v>
      </c>
      <c r="BU10" s="9">
        <v>120</v>
      </c>
      <c r="BV10" s="9">
        <v>120</v>
      </c>
      <c r="BW10" s="9">
        <v>110</v>
      </c>
      <c r="BX10" s="9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9" t="s">
        <v>5</v>
      </c>
      <c r="CE10" s="16" t="s">
        <v>4</v>
      </c>
      <c r="CF10" s="9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9">
        <v>1</v>
      </c>
      <c r="CM10" s="9">
        <v>17</v>
      </c>
      <c r="CN10" s="9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23.860653781913623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16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16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9">
        <v>110</v>
      </c>
      <c r="BW11" s="16">
        <v>110</v>
      </c>
      <c r="BX11" s="9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9" t="s">
        <v>2</v>
      </c>
      <c r="CE11" s="16" t="s">
        <v>4</v>
      </c>
      <c r="CF11" s="9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9">
        <v>1</v>
      </c>
      <c r="CM11" s="16">
        <v>18</v>
      </c>
      <c r="CN11" s="9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2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2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2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2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2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2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2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v>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154</v>
      </c>
      <c r="W15" s="6"/>
      <c r="X15" s="6">
        <v>131</v>
      </c>
      <c r="Y15" s="6">
        <v>132</v>
      </c>
      <c r="Z15" s="6" t="s">
        <v>36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7">
        <f>315*PI()/180</f>
        <v>5.497787143782138</v>
      </c>
      <c r="CE15" s="7">
        <f>270*PI()/180</f>
        <v>4.7123889803846897</v>
      </c>
      <c r="CF15" s="7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153</v>
      </c>
      <c r="Y16" s="6">
        <v>154</v>
      </c>
      <c r="Z16" s="9" t="s">
        <v>35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4">270*PI()/180</f>
        <v>4.7123889803846897</v>
      </c>
      <c r="CD16" s="7">
        <v>0</v>
      </c>
      <c r="CE16" s="15">
        <v>-1</v>
      </c>
      <c r="CF16" s="7">
        <f>PI()</f>
        <v>3.1415926535897931</v>
      </c>
      <c r="CG16" s="9">
        <f t="shared" ref="CG16:CG23" si="5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6">270*PI()/180</f>
        <v>4.7123889803846897</v>
      </c>
      <c r="DM16" s="9">
        <v>0</v>
      </c>
      <c r="DN16" s="9">
        <f t="shared" ref="DN16:DN23" si="7">270*PI()/180</f>
        <v>4.7123889803846897</v>
      </c>
      <c r="DO16" s="9">
        <f>PI()</f>
        <v>3.1415926535897931</v>
      </c>
      <c r="DP16" s="9">
        <f t="shared" ref="DP16:DP23" si="8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57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4"/>
        <v>4.7123889803846897</v>
      </c>
      <c r="CD17" s="7">
        <f>225*PI()/180</f>
        <v>3.9269908169872414</v>
      </c>
      <c r="CE17" s="60">
        <f>90*PI()/180</f>
        <v>1.5707963267948966</v>
      </c>
      <c r="CF17" s="7">
        <f>315*PI()/180</f>
        <v>5.497787143782138</v>
      </c>
      <c r="CG17" s="9">
        <f t="shared" si="5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6"/>
        <v>4.7123889803846897</v>
      </c>
      <c r="DM17" s="9">
        <f>225*PI()/180</f>
        <v>3.9269908169872414</v>
      </c>
      <c r="DN17" s="9">
        <f t="shared" si="7"/>
        <v>4.7123889803846897</v>
      </c>
      <c r="DO17" s="9">
        <f>315*PI()/180</f>
        <v>5.497787143782138</v>
      </c>
      <c r="DP17" s="9">
        <f t="shared" si="8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4"/>
        <v>4.7123889803846897</v>
      </c>
      <c r="CD18" s="9">
        <f>315*PI()/180</f>
        <v>5.497787143782138</v>
      </c>
      <c r="CE18" s="64">
        <f t="shared" ref="CE18:CE23" si="9">270*PI()/180</f>
        <v>4.7123889803846897</v>
      </c>
      <c r="CF18" s="9">
        <f>45*PI()/180</f>
        <v>0.78539816339744828</v>
      </c>
      <c r="CG18" s="13">
        <f t="shared" si="5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6"/>
        <v>4.7123889803846897</v>
      </c>
      <c r="DM18" s="9">
        <f>315*PI()/180</f>
        <v>5.497787143782138</v>
      </c>
      <c r="DN18" s="9">
        <f t="shared" si="7"/>
        <v>4.7123889803846897</v>
      </c>
      <c r="DO18" s="9">
        <f>45*PI()/180</f>
        <v>0.78539816339744828</v>
      </c>
      <c r="DP18" s="13">
        <f t="shared" si="8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4"/>
        <v>4.7123889803846897</v>
      </c>
      <c r="CD19" s="9">
        <v>0</v>
      </c>
      <c r="CE19" s="9">
        <f t="shared" si="9"/>
        <v>4.7123889803846897</v>
      </c>
      <c r="CF19" s="9">
        <f>PI()</f>
        <v>3.1415926535897931</v>
      </c>
      <c r="CG19" s="13">
        <f t="shared" si="5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6"/>
        <v>4.7123889803846897</v>
      </c>
      <c r="DM19" s="9">
        <v>0</v>
      </c>
      <c r="DN19" s="9">
        <f t="shared" si="7"/>
        <v>4.7123889803846897</v>
      </c>
      <c r="DO19" s="9">
        <f>PI()</f>
        <v>3.1415926535897931</v>
      </c>
      <c r="DP19" s="13">
        <f t="shared" si="8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9">
        <f>225*PI()/180</f>
        <v>3.9269908169872414</v>
      </c>
      <c r="CE20" s="16">
        <f t="shared" si="9"/>
        <v>4.7123889803846897</v>
      </c>
      <c r="CF20" s="9">
        <f>315*PI()/180</f>
        <v>5.497787143782138</v>
      </c>
      <c r="CG20" s="9">
        <f t="shared" si="5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6"/>
        <v>4.7123889803846897</v>
      </c>
      <c r="DM20" s="9">
        <f>225*PI()/180</f>
        <v>3.9269908169872414</v>
      </c>
      <c r="DN20" s="9">
        <f t="shared" si="7"/>
        <v>4.7123889803846897</v>
      </c>
      <c r="DO20" s="9">
        <f>315*PI()/180</f>
        <v>5.497787143782138</v>
      </c>
      <c r="DP20" s="9">
        <f t="shared" si="8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9">
        <f>315*PI()/180</f>
        <v>5.497787143782138</v>
      </c>
      <c r="CE21" s="16">
        <f t="shared" si="9"/>
        <v>4.7123889803846897</v>
      </c>
      <c r="CF21" s="9">
        <f>45*PI()/180</f>
        <v>0.78539816339744828</v>
      </c>
      <c r="CG21" s="9">
        <f t="shared" si="5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6"/>
        <v>4.7123889803846897</v>
      </c>
      <c r="DM21" s="9">
        <f>315*PI()/180</f>
        <v>5.497787143782138</v>
      </c>
      <c r="DN21" s="9">
        <f t="shared" si="7"/>
        <v>4.7123889803846897</v>
      </c>
      <c r="DO21" s="9">
        <f>45*PI()/180</f>
        <v>0.78539816339744828</v>
      </c>
      <c r="DP21" s="9">
        <f t="shared" si="8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62">
        <f>270*PI()/180</f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9">
        <v>0</v>
      </c>
      <c r="CE22" s="16">
        <f t="shared" si="9"/>
        <v>4.7123889803846897</v>
      </c>
      <c r="CF22" s="9">
        <f>PI()</f>
        <v>3.1415926535897931</v>
      </c>
      <c r="CG22" s="9">
        <f t="shared" si="5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6"/>
        <v>4.7123889803846897</v>
      </c>
      <c r="DM22" s="9">
        <v>0</v>
      </c>
      <c r="DN22" s="9">
        <f t="shared" si="7"/>
        <v>4.7123889803846897</v>
      </c>
      <c r="DO22" s="9">
        <f>PI()</f>
        <v>3.1415926535897931</v>
      </c>
      <c r="DP22" s="9">
        <f t="shared" si="8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62">
        <f>270*PI()/180</f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4"/>
        <v>4.7123889803846897</v>
      </c>
      <c r="CD23" s="9">
        <f>225*PI()/180</f>
        <v>3.9269908169872414</v>
      </c>
      <c r="CE23" s="16">
        <f t="shared" si="9"/>
        <v>4.7123889803846897</v>
      </c>
      <c r="CF23" s="9">
        <f>135*PI()/180</f>
        <v>2.3561944901923448</v>
      </c>
      <c r="CG23" s="9">
        <f t="shared" si="5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6"/>
        <v>4.7123889803846897</v>
      </c>
      <c r="DM23" s="9">
        <f>225*PI()/180</f>
        <v>3.9269908169872414</v>
      </c>
      <c r="DN23" s="9">
        <f t="shared" si="7"/>
        <v>4.7123889803846897</v>
      </c>
      <c r="DO23" s="9">
        <f>315*PI()/180</f>
        <v>5.497787143782138</v>
      </c>
      <c r="DP23" s="9">
        <f t="shared" si="8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2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2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20.451988955925962</v>
      </c>
      <c r="AJ25" s="6"/>
      <c r="BP25" s="9">
        <v>10</v>
      </c>
      <c r="BQ25" t="s">
        <v>17</v>
      </c>
      <c r="BR25">
        <f>BR22/(BR20*$V$14^2)/($V$15*0.0254/$V$16)</f>
        <v>23.860653781913623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135</v>
      </c>
    </row>
    <row r="32" spans="9:137" x14ac:dyDescent="0.25">
      <c r="AG32" s="9">
        <v>2</v>
      </c>
      <c r="AH32" t="s">
        <v>9</v>
      </c>
      <c r="AI32">
        <v>155</v>
      </c>
    </row>
    <row r="33" spans="33:35" x14ac:dyDescent="0.25">
      <c r="AG33" s="9">
        <v>3</v>
      </c>
      <c r="AH33" t="s">
        <v>10</v>
      </c>
      <c r="AI33">
        <v>170</v>
      </c>
    </row>
    <row r="34" spans="33:35" x14ac:dyDescent="0.25">
      <c r="AG34" s="9">
        <v>4</v>
      </c>
      <c r="AH34" t="s">
        <v>11</v>
      </c>
      <c r="AI34">
        <v>170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36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23.860653781913623</v>
      </c>
    </row>
    <row r="41" spans="33:35" x14ac:dyDescent="0.25">
      <c r="AG41" s="9">
        <v>11</v>
      </c>
      <c r="AH41" t="s">
        <v>18</v>
      </c>
      <c r="AI41">
        <v>2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48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2" workbookViewId="0">
      <selection activeCell="AI27" sqref="AI27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28</v>
      </c>
      <c r="AG1">
        <v>1</v>
      </c>
      <c r="AH1" t="s">
        <v>8</v>
      </c>
      <c r="AI1">
        <v>145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110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155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140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170</v>
      </c>
      <c r="AJ3" s="6"/>
      <c r="AK3" s="49">
        <v>190</v>
      </c>
      <c r="AL3" s="9">
        <v>190</v>
      </c>
      <c r="AM3" s="18">
        <v>190</v>
      </c>
      <c r="AN3" s="24">
        <v>190</v>
      </c>
      <c r="AO3" s="18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18" t="s">
        <v>6</v>
      </c>
      <c r="AV3" s="24" t="s">
        <v>4</v>
      </c>
      <c r="AW3" s="18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18">
        <v>1</v>
      </c>
      <c r="BD3" s="24">
        <v>1</v>
      </c>
      <c r="BE3" s="18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18">
        <v>4</v>
      </c>
      <c r="BL3" s="24">
        <v>4</v>
      </c>
      <c r="BM3" s="18">
        <v>4</v>
      </c>
      <c r="BN3" s="9">
        <v>0</v>
      </c>
      <c r="BO3" s="50" t="s">
        <v>24</v>
      </c>
      <c r="BP3" s="9">
        <v>3</v>
      </c>
      <c r="BQ3" t="s">
        <v>10</v>
      </c>
      <c r="BR3">
        <v>125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145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170</v>
      </c>
      <c r="AJ4" s="6"/>
      <c r="AK4" s="49">
        <v>180</v>
      </c>
      <c r="AL4" s="9">
        <v>180</v>
      </c>
      <c r="AM4" s="18">
        <v>180</v>
      </c>
      <c r="AN4" s="24">
        <v>170</v>
      </c>
      <c r="AO4" s="18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18" t="s">
        <v>5</v>
      </c>
      <c r="AV4" s="24" t="s">
        <v>4</v>
      </c>
      <c r="AW4" s="18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18">
        <v>1</v>
      </c>
      <c r="BD4" s="24">
        <v>8</v>
      </c>
      <c r="BE4" s="18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18">
        <v>4</v>
      </c>
      <c r="BL4" s="24">
        <v>4</v>
      </c>
      <c r="BM4" s="18">
        <v>4</v>
      </c>
      <c r="BN4" s="9">
        <v>0</v>
      </c>
      <c r="BO4" s="50" t="s">
        <v>24</v>
      </c>
      <c r="BP4" s="9">
        <v>4</v>
      </c>
      <c r="BQ4" t="s">
        <v>11</v>
      </c>
      <c r="BR4">
        <v>140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18">
        <v>170</v>
      </c>
      <c r="AN5" s="24">
        <v>170</v>
      </c>
      <c r="AO5" s="18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18" t="s">
        <v>2</v>
      </c>
      <c r="AV5" s="24" t="s">
        <v>4</v>
      </c>
      <c r="AW5" s="18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18">
        <v>1</v>
      </c>
      <c r="BD5" s="24">
        <v>9</v>
      </c>
      <c r="BE5" s="18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18">
        <v>4</v>
      </c>
      <c r="BL5" s="24">
        <v>4</v>
      </c>
      <c r="BM5" s="18">
        <v>4</v>
      </c>
      <c r="BN5" s="9">
        <v>0</v>
      </c>
      <c r="BO5" s="50" t="s">
        <v>24</v>
      </c>
      <c r="BP5" s="9">
        <v>5</v>
      </c>
      <c r="BQ5" t="s">
        <v>12</v>
      </c>
      <c r="BR5">
        <v>18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24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24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24">
        <v>10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4</v>
      </c>
      <c r="BL6" s="24">
        <v>4</v>
      </c>
      <c r="BM6" s="1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110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110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18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4</v>
      </c>
      <c r="BL7" s="15">
        <v>4</v>
      </c>
      <c r="BM7" s="1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($V$14)^2*(30)+BR14</f>
        <v>495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810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48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4</v>
      </c>
      <c r="BL8" s="57">
        <v>4</v>
      </c>
      <c r="BM8" s="18">
        <v>4</v>
      </c>
      <c r="BN8" s="9">
        <v>0</v>
      </c>
      <c r="BO8" s="50" t="s">
        <v>24</v>
      </c>
      <c r="BP8" s="9">
        <v>8</v>
      </c>
      <c r="BQ8" t="s">
        <v>15</v>
      </c>
      <c r="BR8">
        <v>51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5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5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58">
        <v>1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3</v>
      </c>
      <c r="BL9" s="58">
        <v>3</v>
      </c>
      <c r="BM9" s="28">
        <v>3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24.07955886248164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9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3</v>
      </c>
      <c r="BL10" s="15">
        <v>3</v>
      </c>
      <c r="BM10" s="28">
        <v>3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26.487514748729804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27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28.895470634977968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2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3</v>
      </c>
      <c r="BL11" s="56">
        <v>3</v>
      </c>
      <c r="BM11" s="28">
        <v>3</v>
      </c>
      <c r="BN11" s="9">
        <v>0</v>
      </c>
      <c r="BO11" s="50" t="s">
        <v>24</v>
      </c>
      <c r="BP11" s="9">
        <v>11</v>
      </c>
      <c r="BQ11" t="s">
        <v>18</v>
      </c>
      <c r="BR11">
        <v>3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1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2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4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5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36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39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34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f>AI7</f>
        <v>225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495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109</v>
      </c>
      <c r="W15" s="6"/>
      <c r="X15" s="6">
        <v>120</v>
      </c>
      <c r="Y15" s="6">
        <v>121</v>
      </c>
      <c r="Z15" s="6" t="s">
        <v>37</v>
      </c>
      <c r="AA15" s="6"/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18">
        <f>315*PI()/180</f>
        <v>5.497787143782138</v>
      </c>
      <c r="AV15" s="24">
        <f>270*PI()/180</f>
        <v>4.7123889803846897</v>
      </c>
      <c r="AW15" s="18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131</v>
      </c>
      <c r="Y16" s="6">
        <v>132</v>
      </c>
      <c r="Z16" s="9" t="s">
        <v>38</v>
      </c>
      <c r="AD16" s="6"/>
      <c r="AG16">
        <v>1</v>
      </c>
      <c r="AH16" t="s">
        <v>8</v>
      </c>
      <c r="AI16">
        <v>110</v>
      </c>
      <c r="AJ16" s="6"/>
      <c r="AS16" s="49" t="s">
        <v>24</v>
      </c>
      <c r="AT16" s="9">
        <f t="shared" ref="AT16:AT23" si="2">270*PI()/180</f>
        <v>4.7123889803846897</v>
      </c>
      <c r="AU16" s="18">
        <v>0</v>
      </c>
      <c r="AV16" s="24">
        <f t="shared" ref="AV16:AV17" si="3">270*PI()/180</f>
        <v>4.7123889803846897</v>
      </c>
      <c r="AW16" s="18">
        <f>PI()</f>
        <v>3.1415926535897931</v>
      </c>
      <c r="AX16" s="9">
        <f t="shared" ref="AX16:AX23" si="4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135</v>
      </c>
      <c r="CB16" s="49" t="s">
        <v>24</v>
      </c>
      <c r="CC16" s="9">
        <f t="shared" ref="CC16:CC23" si="5">270*PI()/180</f>
        <v>4.7123889803846897</v>
      </c>
      <c r="CD16" s="29">
        <v>0</v>
      </c>
      <c r="CE16" s="29">
        <f t="shared" ref="CE16:CE17" si="6">270*PI()/180</f>
        <v>4.7123889803846897</v>
      </c>
      <c r="CF16" s="29">
        <f>PI()</f>
        <v>3.1415926535897931</v>
      </c>
      <c r="CG16" s="9">
        <f t="shared" ref="CG16:CG23" si="7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8">270*PI()/180</f>
        <v>4.7123889803846897</v>
      </c>
      <c r="DM16" s="9">
        <v>0</v>
      </c>
      <c r="DN16" s="9">
        <f t="shared" ref="DN16:DN23" si="9">270*PI()/180</f>
        <v>4.7123889803846897</v>
      </c>
      <c r="DO16" s="9">
        <f>PI()</f>
        <v>3.1415926535897931</v>
      </c>
      <c r="DP16" s="9">
        <f t="shared" ref="DP16:DP23" si="10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D17" s="6"/>
      <c r="AG17" s="9">
        <v>2</v>
      </c>
      <c r="AH17" t="s">
        <v>9</v>
      </c>
      <c r="AI17">
        <v>140</v>
      </c>
      <c r="AJ17" s="6"/>
      <c r="AS17" s="49" t="s">
        <v>24</v>
      </c>
      <c r="AT17" s="9">
        <f t="shared" si="2"/>
        <v>4.7123889803846897</v>
      </c>
      <c r="AU17" s="18">
        <f>225*PI()/180</f>
        <v>3.9269908169872414</v>
      </c>
      <c r="AV17" s="24">
        <f t="shared" si="3"/>
        <v>4.7123889803846897</v>
      </c>
      <c r="AW17" s="18">
        <f>135*PI()/180</f>
        <v>2.3561944901923448</v>
      </c>
      <c r="AX17" s="9">
        <f t="shared" si="4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155</v>
      </c>
      <c r="CB17" s="49" t="s">
        <v>24</v>
      </c>
      <c r="CC17" s="9">
        <f t="shared" si="5"/>
        <v>4.7123889803846897</v>
      </c>
      <c r="CD17" s="29">
        <f>225*PI()/180</f>
        <v>3.9269908169872414</v>
      </c>
      <c r="CE17" s="29">
        <f t="shared" si="6"/>
        <v>4.7123889803846897</v>
      </c>
      <c r="CF17" s="29">
        <f>315*PI()/180</f>
        <v>5.497787143782138</v>
      </c>
      <c r="CG17" s="9">
        <f t="shared" si="7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8"/>
        <v>4.7123889803846897</v>
      </c>
      <c r="DM17" s="9">
        <f>225*PI()/180</f>
        <v>3.9269908169872414</v>
      </c>
      <c r="DN17" s="9">
        <f t="shared" si="9"/>
        <v>4.7123889803846897</v>
      </c>
      <c r="DO17" s="9">
        <f>315*PI()/180</f>
        <v>5.497787143782138</v>
      </c>
      <c r="DP17" s="9">
        <f t="shared" si="10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D18" s="6"/>
      <c r="AG18" s="9">
        <v>3</v>
      </c>
      <c r="AH18" t="s">
        <v>10</v>
      </c>
      <c r="AI18">
        <v>125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24">
        <f>270*PI()/180</f>
        <v>4.7123889803846897</v>
      </c>
      <c r="AW18" s="18">
        <f>45*PI()/180</f>
        <v>0.78539816339744828</v>
      </c>
      <c r="AX18" s="13">
        <f t="shared" si="4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170</v>
      </c>
      <c r="CB18" s="49" t="s">
        <v>24</v>
      </c>
      <c r="CC18" s="9">
        <f t="shared" si="5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7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8"/>
        <v>4.7123889803846897</v>
      </c>
      <c r="DM18" s="9">
        <f>315*PI()/180</f>
        <v>5.497787143782138</v>
      </c>
      <c r="DN18" s="9">
        <f t="shared" si="9"/>
        <v>4.7123889803846897</v>
      </c>
      <c r="DO18" s="9">
        <f>45*PI()/180</f>
        <v>0.78539816339744828</v>
      </c>
      <c r="DP18" s="13">
        <f t="shared" si="10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D19" s="6"/>
      <c r="AG19" s="9">
        <v>4</v>
      </c>
      <c r="AH19" t="s">
        <v>11</v>
      </c>
      <c r="AI19">
        <v>140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4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170</v>
      </c>
      <c r="CB19" s="49" t="s">
        <v>24</v>
      </c>
      <c r="CC19" s="9">
        <f t="shared" si="5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7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8"/>
        <v>4.7123889803846897</v>
      </c>
      <c r="DM19" s="9">
        <v>0</v>
      </c>
      <c r="DN19" s="9">
        <f t="shared" si="9"/>
        <v>4.7123889803846897</v>
      </c>
      <c r="DO19" s="9">
        <f>PI()</f>
        <v>3.1415926535897931</v>
      </c>
      <c r="DP19" s="13">
        <f t="shared" si="10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D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4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5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7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8"/>
        <v>4.7123889803846897</v>
      </c>
      <c r="DM20" s="9">
        <f>225*PI()/180</f>
        <v>3.9269908169872414</v>
      </c>
      <c r="DN20" s="9">
        <f t="shared" si="9"/>
        <v>4.7123889803846897</v>
      </c>
      <c r="DO20" s="9">
        <f>315*PI()/180</f>
        <v>5.497787143782138</v>
      </c>
      <c r="DP20" s="9">
        <f t="shared" si="10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D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58">
        <f>270*PI()/180</f>
        <v>4.7123889803846897</v>
      </c>
      <c r="AW21" s="28">
        <f>45*PI()/180</f>
        <v>0.78539816339744828</v>
      </c>
      <c r="AX21" s="9">
        <f t="shared" si="4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5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7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8"/>
        <v>4.7123889803846897</v>
      </c>
      <c r="DM21" s="9">
        <f>315*PI()/180</f>
        <v>5.497787143782138</v>
      </c>
      <c r="DN21" s="9">
        <f t="shared" si="9"/>
        <v>4.7123889803846897</v>
      </c>
      <c r="DO21" s="9">
        <f>45*PI()/180</f>
        <v>0.78539816339744828</v>
      </c>
      <c r="DP21" s="9">
        <f t="shared" si="10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D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4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5"/>
        <v>4.7123889803846897</v>
      </c>
      <c r="CD22" s="28">
        <v>0</v>
      </c>
      <c r="CE22" s="29">
        <v>-1</v>
      </c>
      <c r="CF22" s="28">
        <f>PI()</f>
        <v>3.1415926535897931</v>
      </c>
      <c r="CG22" s="9">
        <f t="shared" si="7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8"/>
        <v>4.7123889803846897</v>
      </c>
      <c r="DM22" s="9">
        <v>0</v>
      </c>
      <c r="DN22" s="9">
        <f t="shared" si="9"/>
        <v>4.7123889803846897</v>
      </c>
      <c r="DO22" s="9">
        <f>PI()</f>
        <v>3.1415926535897931</v>
      </c>
      <c r="DP22" s="9">
        <f t="shared" si="10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D23" s="6"/>
      <c r="AG23" s="9">
        <v>8</v>
      </c>
      <c r="AH23" t="s">
        <v>15</v>
      </c>
      <c r="AI23">
        <v>51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4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36</v>
      </c>
      <c r="CB23" s="49" t="s">
        <v>24</v>
      </c>
      <c r="CC23" s="9">
        <f t="shared" si="5"/>
        <v>4.7123889803846897</v>
      </c>
      <c r="CD23" s="28">
        <f>225*PI()/180</f>
        <v>3.9269908169872414</v>
      </c>
      <c r="CE23" s="29">
        <f>90*PI()/180</f>
        <v>1.5707963267948966</v>
      </c>
      <c r="CF23" s="28">
        <f>135*PI()/180</f>
        <v>2.3561944901923448</v>
      </c>
      <c r="CG23" s="9">
        <f t="shared" si="7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8"/>
        <v>4.7123889803846897</v>
      </c>
      <c r="DM23" s="9">
        <f>225*PI()/180</f>
        <v>3.9269908169872414</v>
      </c>
      <c r="DN23" s="9">
        <f t="shared" si="9"/>
        <v>4.7123889803846897</v>
      </c>
      <c r="DO23" s="9">
        <f>315*PI()/180</f>
        <v>5.497787143782138</v>
      </c>
      <c r="DP23" s="9">
        <f t="shared" si="10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28.895470634977968</v>
      </c>
      <c r="AJ25" s="6"/>
      <c r="BP25" s="9">
        <v>10</v>
      </c>
      <c r="BQ25" t="s">
        <v>17</v>
      </c>
      <c r="BR25">
        <f>BR22/(BR20*$V$14^2)/($V$15*0.0254/$V$16)</f>
        <v>33.711382407474296</v>
      </c>
    </row>
    <row r="26" spans="9:137" x14ac:dyDescent="0.25">
      <c r="AG26" s="9">
        <v>11</v>
      </c>
      <c r="AH26" t="s">
        <v>18</v>
      </c>
      <c r="AI26">
        <v>3</v>
      </c>
      <c r="BP26" s="9">
        <v>11</v>
      </c>
      <c r="BQ26" t="s">
        <v>18</v>
      </c>
      <c r="BR26">
        <v>2</v>
      </c>
    </row>
    <row r="27" spans="9:137" x14ac:dyDescent="0.25">
      <c r="AG27" s="9">
        <v>12</v>
      </c>
      <c r="AH27" t="s">
        <v>19</v>
      </c>
      <c r="AI27">
        <v>2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39</v>
      </c>
      <c r="BP28" s="9">
        <v>13</v>
      </c>
      <c r="BQ28" t="s">
        <v>26</v>
      </c>
      <c r="BR28">
        <v>48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54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33.711382407474296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A5" workbookViewId="0">
      <selection activeCell="V16" sqref="V1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425781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29</v>
      </c>
      <c r="AG1">
        <v>1</v>
      </c>
      <c r="AH1" t="s">
        <v>8</v>
      </c>
      <c r="AI1">
        <v>85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105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100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140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11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18">
        <v>190</v>
      </c>
      <c r="BW3" s="24">
        <v>190</v>
      </c>
      <c r="BX3" s="18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18" t="s">
        <v>6</v>
      </c>
      <c r="CE3" s="24" t="s">
        <v>4</v>
      </c>
      <c r="CF3" s="18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18">
        <v>1</v>
      </c>
      <c r="CM3" s="24">
        <v>1</v>
      </c>
      <c r="CN3" s="18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18">
        <v>3</v>
      </c>
      <c r="CU3" s="24">
        <v>3</v>
      </c>
      <c r="CV3" s="18">
        <v>3</v>
      </c>
      <c r="CW3" s="9">
        <v>0</v>
      </c>
      <c r="CX3" s="50" t="s">
        <v>24</v>
      </c>
      <c r="CY3" s="9">
        <v>3</v>
      </c>
      <c r="CZ3" t="s">
        <v>10</v>
      </c>
      <c r="DA3">
        <v>125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110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9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18">
        <v>180</v>
      </c>
      <c r="BW4" s="24">
        <v>170</v>
      </c>
      <c r="BX4" s="18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18" t="s">
        <v>5</v>
      </c>
      <c r="CE4" s="24" t="s">
        <v>4</v>
      </c>
      <c r="CF4" s="18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18">
        <v>1</v>
      </c>
      <c r="CM4" s="24">
        <v>8</v>
      </c>
      <c r="CN4" s="18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18">
        <v>3</v>
      </c>
      <c r="CU4" s="24">
        <v>3</v>
      </c>
      <c r="CV4" s="18">
        <v>3</v>
      </c>
      <c r="CW4" s="9">
        <v>0</v>
      </c>
      <c r="CX4" s="50" t="s">
        <v>24</v>
      </c>
      <c r="CY4" s="9">
        <v>4</v>
      </c>
      <c r="CZ4" t="s">
        <v>11</v>
      </c>
      <c r="DA4">
        <v>140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1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18">
        <v>170</v>
      </c>
      <c r="BW5" s="24">
        <v>170</v>
      </c>
      <c r="BX5" s="18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18" t="s">
        <v>2</v>
      </c>
      <c r="CE5" s="24" t="s">
        <v>4</v>
      </c>
      <c r="CF5" s="18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18">
        <v>1</v>
      </c>
      <c r="CM5" s="24">
        <v>9</v>
      </c>
      <c r="CN5" s="18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18">
        <v>3</v>
      </c>
      <c r="CU5" s="24">
        <v>3</v>
      </c>
      <c r="CV5" s="18">
        <v>3</v>
      </c>
      <c r="CW5" s="9">
        <v>0</v>
      </c>
      <c r="CX5" s="50" t="s">
        <v>24</v>
      </c>
      <c r="CY5" s="9">
        <v>5</v>
      </c>
      <c r="CZ5" t="s">
        <v>12</v>
      </c>
      <c r="DA5">
        <v>18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18">
        <v>160</v>
      </c>
      <c r="AN6" s="61">
        <v>160</v>
      </c>
      <c r="AO6" s="1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18" t="s">
        <v>6</v>
      </c>
      <c r="AV6" s="61" t="s">
        <v>4</v>
      </c>
      <c r="AW6" s="1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18">
        <v>1</v>
      </c>
      <c r="BD6" s="61">
        <v>1</v>
      </c>
      <c r="BE6" s="1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18">
        <v>2</v>
      </c>
      <c r="BL6" s="61">
        <v>2</v>
      </c>
      <c r="BM6" s="18">
        <v>2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18">
        <v>160</v>
      </c>
      <c r="BW6" s="24">
        <v>160</v>
      </c>
      <c r="BX6" s="18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18" t="s">
        <v>6</v>
      </c>
      <c r="CE6" s="24" t="s">
        <v>4</v>
      </c>
      <c r="CF6" s="18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18">
        <v>1</v>
      </c>
      <c r="CM6" s="24">
        <v>10</v>
      </c>
      <c r="CN6" s="18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18">
        <v>3</v>
      </c>
      <c r="CU6" s="24">
        <v>3</v>
      </c>
      <c r="CV6" s="18">
        <v>3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105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18">
        <v>150</v>
      </c>
      <c r="AN7" s="15">
        <v>105</v>
      </c>
      <c r="AO7" s="1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18" t="s">
        <v>5</v>
      </c>
      <c r="AV7" s="15"/>
      <c r="AW7" s="1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18">
        <v>1</v>
      </c>
      <c r="BD7" s="15">
        <v>9</v>
      </c>
      <c r="BE7" s="1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18">
        <v>2</v>
      </c>
      <c r="BL7" s="15">
        <v>2</v>
      </c>
      <c r="BM7" s="18">
        <v>2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18">
        <v>150</v>
      </c>
      <c r="BW7" s="15">
        <v>140</v>
      </c>
      <c r="BX7" s="18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18" t="s">
        <v>5</v>
      </c>
      <c r="CE7" s="15" t="s">
        <v>4</v>
      </c>
      <c r="CF7" s="18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18">
        <v>1</v>
      </c>
      <c r="CM7" s="15">
        <v>18</v>
      </c>
      <c r="CN7" s="18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18">
        <v>3</v>
      </c>
      <c r="CU7" s="15">
        <v>3</v>
      </c>
      <c r="CV7" s="18">
        <v>3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53</v>
      </c>
      <c r="AJ8" s="6"/>
      <c r="AK8" s="49">
        <v>140</v>
      </c>
      <c r="AL8" s="9">
        <v>140</v>
      </c>
      <c r="AM8" s="18">
        <v>140</v>
      </c>
      <c r="AN8" s="57">
        <v>140</v>
      </c>
      <c r="AO8" s="1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18" t="s">
        <v>2</v>
      </c>
      <c r="AV8" s="57" t="s">
        <v>1</v>
      </c>
      <c r="AW8" s="1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18">
        <v>1</v>
      </c>
      <c r="BD8" s="57">
        <v>1</v>
      </c>
      <c r="BE8" s="1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18">
        <v>2</v>
      </c>
      <c r="BL8" s="57">
        <v>2</v>
      </c>
      <c r="BM8" s="18">
        <v>2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18">
        <v>140</v>
      </c>
      <c r="BW8" s="57">
        <v>140</v>
      </c>
      <c r="BX8" s="18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18" t="s">
        <v>2</v>
      </c>
      <c r="CE8" s="57" t="s">
        <v>4</v>
      </c>
      <c r="CF8" s="18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18">
        <v>1</v>
      </c>
      <c r="CM8" s="57">
        <v>1</v>
      </c>
      <c r="CN8" s="18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18">
        <v>3</v>
      </c>
      <c r="CU8" s="57">
        <v>3</v>
      </c>
      <c r="CV8" s="18">
        <v>3</v>
      </c>
      <c r="CW8" s="9">
        <v>0</v>
      </c>
      <c r="CX8" s="50" t="s">
        <v>24</v>
      </c>
      <c r="CY8" s="9">
        <v>8</v>
      </c>
      <c r="CZ8" t="s">
        <v>15</v>
      </c>
      <c r="DA8">
        <v>51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9">
        <v>130</v>
      </c>
      <c r="AN9" s="62">
        <v>130</v>
      </c>
      <c r="AO9" s="9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9" t="s">
        <v>6</v>
      </c>
      <c r="AV9" s="62" t="s">
        <v>4</v>
      </c>
      <c r="AW9" s="9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9">
        <v>1</v>
      </c>
      <c r="BD9" s="62">
        <v>1</v>
      </c>
      <c r="BE9" s="9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9">
        <v>0</v>
      </c>
      <c r="BL9" s="62">
        <v>0</v>
      </c>
      <c r="BM9" s="9">
        <v>0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65">
        <v>130</v>
      </c>
      <c r="BW9" s="62">
        <v>130</v>
      </c>
      <c r="BX9" s="65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65" t="s">
        <v>6</v>
      </c>
      <c r="CE9" s="62" t="s">
        <v>4</v>
      </c>
      <c r="CF9" s="65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65">
        <v>1</v>
      </c>
      <c r="CM9" s="62">
        <v>1</v>
      </c>
      <c r="CN9" s="65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65">
        <v>0</v>
      </c>
      <c r="CU9" s="62">
        <v>0</v>
      </c>
      <c r="CV9" s="65">
        <v>0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85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18.354349063010481</v>
      </c>
      <c r="AJ10" s="6"/>
      <c r="AK10" s="49">
        <v>120</v>
      </c>
      <c r="AL10" s="9">
        <v>120</v>
      </c>
      <c r="AM10" s="9">
        <v>120</v>
      </c>
      <c r="AN10" s="9">
        <v>80</v>
      </c>
      <c r="AO10" s="9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9" t="s">
        <v>5</v>
      </c>
      <c r="AV10" s="9" t="s">
        <v>4</v>
      </c>
      <c r="AW10" s="9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9">
        <v>1</v>
      </c>
      <c r="BD10" s="9">
        <v>8</v>
      </c>
      <c r="BE10" s="9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22.02521887561258</v>
      </c>
      <c r="BT10" s="49">
        <v>120</v>
      </c>
      <c r="BU10" s="9">
        <v>120</v>
      </c>
      <c r="BV10" s="65">
        <v>120</v>
      </c>
      <c r="BW10" s="65">
        <v>80</v>
      </c>
      <c r="BX10" s="65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65" t="s">
        <v>5</v>
      </c>
      <c r="CE10" s="13" t="s">
        <v>4</v>
      </c>
      <c r="CF10" s="65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65">
        <v>1</v>
      </c>
      <c r="CM10" s="65">
        <v>8</v>
      </c>
      <c r="CN10" s="65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23.860653781913626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0</v>
      </c>
      <c r="AJ11" s="6"/>
      <c r="AK11" s="49">
        <v>110</v>
      </c>
      <c r="AL11" s="9">
        <v>110</v>
      </c>
      <c r="AM11" s="9">
        <v>110</v>
      </c>
      <c r="AN11" s="65">
        <v>110</v>
      </c>
      <c r="AO11" s="9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9" t="s">
        <v>2</v>
      </c>
      <c r="AV11" s="9" t="s">
        <v>4</v>
      </c>
      <c r="AW11" s="9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9">
        <v>1</v>
      </c>
      <c r="BD11" s="65">
        <v>9</v>
      </c>
      <c r="BE11" s="9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9">
        <v>0</v>
      </c>
      <c r="BL11" s="65">
        <v>0</v>
      </c>
      <c r="BM11" s="9">
        <v>0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65">
        <v>110</v>
      </c>
      <c r="BW11" s="65">
        <v>110</v>
      </c>
      <c r="BX11" s="65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65" t="s">
        <v>2</v>
      </c>
      <c r="CE11" s="9" t="s">
        <v>4</v>
      </c>
      <c r="CF11" s="65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65">
        <v>1</v>
      </c>
      <c r="CM11" s="65">
        <v>9</v>
      </c>
      <c r="CN11" s="65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50" t="s">
        <v>24</v>
      </c>
      <c r="CY11" s="9">
        <v>11</v>
      </c>
      <c r="CZ11" t="s">
        <v>18</v>
      </c>
      <c r="DA11">
        <v>3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1</v>
      </c>
      <c r="AJ12" s="6"/>
      <c r="AK12" s="51">
        <v>100</v>
      </c>
      <c r="AL12" s="52">
        <v>100</v>
      </c>
      <c r="AM12" s="52">
        <v>100</v>
      </c>
      <c r="AN12" s="66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66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66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66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66">
        <v>100</v>
      </c>
      <c r="BW12" s="66">
        <v>100</v>
      </c>
      <c r="BX12" s="66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66" t="s">
        <v>24</v>
      </c>
      <c r="CE12" s="66" t="s">
        <v>24</v>
      </c>
      <c r="CF12" s="66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66" t="s">
        <v>24</v>
      </c>
      <c r="CM12" s="66" t="s">
        <v>24</v>
      </c>
      <c r="CN12" s="66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66" t="s">
        <v>24</v>
      </c>
      <c r="CU12" s="66" t="s">
        <v>24</v>
      </c>
      <c r="CV12" s="66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4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42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39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35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143</v>
      </c>
      <c r="W15" s="6"/>
      <c r="X15" s="6">
        <v>131</v>
      </c>
      <c r="Y15" s="6">
        <v>132</v>
      </c>
      <c r="Z15" s="6" t="s">
        <v>34</v>
      </c>
      <c r="AA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18">
        <f>315*PI()/180</f>
        <v>5.497787143782138</v>
      </c>
      <c r="CE15" s="24">
        <f>270*PI()/180</f>
        <v>4.7123889803846897</v>
      </c>
      <c r="CF15" s="18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>
        <v>142</v>
      </c>
      <c r="Y16" s="6">
        <v>143</v>
      </c>
      <c r="Z16" s="9" t="s">
        <v>35</v>
      </c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V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105</v>
      </c>
      <c r="CB16" s="49" t="s">
        <v>24</v>
      </c>
      <c r="CC16" s="9">
        <f t="shared" ref="CC16:CC23" si="4">270*PI()/180</f>
        <v>4.7123889803846897</v>
      </c>
      <c r="CD16" s="18">
        <v>0</v>
      </c>
      <c r="CE16" s="24">
        <f t="shared" ref="CE16:CE17" si="5">270*PI()/180</f>
        <v>4.7123889803846897</v>
      </c>
      <c r="CF16" s="18">
        <f>PI()</f>
        <v>3.1415926535897931</v>
      </c>
      <c r="CG16" s="9">
        <f t="shared" ref="CE16:CG23" si="6">270*PI()/180</f>
        <v>4.7123889803846897</v>
      </c>
      <c r="CH16" s="50" t="s">
        <v>24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140</v>
      </c>
      <c r="CB17" s="49" t="s">
        <v>24</v>
      </c>
      <c r="CC17" s="9">
        <f t="shared" si="4"/>
        <v>4.7123889803846897</v>
      </c>
      <c r="CD17" s="18">
        <f>225*PI()/180</f>
        <v>3.9269908169872414</v>
      </c>
      <c r="CE17" s="24">
        <f t="shared" si="5"/>
        <v>4.7123889803846897</v>
      </c>
      <c r="CF17" s="18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18">
        <f>315*PI()/180</f>
        <v>5.497787143782138</v>
      </c>
      <c r="AV18" s="61">
        <f>270*PI()/180</f>
        <v>4.7123889803846897</v>
      </c>
      <c r="AW18" s="1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125</v>
      </c>
      <c r="CB18" s="49" t="s">
        <v>24</v>
      </c>
      <c r="CC18" s="9">
        <f t="shared" si="4"/>
        <v>4.7123889803846897</v>
      </c>
      <c r="CD18" s="18">
        <f>315*PI()/180</f>
        <v>5.497787143782138</v>
      </c>
      <c r="CE18" s="24">
        <f>270*PI()/180</f>
        <v>4.7123889803846897</v>
      </c>
      <c r="CF18" s="18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18">
        <v>0</v>
      </c>
      <c r="AV19" s="15">
        <v>-1</v>
      </c>
      <c r="AW19" s="1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140</v>
      </c>
      <c r="CB19" s="49" t="s">
        <v>24</v>
      </c>
      <c r="CC19" s="9">
        <f t="shared" si="4"/>
        <v>4.7123889803846897</v>
      </c>
      <c r="CD19" s="18">
        <v>0</v>
      </c>
      <c r="CE19" s="15">
        <v>-1</v>
      </c>
      <c r="CF19" s="18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18">
        <f>225*PI()/180</f>
        <v>3.9269908169872414</v>
      </c>
      <c r="AV20" s="57">
        <f>90*PI()/180</f>
        <v>1.5707963267948966</v>
      </c>
      <c r="AW20" s="1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9</v>
      </c>
      <c r="CB20" s="49" t="s">
        <v>24</v>
      </c>
      <c r="CC20" s="9">
        <f t="shared" si="4"/>
        <v>4.7123889803846897</v>
      </c>
      <c r="CD20" s="18">
        <f>225*PI()/180</f>
        <v>3.9269908169872414</v>
      </c>
      <c r="CE20" s="57">
        <f>90*PI()/180</f>
        <v>1.5707963267948966</v>
      </c>
      <c r="CF20" s="18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9">
        <f>315*PI()/180</f>
        <v>5.497787143782138</v>
      </c>
      <c r="AV21" s="62">
        <f>270*PI()/180</f>
        <v>4.7123889803846897</v>
      </c>
      <c r="AW21" s="9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65">
        <f>315*PI()/180</f>
        <v>5.497787143782138</v>
      </c>
      <c r="CE21" s="62">
        <f>270*PI()/180</f>
        <v>4.7123889803846897</v>
      </c>
      <c r="CF21" s="65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9">
        <v>0</v>
      </c>
      <c r="AV22" s="9">
        <f t="shared" si="2"/>
        <v>4.7123889803846897</v>
      </c>
      <c r="AW22" s="9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</f>
        <v>315</v>
      </c>
      <c r="CB22" s="49" t="s">
        <v>24</v>
      </c>
      <c r="CC22" s="9">
        <f t="shared" si="4"/>
        <v>4.7123889803846897</v>
      </c>
      <c r="CD22" s="65">
        <v>0</v>
      </c>
      <c r="CE22" s="9">
        <f t="shared" si="6"/>
        <v>4.7123889803846897</v>
      </c>
      <c r="CF22" s="65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9">
        <f>225*PI()/180</f>
        <v>3.9269908169872414</v>
      </c>
      <c r="AV23" s="9">
        <f t="shared" si="2"/>
        <v>4.7123889803846897</v>
      </c>
      <c r="AW23" s="9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51</v>
      </c>
      <c r="CB23" s="49" t="s">
        <v>24</v>
      </c>
      <c r="CC23" s="9">
        <f t="shared" si="4"/>
        <v>4.7123889803846897</v>
      </c>
      <c r="CD23" s="65">
        <f>225*PI()/180</f>
        <v>3.9269908169872414</v>
      </c>
      <c r="CE23" s="9">
        <f t="shared" si="6"/>
        <v>4.7123889803846897</v>
      </c>
      <c r="CF23" s="65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66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66" t="s">
        <v>24</v>
      </c>
      <c r="CE24" s="66" t="s">
        <v>24</v>
      </c>
      <c r="CF24" s="66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22.02521887561258</v>
      </c>
      <c r="AJ25" s="6"/>
      <c r="BP25" s="9">
        <v>10</v>
      </c>
      <c r="BQ25" t="s">
        <v>17</v>
      </c>
      <c r="BR25">
        <f>BR22/(BR20*$V$14^2)/($V$15*0.0254/$V$16)</f>
        <v>25.696088688214676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3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1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39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v>0</v>
      </c>
    </row>
    <row r="31" spans="9:137" x14ac:dyDescent="0.25">
      <c r="AG31">
        <v>1</v>
      </c>
      <c r="AH31" t="s">
        <v>8</v>
      </c>
      <c r="AI31">
        <v>105</v>
      </c>
    </row>
    <row r="32" spans="9:137" x14ac:dyDescent="0.25">
      <c r="AG32" s="9">
        <v>2</v>
      </c>
      <c r="AH32" t="s">
        <v>9</v>
      </c>
      <c r="AI32">
        <v>140</v>
      </c>
    </row>
    <row r="33" spans="33:35" x14ac:dyDescent="0.25">
      <c r="AG33" s="9">
        <v>3</v>
      </c>
      <c r="AH33" t="s">
        <v>10</v>
      </c>
      <c r="AI33">
        <v>125</v>
      </c>
    </row>
    <row r="34" spans="33:35" x14ac:dyDescent="0.25">
      <c r="AG34" s="9">
        <v>4</v>
      </c>
      <c r="AH34" t="s">
        <v>11</v>
      </c>
      <c r="AI34">
        <v>140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51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25.696088688214676</v>
      </c>
    </row>
    <row r="41" spans="33:35" x14ac:dyDescent="0.25">
      <c r="AG41" s="9">
        <v>11</v>
      </c>
      <c r="AH41" t="s">
        <v>18</v>
      </c>
      <c r="AI41">
        <v>3</v>
      </c>
    </row>
    <row r="42" spans="33:35" x14ac:dyDescent="0.25">
      <c r="AG42" s="9">
        <v>12</v>
      </c>
      <c r="AH42" t="s">
        <v>19</v>
      </c>
      <c r="AI42">
        <v>1</v>
      </c>
    </row>
    <row r="43" spans="33:35" x14ac:dyDescent="0.25">
      <c r="AG43" s="9">
        <v>13</v>
      </c>
      <c r="AH43" t="s">
        <v>26</v>
      </c>
      <c r="AI43">
        <v>39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4"/>
  <sheetViews>
    <sheetView topLeftCell="BL1" workbookViewId="0">
      <selection activeCell="CA26" sqref="CA26"/>
    </sheetView>
  </sheetViews>
  <sheetFormatPr defaultColWidth="3.5703125" defaultRowHeight="15" x14ac:dyDescent="0.25"/>
  <cols>
    <col min="1" max="7" width="4" bestFit="1" customWidth="1"/>
    <col min="9" max="9" width="4.85546875" bestFit="1" customWidth="1"/>
    <col min="10" max="10" width="4.5703125" customWidth="1"/>
    <col min="11" max="11" width="4.7109375" customWidth="1"/>
    <col min="12" max="12" width="4.5703125" customWidth="1"/>
    <col min="13" max="14" width="4.42578125" customWidth="1"/>
    <col min="15" max="15" width="4.85546875" bestFit="1" customWidth="1"/>
    <col min="17" max="17" width="4.85546875" bestFit="1" customWidth="1"/>
    <col min="18" max="18" width="4.5703125" customWidth="1"/>
    <col min="19" max="23" width="4.85546875" bestFit="1" customWidth="1"/>
    <col min="24" max="24" width="4" bestFit="1" customWidth="1"/>
    <col min="25" max="31" width="4.85546875" bestFit="1" customWidth="1"/>
    <col min="34" max="34" width="33.42578125" customWidth="1"/>
    <col min="35" max="35" width="5.85546875" customWidth="1"/>
    <col min="37" max="44" width="4" bestFit="1" customWidth="1"/>
    <col min="45" max="46" width="4.85546875" bestFit="1" customWidth="1"/>
    <col min="47" max="47" width="4.5703125" customWidth="1"/>
    <col min="48" max="48" width="5" customWidth="1"/>
    <col min="49" max="49" width="4.28515625" customWidth="1"/>
    <col min="50" max="51" width="4.5703125" customWidth="1"/>
    <col min="52" max="68" width="4.85546875" bestFit="1" customWidth="1"/>
    <col min="69" max="69" width="34.5703125" bestFit="1" customWidth="1"/>
    <col min="70" max="70" width="6.140625" customWidth="1"/>
    <col min="71" max="71" width="4.28515625" customWidth="1"/>
    <col min="72" max="79" width="4" bestFit="1" customWidth="1"/>
    <col min="80" max="81" width="4.85546875" bestFit="1" customWidth="1"/>
    <col min="82" max="82" width="4.42578125" customWidth="1"/>
    <col min="83" max="84" width="4.5703125" customWidth="1"/>
    <col min="85" max="85" width="5" customWidth="1"/>
    <col min="86" max="86" width="4.7109375" customWidth="1"/>
    <col min="87" max="89" width="4.85546875" bestFit="1" customWidth="1"/>
    <col min="90" max="90" width="4.5703125" customWidth="1"/>
    <col min="91" max="97" width="4.85546875" bestFit="1" customWidth="1"/>
    <col min="98" max="99" width="4.7109375" customWidth="1"/>
    <col min="100" max="100" width="4.42578125" customWidth="1"/>
    <col min="101" max="101" width="4.85546875" customWidth="1"/>
    <col min="102" max="102" width="4.5703125" customWidth="1"/>
    <col min="103" max="103" width="4.85546875" bestFit="1" customWidth="1"/>
    <col min="104" max="104" width="34.5703125" bestFit="1" customWidth="1"/>
    <col min="105" max="105" width="7.85546875" customWidth="1"/>
    <col min="106" max="106" width="7" customWidth="1"/>
    <col min="107" max="114" width="4" bestFit="1" customWidth="1"/>
    <col min="115" max="116" width="4.85546875" bestFit="1" customWidth="1"/>
    <col min="117" max="117" width="4.42578125" customWidth="1"/>
    <col min="118" max="118" width="4.85546875" customWidth="1"/>
    <col min="119" max="119" width="4.5703125" customWidth="1"/>
    <col min="120" max="120" width="4.85546875" customWidth="1"/>
    <col min="121" max="121" width="4.7109375" customWidth="1"/>
    <col min="122" max="138" width="4.85546875" bestFit="1" customWidth="1"/>
  </cols>
  <sheetData>
    <row r="1" spans="1:137" x14ac:dyDescent="0.25">
      <c r="A1" t="s">
        <v>30</v>
      </c>
      <c r="AG1">
        <v>1</v>
      </c>
      <c r="AH1" t="s">
        <v>8</v>
      </c>
      <c r="AI1">
        <v>115</v>
      </c>
      <c r="AK1" s="6"/>
      <c r="AL1" s="9"/>
      <c r="AM1" s="9"/>
      <c r="AN1" s="9"/>
      <c r="AO1" s="6"/>
      <c r="AP1" s="6"/>
      <c r="AQ1" s="6"/>
      <c r="AR1" s="14"/>
      <c r="AS1" s="6"/>
      <c r="AT1" s="9"/>
      <c r="AU1" s="9"/>
      <c r="AV1" s="9"/>
      <c r="AW1" s="6"/>
      <c r="AX1" s="6"/>
      <c r="AY1" s="6"/>
      <c r="AZ1" s="14"/>
      <c r="BA1" s="6"/>
      <c r="BB1" s="9"/>
      <c r="BC1" s="9"/>
      <c r="BD1" s="9"/>
      <c r="BE1" s="6"/>
      <c r="BF1" s="6"/>
      <c r="BG1" s="6"/>
      <c r="BH1" s="14"/>
      <c r="BI1" s="6"/>
      <c r="BJ1" s="9"/>
      <c r="BK1" s="9"/>
      <c r="BL1" s="9"/>
      <c r="BM1" s="6"/>
      <c r="BN1" s="6"/>
      <c r="BP1">
        <v>1</v>
      </c>
      <c r="BQ1" t="s">
        <v>8</v>
      </c>
      <c r="BR1">
        <v>140</v>
      </c>
      <c r="CY1">
        <v>1</v>
      </c>
      <c r="CZ1" t="s">
        <v>8</v>
      </c>
      <c r="DA1">
        <v>135</v>
      </c>
    </row>
    <row r="2" spans="1:137" x14ac:dyDescent="0.25">
      <c r="A2" s="46">
        <v>200</v>
      </c>
      <c r="B2" s="47">
        <v>200</v>
      </c>
      <c r="C2" s="47">
        <v>200</v>
      </c>
      <c r="D2" s="47">
        <v>200</v>
      </c>
      <c r="E2" s="47">
        <v>200</v>
      </c>
      <c r="F2" s="47">
        <v>200</v>
      </c>
      <c r="G2" s="48">
        <v>200</v>
      </c>
      <c r="I2" s="46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8" t="s">
        <v>24</v>
      </c>
      <c r="P2" s="6"/>
      <c r="Q2" s="46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8" t="s">
        <v>24</v>
      </c>
      <c r="X2" s="6"/>
      <c r="Y2" s="46" t="s">
        <v>24</v>
      </c>
      <c r="Z2" s="47" t="s">
        <v>24</v>
      </c>
      <c r="AA2" s="47" t="s">
        <v>24</v>
      </c>
      <c r="AB2" s="47" t="s">
        <v>24</v>
      </c>
      <c r="AC2" s="47" t="s">
        <v>24</v>
      </c>
      <c r="AD2" s="47" t="s">
        <v>24</v>
      </c>
      <c r="AE2" s="48" t="s">
        <v>24</v>
      </c>
      <c r="AG2" s="9">
        <v>2</v>
      </c>
      <c r="AH2" t="s">
        <v>9</v>
      </c>
      <c r="AI2">
        <v>140</v>
      </c>
      <c r="AJ2" s="14"/>
      <c r="AK2" s="46">
        <v>200</v>
      </c>
      <c r="AL2" s="47">
        <v>200</v>
      </c>
      <c r="AM2" s="47">
        <v>200</v>
      </c>
      <c r="AN2" s="47">
        <v>200</v>
      </c>
      <c r="AO2" s="47">
        <v>200</v>
      </c>
      <c r="AP2" s="47">
        <v>200</v>
      </c>
      <c r="AQ2" s="48">
        <v>200</v>
      </c>
      <c r="AS2" s="46" t="s">
        <v>24</v>
      </c>
      <c r="AT2" s="47" t="s">
        <v>24</v>
      </c>
      <c r="AU2" s="47" t="s">
        <v>24</v>
      </c>
      <c r="AV2" s="47" t="s">
        <v>24</v>
      </c>
      <c r="AW2" s="47" t="s">
        <v>24</v>
      </c>
      <c r="AX2" s="47" t="s">
        <v>24</v>
      </c>
      <c r="AY2" s="48" t="s">
        <v>24</v>
      </c>
      <c r="AZ2" s="6"/>
      <c r="BA2" s="46" t="s">
        <v>24</v>
      </c>
      <c r="BB2" s="47" t="s">
        <v>24</v>
      </c>
      <c r="BC2" s="47" t="s">
        <v>24</v>
      </c>
      <c r="BD2" s="47" t="s">
        <v>24</v>
      </c>
      <c r="BE2" s="47" t="s">
        <v>24</v>
      </c>
      <c r="BF2" s="47" t="s">
        <v>24</v>
      </c>
      <c r="BG2" s="48" t="s">
        <v>24</v>
      </c>
      <c r="BH2" s="6"/>
      <c r="BI2" s="46" t="s">
        <v>24</v>
      </c>
      <c r="BJ2" s="47" t="s">
        <v>24</v>
      </c>
      <c r="BK2" s="47" t="s">
        <v>24</v>
      </c>
      <c r="BL2" s="47" t="s">
        <v>24</v>
      </c>
      <c r="BM2" s="47" t="s">
        <v>24</v>
      </c>
      <c r="BN2" s="47" t="s">
        <v>24</v>
      </c>
      <c r="BO2" s="48" t="s">
        <v>24</v>
      </c>
      <c r="BP2" s="9">
        <v>2</v>
      </c>
      <c r="BQ2" t="s">
        <v>9</v>
      </c>
      <c r="BR2">
        <v>155</v>
      </c>
      <c r="BT2" s="46">
        <v>200</v>
      </c>
      <c r="BU2" s="47">
        <v>200</v>
      </c>
      <c r="BV2" s="47">
        <v>200</v>
      </c>
      <c r="BW2" s="47">
        <v>200</v>
      </c>
      <c r="BX2" s="47">
        <v>200</v>
      </c>
      <c r="BY2" s="47">
        <v>200</v>
      </c>
      <c r="BZ2" s="48">
        <v>200</v>
      </c>
      <c r="CB2" s="46" t="s">
        <v>24</v>
      </c>
      <c r="CC2" s="47" t="s">
        <v>24</v>
      </c>
      <c r="CD2" s="47" t="s">
        <v>24</v>
      </c>
      <c r="CE2" s="47" t="s">
        <v>24</v>
      </c>
      <c r="CF2" s="47" t="s">
        <v>24</v>
      </c>
      <c r="CG2" s="47" t="s">
        <v>24</v>
      </c>
      <c r="CH2" s="48" t="s">
        <v>24</v>
      </c>
      <c r="CI2" s="6"/>
      <c r="CJ2" s="46" t="s">
        <v>24</v>
      </c>
      <c r="CK2" s="47" t="s">
        <v>24</v>
      </c>
      <c r="CL2" s="47" t="s">
        <v>24</v>
      </c>
      <c r="CM2" s="47" t="s">
        <v>24</v>
      </c>
      <c r="CN2" s="47" t="s">
        <v>24</v>
      </c>
      <c r="CO2" s="47" t="s">
        <v>24</v>
      </c>
      <c r="CP2" s="48" t="s">
        <v>24</v>
      </c>
      <c r="CQ2" s="6"/>
      <c r="CR2" s="46" t="s">
        <v>24</v>
      </c>
      <c r="CS2" s="47" t="s">
        <v>24</v>
      </c>
      <c r="CT2" s="47" t="s">
        <v>24</v>
      </c>
      <c r="CU2" s="47" t="s">
        <v>24</v>
      </c>
      <c r="CV2" s="47" t="s">
        <v>24</v>
      </c>
      <c r="CW2" s="47" t="s">
        <v>24</v>
      </c>
      <c r="CX2" s="48" t="s">
        <v>24</v>
      </c>
      <c r="CY2" s="9">
        <v>2</v>
      </c>
      <c r="CZ2" t="s">
        <v>9</v>
      </c>
      <c r="DA2">
        <v>155</v>
      </c>
      <c r="DC2" s="46">
        <v>200</v>
      </c>
      <c r="DD2" s="47">
        <v>200</v>
      </c>
      <c r="DE2" s="47">
        <v>200</v>
      </c>
      <c r="DF2" s="47">
        <v>200</v>
      </c>
      <c r="DG2" s="47">
        <v>200</v>
      </c>
      <c r="DH2" s="47">
        <v>200</v>
      </c>
      <c r="DI2" s="48">
        <v>200</v>
      </c>
      <c r="DJ2" s="45"/>
      <c r="DK2" s="46" t="s">
        <v>24</v>
      </c>
      <c r="DL2" s="47" t="s">
        <v>24</v>
      </c>
      <c r="DM2" s="47" t="s">
        <v>24</v>
      </c>
      <c r="DN2" s="47" t="s">
        <v>24</v>
      </c>
      <c r="DO2" s="47" t="s">
        <v>24</v>
      </c>
      <c r="DP2" s="47" t="s">
        <v>24</v>
      </c>
      <c r="DQ2" s="48" t="s">
        <v>24</v>
      </c>
      <c r="DR2" s="9"/>
      <c r="DS2" s="46" t="s">
        <v>24</v>
      </c>
      <c r="DT2" s="47" t="s">
        <v>24</v>
      </c>
      <c r="DU2" s="47" t="s">
        <v>24</v>
      </c>
      <c r="DV2" s="47" t="s">
        <v>24</v>
      </c>
      <c r="DW2" s="47" t="s">
        <v>24</v>
      </c>
      <c r="DX2" s="47" t="s">
        <v>24</v>
      </c>
      <c r="DY2" s="48" t="s">
        <v>24</v>
      </c>
      <c r="DZ2" s="9"/>
      <c r="EA2" s="46" t="s">
        <v>24</v>
      </c>
      <c r="EB2" s="47" t="s">
        <v>24</v>
      </c>
      <c r="EC2" s="47" t="s">
        <v>24</v>
      </c>
      <c r="ED2" s="47" t="s">
        <v>24</v>
      </c>
      <c r="EE2" s="47" t="s">
        <v>24</v>
      </c>
      <c r="EF2" s="47" t="s">
        <v>24</v>
      </c>
      <c r="EG2" s="48" t="s">
        <v>24</v>
      </c>
    </row>
    <row r="3" spans="1:137" x14ac:dyDescent="0.25">
      <c r="A3" s="49">
        <v>190</v>
      </c>
      <c r="B3" s="9">
        <v>190</v>
      </c>
      <c r="C3" s="7">
        <v>190</v>
      </c>
      <c r="D3" s="7">
        <v>190</v>
      </c>
      <c r="E3" s="7">
        <v>190</v>
      </c>
      <c r="F3" s="9">
        <v>190</v>
      </c>
      <c r="G3" s="50">
        <v>190</v>
      </c>
      <c r="I3" s="49" t="s">
        <v>24</v>
      </c>
      <c r="J3" s="9" t="s">
        <v>4</v>
      </c>
      <c r="K3" s="7" t="s">
        <v>6</v>
      </c>
      <c r="L3" s="7" t="s">
        <v>4</v>
      </c>
      <c r="M3" s="7" t="s">
        <v>7</v>
      </c>
      <c r="N3" s="9" t="s">
        <v>4</v>
      </c>
      <c r="O3" s="50" t="s">
        <v>24</v>
      </c>
      <c r="P3" s="6"/>
      <c r="Q3" s="49" t="s">
        <v>24</v>
      </c>
      <c r="R3" s="9">
        <v>1</v>
      </c>
      <c r="S3" s="7">
        <v>1</v>
      </c>
      <c r="T3" s="7">
        <v>1</v>
      </c>
      <c r="U3" s="7">
        <v>1</v>
      </c>
      <c r="V3" s="9">
        <v>1</v>
      </c>
      <c r="W3" s="50" t="s">
        <v>24</v>
      </c>
      <c r="X3" s="6"/>
      <c r="Y3" s="49" t="s">
        <v>24</v>
      </c>
      <c r="Z3" s="9">
        <v>0</v>
      </c>
      <c r="AA3" s="7">
        <v>1</v>
      </c>
      <c r="AB3" s="7">
        <v>1</v>
      </c>
      <c r="AC3" s="7">
        <v>1</v>
      </c>
      <c r="AD3" s="9">
        <v>0</v>
      </c>
      <c r="AE3" s="50" t="s">
        <v>24</v>
      </c>
      <c r="AG3" s="9">
        <v>3</v>
      </c>
      <c r="AH3" t="s">
        <v>10</v>
      </c>
      <c r="AI3">
        <v>125</v>
      </c>
      <c r="AJ3" s="6"/>
      <c r="AK3" s="49">
        <v>190</v>
      </c>
      <c r="AL3" s="9">
        <v>190</v>
      </c>
      <c r="AM3" s="7">
        <v>190</v>
      </c>
      <c r="AN3" s="7">
        <v>190</v>
      </c>
      <c r="AO3" s="7">
        <v>190</v>
      </c>
      <c r="AP3" s="9">
        <v>190</v>
      </c>
      <c r="AQ3" s="50">
        <v>190</v>
      </c>
      <c r="AS3" s="49" t="s">
        <v>24</v>
      </c>
      <c r="AT3" s="9" t="s">
        <v>4</v>
      </c>
      <c r="AU3" s="7" t="s">
        <v>6</v>
      </c>
      <c r="AV3" s="7" t="s">
        <v>4</v>
      </c>
      <c r="AW3" s="7" t="s">
        <v>7</v>
      </c>
      <c r="AX3" s="9" t="s">
        <v>4</v>
      </c>
      <c r="AY3" s="50" t="s">
        <v>24</v>
      </c>
      <c r="AZ3" s="6"/>
      <c r="BA3" s="49" t="s">
        <v>24</v>
      </c>
      <c r="BB3" s="9">
        <v>1</v>
      </c>
      <c r="BC3" s="7">
        <v>1</v>
      </c>
      <c r="BD3" s="7">
        <v>1</v>
      </c>
      <c r="BE3" s="7">
        <v>1</v>
      </c>
      <c r="BF3" s="9">
        <v>1</v>
      </c>
      <c r="BG3" s="50" t="s">
        <v>24</v>
      </c>
      <c r="BH3" s="6"/>
      <c r="BI3" s="49" t="s">
        <v>24</v>
      </c>
      <c r="BJ3" s="9">
        <v>0</v>
      </c>
      <c r="BK3" s="7">
        <v>1</v>
      </c>
      <c r="BL3" s="7">
        <v>1</v>
      </c>
      <c r="BM3" s="7">
        <v>1</v>
      </c>
      <c r="BN3" s="9">
        <v>0</v>
      </c>
      <c r="BO3" s="50" t="s">
        <v>24</v>
      </c>
      <c r="BP3" s="9">
        <v>3</v>
      </c>
      <c r="BQ3" t="s">
        <v>10</v>
      </c>
      <c r="BR3">
        <v>170</v>
      </c>
      <c r="BT3" s="49">
        <v>190</v>
      </c>
      <c r="BU3" s="9">
        <v>190</v>
      </c>
      <c r="BV3" s="29">
        <v>190</v>
      </c>
      <c r="BW3" s="29">
        <v>190</v>
      </c>
      <c r="BX3" s="29">
        <v>190</v>
      </c>
      <c r="BY3" s="9">
        <v>190</v>
      </c>
      <c r="BZ3" s="50">
        <v>190</v>
      </c>
      <c r="CB3" s="49" t="s">
        <v>24</v>
      </c>
      <c r="CC3" s="9" t="s">
        <v>4</v>
      </c>
      <c r="CD3" s="29" t="s">
        <v>6</v>
      </c>
      <c r="CE3" s="29" t="s">
        <v>4</v>
      </c>
      <c r="CF3" s="29" t="s">
        <v>7</v>
      </c>
      <c r="CG3" s="9" t="s">
        <v>4</v>
      </c>
      <c r="CH3" s="50" t="s">
        <v>24</v>
      </c>
      <c r="CI3" s="6"/>
      <c r="CJ3" s="49" t="s">
        <v>24</v>
      </c>
      <c r="CK3" s="9">
        <v>1</v>
      </c>
      <c r="CL3" s="29">
        <v>1</v>
      </c>
      <c r="CM3" s="29">
        <v>1</v>
      </c>
      <c r="CN3" s="29">
        <v>1</v>
      </c>
      <c r="CO3" s="9">
        <v>1</v>
      </c>
      <c r="CP3" s="50" t="s">
        <v>24</v>
      </c>
      <c r="CQ3" s="6"/>
      <c r="CR3" s="49" t="s">
        <v>24</v>
      </c>
      <c r="CS3" s="9">
        <v>0</v>
      </c>
      <c r="CT3" s="29">
        <v>5</v>
      </c>
      <c r="CU3" s="29">
        <v>5</v>
      </c>
      <c r="CV3" s="29">
        <v>5</v>
      </c>
      <c r="CW3" s="9">
        <v>0</v>
      </c>
      <c r="CX3" s="50" t="s">
        <v>24</v>
      </c>
      <c r="CY3" s="9">
        <v>3</v>
      </c>
      <c r="CZ3" t="s">
        <v>10</v>
      </c>
      <c r="DA3">
        <v>170</v>
      </c>
      <c r="DC3" s="49">
        <v>190</v>
      </c>
      <c r="DD3" s="9">
        <v>190</v>
      </c>
      <c r="DE3" s="9">
        <v>190</v>
      </c>
      <c r="DF3" s="9">
        <v>190</v>
      </c>
      <c r="DG3" s="9">
        <v>190</v>
      </c>
      <c r="DH3" s="9">
        <v>190</v>
      </c>
      <c r="DI3" s="50">
        <v>190</v>
      </c>
      <c r="DJ3" s="45"/>
      <c r="DK3" s="49" t="s">
        <v>24</v>
      </c>
      <c r="DL3" s="9" t="s">
        <v>4</v>
      </c>
      <c r="DM3" s="9" t="s">
        <v>6</v>
      </c>
      <c r="DN3" s="9" t="s">
        <v>4</v>
      </c>
      <c r="DO3" s="9" t="s">
        <v>7</v>
      </c>
      <c r="DP3" s="9" t="s">
        <v>4</v>
      </c>
      <c r="DQ3" s="50" t="s">
        <v>24</v>
      </c>
      <c r="DR3" s="9"/>
      <c r="DS3" s="49" t="s">
        <v>24</v>
      </c>
      <c r="DT3" s="9">
        <v>1</v>
      </c>
      <c r="DU3" s="9">
        <v>1</v>
      </c>
      <c r="DV3" s="9">
        <v>1</v>
      </c>
      <c r="DW3" s="9">
        <v>1</v>
      </c>
      <c r="DX3" s="9">
        <v>1</v>
      </c>
      <c r="DY3" s="50" t="s">
        <v>24</v>
      </c>
      <c r="DZ3" s="9"/>
      <c r="EA3" s="49" t="s">
        <v>24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50" t="s">
        <v>24</v>
      </c>
    </row>
    <row r="4" spans="1:137" x14ac:dyDescent="0.25">
      <c r="A4" s="49">
        <v>180</v>
      </c>
      <c r="B4" s="9">
        <v>180</v>
      </c>
      <c r="C4" s="7">
        <v>180</v>
      </c>
      <c r="D4" s="15">
        <v>140</v>
      </c>
      <c r="E4" s="7">
        <v>180</v>
      </c>
      <c r="F4" s="9">
        <v>180</v>
      </c>
      <c r="G4" s="50">
        <v>180</v>
      </c>
      <c r="I4" s="49" t="s">
        <v>24</v>
      </c>
      <c r="J4" s="9" t="s">
        <v>4</v>
      </c>
      <c r="K4" s="7" t="s">
        <v>5</v>
      </c>
      <c r="L4" s="15"/>
      <c r="M4" s="7" t="s">
        <v>3</v>
      </c>
      <c r="N4" s="9" t="s">
        <v>4</v>
      </c>
      <c r="O4" s="50" t="s">
        <v>24</v>
      </c>
      <c r="P4" s="6"/>
      <c r="Q4" s="49" t="s">
        <v>24</v>
      </c>
      <c r="R4" s="9">
        <v>2</v>
      </c>
      <c r="S4" s="7">
        <v>1</v>
      </c>
      <c r="T4" s="15">
        <v>9</v>
      </c>
      <c r="U4" s="7">
        <v>1</v>
      </c>
      <c r="V4" s="9">
        <v>2</v>
      </c>
      <c r="W4" s="50" t="s">
        <v>24</v>
      </c>
      <c r="X4" s="6"/>
      <c r="Y4" s="49" t="s">
        <v>24</v>
      </c>
      <c r="Z4" s="9">
        <v>0</v>
      </c>
      <c r="AA4" s="7">
        <v>1</v>
      </c>
      <c r="AB4" s="15">
        <v>1</v>
      </c>
      <c r="AC4" s="7">
        <v>1</v>
      </c>
      <c r="AD4" s="9">
        <v>0</v>
      </c>
      <c r="AE4" s="50" t="s">
        <v>24</v>
      </c>
      <c r="AG4" s="9">
        <v>4</v>
      </c>
      <c r="AH4" t="s">
        <v>11</v>
      </c>
      <c r="AI4">
        <v>140</v>
      </c>
      <c r="AJ4" s="6"/>
      <c r="AK4" s="49">
        <v>180</v>
      </c>
      <c r="AL4" s="9">
        <v>180</v>
      </c>
      <c r="AM4" s="7">
        <v>180</v>
      </c>
      <c r="AN4" s="15">
        <v>170</v>
      </c>
      <c r="AO4" s="7">
        <v>180</v>
      </c>
      <c r="AP4" s="9">
        <v>180</v>
      </c>
      <c r="AQ4" s="50">
        <v>180</v>
      </c>
      <c r="AS4" s="49" t="s">
        <v>24</v>
      </c>
      <c r="AT4" s="9" t="s">
        <v>4</v>
      </c>
      <c r="AU4" s="7" t="s">
        <v>5</v>
      </c>
      <c r="AV4" s="15"/>
      <c r="AW4" s="7" t="s">
        <v>3</v>
      </c>
      <c r="AX4" s="9" t="s">
        <v>4</v>
      </c>
      <c r="AY4" s="50" t="s">
        <v>24</v>
      </c>
      <c r="AZ4" s="6"/>
      <c r="BA4" s="49" t="s">
        <v>24</v>
      </c>
      <c r="BB4" s="9">
        <v>2</v>
      </c>
      <c r="BC4" s="7">
        <v>1</v>
      </c>
      <c r="BD4" s="15">
        <v>8</v>
      </c>
      <c r="BE4" s="7">
        <v>1</v>
      </c>
      <c r="BF4" s="9">
        <v>2</v>
      </c>
      <c r="BG4" s="50" t="s">
        <v>24</v>
      </c>
      <c r="BH4" s="6"/>
      <c r="BI4" s="49" t="s">
        <v>24</v>
      </c>
      <c r="BJ4" s="9">
        <v>0</v>
      </c>
      <c r="BK4" s="7">
        <v>1</v>
      </c>
      <c r="BL4" s="15">
        <v>1</v>
      </c>
      <c r="BM4" s="7">
        <v>1</v>
      </c>
      <c r="BN4" s="9">
        <v>0</v>
      </c>
      <c r="BO4" s="50" t="s">
        <v>24</v>
      </c>
      <c r="BP4" s="9">
        <v>4</v>
      </c>
      <c r="BQ4" t="s">
        <v>11</v>
      </c>
      <c r="BR4">
        <v>170</v>
      </c>
      <c r="BT4" s="49">
        <v>180</v>
      </c>
      <c r="BU4" s="9">
        <v>180</v>
      </c>
      <c r="BV4" s="29">
        <v>180</v>
      </c>
      <c r="BW4" s="29">
        <v>135</v>
      </c>
      <c r="BX4" s="29">
        <v>180</v>
      </c>
      <c r="BY4" s="9">
        <v>180</v>
      </c>
      <c r="BZ4" s="50">
        <v>180</v>
      </c>
      <c r="CB4" s="49" t="s">
        <v>24</v>
      </c>
      <c r="CC4" s="9" t="s">
        <v>4</v>
      </c>
      <c r="CD4" s="29" t="s">
        <v>5</v>
      </c>
      <c r="CE4" s="29" t="s">
        <v>4</v>
      </c>
      <c r="CF4" s="29" t="s">
        <v>3</v>
      </c>
      <c r="CG4" s="9" t="s">
        <v>4</v>
      </c>
      <c r="CH4" s="50" t="s">
        <v>24</v>
      </c>
      <c r="CI4" s="6"/>
      <c r="CJ4" s="49" t="s">
        <v>24</v>
      </c>
      <c r="CK4" s="9">
        <v>2</v>
      </c>
      <c r="CL4" s="29">
        <v>1</v>
      </c>
      <c r="CM4" s="29">
        <v>8</v>
      </c>
      <c r="CN4" s="29">
        <v>1</v>
      </c>
      <c r="CO4" s="9">
        <v>2</v>
      </c>
      <c r="CP4" s="50" t="s">
        <v>24</v>
      </c>
      <c r="CQ4" s="6"/>
      <c r="CR4" s="49" t="s">
        <v>24</v>
      </c>
      <c r="CS4" s="9">
        <v>0</v>
      </c>
      <c r="CT4" s="29">
        <v>5</v>
      </c>
      <c r="CU4" s="29">
        <v>5</v>
      </c>
      <c r="CV4" s="29">
        <v>5</v>
      </c>
      <c r="CW4" s="9">
        <v>0</v>
      </c>
      <c r="CX4" s="50" t="s">
        <v>24</v>
      </c>
      <c r="CY4" s="9">
        <v>4</v>
      </c>
      <c r="CZ4" t="s">
        <v>11</v>
      </c>
      <c r="DA4">
        <v>170</v>
      </c>
      <c r="DC4" s="49">
        <v>180</v>
      </c>
      <c r="DD4" s="9">
        <v>180</v>
      </c>
      <c r="DE4" s="9">
        <v>180</v>
      </c>
      <c r="DF4" s="9">
        <v>170</v>
      </c>
      <c r="DG4" s="9">
        <v>180</v>
      </c>
      <c r="DH4" s="9">
        <v>180</v>
      </c>
      <c r="DI4" s="50">
        <v>180</v>
      </c>
      <c r="DJ4" s="45"/>
      <c r="DK4" s="49" t="s">
        <v>24</v>
      </c>
      <c r="DL4" s="9" t="s">
        <v>4</v>
      </c>
      <c r="DM4" s="9" t="s">
        <v>5</v>
      </c>
      <c r="DN4" s="9" t="s">
        <v>4</v>
      </c>
      <c r="DO4" s="9" t="s">
        <v>3</v>
      </c>
      <c r="DP4" s="9" t="s">
        <v>4</v>
      </c>
      <c r="DQ4" s="50" t="s">
        <v>24</v>
      </c>
      <c r="DR4" s="9"/>
      <c r="DS4" s="49" t="s">
        <v>24</v>
      </c>
      <c r="DT4" s="9">
        <v>2</v>
      </c>
      <c r="DU4" s="9">
        <v>1</v>
      </c>
      <c r="DV4" s="9">
        <v>8</v>
      </c>
      <c r="DW4" s="9">
        <v>1</v>
      </c>
      <c r="DX4" s="9">
        <v>2</v>
      </c>
      <c r="DY4" s="50" t="s">
        <v>24</v>
      </c>
      <c r="DZ4" s="9"/>
      <c r="EA4" s="49" t="s">
        <v>24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50" t="s">
        <v>24</v>
      </c>
    </row>
    <row r="5" spans="1:137" x14ac:dyDescent="0.25">
      <c r="A5" s="49">
        <v>170</v>
      </c>
      <c r="B5" s="9">
        <v>170</v>
      </c>
      <c r="C5" s="7">
        <v>170</v>
      </c>
      <c r="D5" s="60">
        <v>170</v>
      </c>
      <c r="E5" s="7">
        <v>170</v>
      </c>
      <c r="F5" s="9">
        <v>170</v>
      </c>
      <c r="G5" s="50">
        <v>170</v>
      </c>
      <c r="I5" s="49" t="s">
        <v>24</v>
      </c>
      <c r="J5" s="9" t="s">
        <v>4</v>
      </c>
      <c r="K5" s="7" t="s">
        <v>2</v>
      </c>
      <c r="L5" s="60" t="s">
        <v>1</v>
      </c>
      <c r="M5" s="7" t="s">
        <v>0</v>
      </c>
      <c r="N5" s="9" t="s">
        <v>4</v>
      </c>
      <c r="O5" s="50" t="s">
        <v>24</v>
      </c>
      <c r="P5" s="6"/>
      <c r="Q5" s="49" t="s">
        <v>24</v>
      </c>
      <c r="R5" s="9">
        <v>3</v>
      </c>
      <c r="S5" s="7">
        <v>1</v>
      </c>
      <c r="T5" s="63">
        <v>1</v>
      </c>
      <c r="U5" s="7">
        <v>1</v>
      </c>
      <c r="V5" s="9">
        <v>3</v>
      </c>
      <c r="W5" s="50" t="s">
        <v>24</v>
      </c>
      <c r="X5" s="6"/>
      <c r="Y5" s="49" t="s">
        <v>24</v>
      </c>
      <c r="Z5" s="9">
        <v>0</v>
      </c>
      <c r="AA5" s="7">
        <v>1</v>
      </c>
      <c r="AB5" s="60">
        <v>1</v>
      </c>
      <c r="AC5" s="7">
        <v>1</v>
      </c>
      <c r="AD5" s="9">
        <v>0</v>
      </c>
      <c r="AE5" s="50" t="s">
        <v>24</v>
      </c>
      <c r="AG5" s="9">
        <v>5</v>
      </c>
      <c r="AH5" t="s">
        <v>12</v>
      </c>
      <c r="AI5">
        <v>9</v>
      </c>
      <c r="AJ5" s="6"/>
      <c r="AK5" s="49">
        <v>170</v>
      </c>
      <c r="AL5" s="9">
        <v>170</v>
      </c>
      <c r="AM5" s="7">
        <v>170</v>
      </c>
      <c r="AN5" s="60">
        <v>170</v>
      </c>
      <c r="AO5" s="7">
        <v>170</v>
      </c>
      <c r="AP5" s="9">
        <v>170</v>
      </c>
      <c r="AQ5" s="50">
        <v>170</v>
      </c>
      <c r="AS5" s="49" t="s">
        <v>24</v>
      </c>
      <c r="AT5" s="9" t="s">
        <v>4</v>
      </c>
      <c r="AU5" s="7" t="s">
        <v>2</v>
      </c>
      <c r="AV5" s="60" t="s">
        <v>1</v>
      </c>
      <c r="AW5" s="7" t="s">
        <v>0</v>
      </c>
      <c r="AX5" s="9" t="s">
        <v>4</v>
      </c>
      <c r="AY5" s="50" t="s">
        <v>24</v>
      </c>
      <c r="AZ5" s="6"/>
      <c r="BA5" s="49" t="s">
        <v>24</v>
      </c>
      <c r="BB5" s="9">
        <v>3</v>
      </c>
      <c r="BC5" s="7">
        <v>1</v>
      </c>
      <c r="BD5" s="60">
        <v>9</v>
      </c>
      <c r="BE5" s="7">
        <v>1</v>
      </c>
      <c r="BF5" s="9">
        <v>3</v>
      </c>
      <c r="BG5" s="50" t="s">
        <v>24</v>
      </c>
      <c r="BH5" s="6"/>
      <c r="BI5" s="49" t="s">
        <v>24</v>
      </c>
      <c r="BJ5" s="9">
        <v>0</v>
      </c>
      <c r="BK5" s="7">
        <v>1</v>
      </c>
      <c r="BL5" s="60">
        <v>1</v>
      </c>
      <c r="BM5" s="7">
        <v>1</v>
      </c>
      <c r="BN5" s="9">
        <v>0</v>
      </c>
      <c r="BO5" s="50" t="s">
        <v>24</v>
      </c>
      <c r="BP5" s="9">
        <v>5</v>
      </c>
      <c r="BQ5" t="s">
        <v>12</v>
      </c>
      <c r="BR5">
        <v>9</v>
      </c>
      <c r="BT5" s="49">
        <v>170</v>
      </c>
      <c r="BU5" s="9">
        <v>170</v>
      </c>
      <c r="BV5" s="29">
        <v>170</v>
      </c>
      <c r="BW5" s="29">
        <v>170</v>
      </c>
      <c r="BX5" s="29">
        <v>170</v>
      </c>
      <c r="BY5" s="9">
        <v>170</v>
      </c>
      <c r="BZ5" s="50">
        <v>170</v>
      </c>
      <c r="CB5" s="49" t="s">
        <v>24</v>
      </c>
      <c r="CC5" s="9" t="s">
        <v>4</v>
      </c>
      <c r="CD5" s="29" t="s">
        <v>2</v>
      </c>
      <c r="CE5" s="29" t="s">
        <v>4</v>
      </c>
      <c r="CF5" s="29" t="s">
        <v>6</v>
      </c>
      <c r="CG5" s="9" t="s">
        <v>4</v>
      </c>
      <c r="CH5" s="50" t="s">
        <v>24</v>
      </c>
      <c r="CI5" s="6"/>
      <c r="CJ5" s="49" t="s">
        <v>24</v>
      </c>
      <c r="CK5" s="9">
        <v>3</v>
      </c>
      <c r="CL5" s="29">
        <v>1</v>
      </c>
      <c r="CM5" s="29">
        <v>9</v>
      </c>
      <c r="CN5" s="29">
        <v>1</v>
      </c>
      <c r="CO5" s="9">
        <v>3</v>
      </c>
      <c r="CP5" s="50" t="s">
        <v>24</v>
      </c>
      <c r="CQ5" s="6"/>
      <c r="CR5" s="49" t="s">
        <v>24</v>
      </c>
      <c r="CS5" s="9">
        <v>0</v>
      </c>
      <c r="CT5" s="29">
        <v>5</v>
      </c>
      <c r="CU5" s="29">
        <v>5</v>
      </c>
      <c r="CV5" s="29">
        <v>5</v>
      </c>
      <c r="CW5" s="9">
        <v>0</v>
      </c>
      <c r="CX5" s="50" t="s">
        <v>24</v>
      </c>
      <c r="CY5" s="9">
        <v>5</v>
      </c>
      <c r="CZ5" t="s">
        <v>12</v>
      </c>
      <c r="DA5">
        <v>27</v>
      </c>
      <c r="DC5" s="49">
        <v>170</v>
      </c>
      <c r="DD5" s="9">
        <v>170</v>
      </c>
      <c r="DE5" s="9">
        <v>170</v>
      </c>
      <c r="DF5" s="9">
        <v>170</v>
      </c>
      <c r="DG5" s="9">
        <v>170</v>
      </c>
      <c r="DH5" s="9">
        <v>170</v>
      </c>
      <c r="DI5" s="50">
        <v>170</v>
      </c>
      <c r="DJ5" s="45"/>
      <c r="DK5" s="49" t="s">
        <v>24</v>
      </c>
      <c r="DL5" s="9" t="s">
        <v>4</v>
      </c>
      <c r="DM5" s="9" t="s">
        <v>2</v>
      </c>
      <c r="DN5" s="9" t="s">
        <v>4</v>
      </c>
      <c r="DO5" s="9" t="s">
        <v>6</v>
      </c>
      <c r="DP5" s="9" t="s">
        <v>4</v>
      </c>
      <c r="DQ5" s="50" t="s">
        <v>24</v>
      </c>
      <c r="DR5" s="9"/>
      <c r="DS5" s="49" t="s">
        <v>24</v>
      </c>
      <c r="DT5" s="9">
        <v>3</v>
      </c>
      <c r="DU5" s="9">
        <v>1</v>
      </c>
      <c r="DV5" s="9">
        <v>9</v>
      </c>
      <c r="DW5" s="9">
        <v>1</v>
      </c>
      <c r="DX5" s="9">
        <v>3</v>
      </c>
      <c r="DY5" s="50" t="s">
        <v>24</v>
      </c>
      <c r="DZ5" s="9"/>
      <c r="EA5" s="49" t="s">
        <v>24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50" t="s">
        <v>24</v>
      </c>
    </row>
    <row r="6" spans="1:137" x14ac:dyDescent="0.25">
      <c r="A6" s="49">
        <v>160</v>
      </c>
      <c r="B6" s="9">
        <v>160</v>
      </c>
      <c r="C6" s="18">
        <v>160</v>
      </c>
      <c r="D6" s="61">
        <v>155</v>
      </c>
      <c r="E6" s="18">
        <v>160</v>
      </c>
      <c r="F6" s="13">
        <v>160</v>
      </c>
      <c r="G6" s="50">
        <v>160</v>
      </c>
      <c r="I6" s="49" t="s">
        <v>24</v>
      </c>
      <c r="J6" s="9" t="s">
        <v>4</v>
      </c>
      <c r="K6" s="18" t="s">
        <v>6</v>
      </c>
      <c r="L6" s="61" t="s">
        <v>4</v>
      </c>
      <c r="M6" s="18" t="s">
        <v>7</v>
      </c>
      <c r="N6" s="13" t="s">
        <v>4</v>
      </c>
      <c r="O6" s="50" t="s">
        <v>24</v>
      </c>
      <c r="P6" s="6"/>
      <c r="Q6" s="49" t="s">
        <v>24</v>
      </c>
      <c r="R6" s="9">
        <v>4</v>
      </c>
      <c r="S6" s="18">
        <v>1</v>
      </c>
      <c r="T6" s="61">
        <v>1</v>
      </c>
      <c r="U6" s="18">
        <v>1</v>
      </c>
      <c r="V6" s="13">
        <v>4</v>
      </c>
      <c r="W6" s="50" t="s">
        <v>24</v>
      </c>
      <c r="X6" s="6"/>
      <c r="Y6" s="49" t="s">
        <v>24</v>
      </c>
      <c r="Z6" s="9">
        <v>0</v>
      </c>
      <c r="AA6" s="18">
        <v>2</v>
      </c>
      <c r="AB6" s="61">
        <v>2</v>
      </c>
      <c r="AC6" s="18">
        <v>2</v>
      </c>
      <c r="AD6" s="13">
        <v>0</v>
      </c>
      <c r="AE6" s="50" t="s">
        <v>24</v>
      </c>
      <c r="AG6" s="9">
        <v>6</v>
      </c>
      <c r="AH6" t="s">
        <v>25</v>
      </c>
      <c r="AI6">
        <v>1</v>
      </c>
      <c r="AJ6" s="6"/>
      <c r="AK6" s="49">
        <v>160</v>
      </c>
      <c r="AL6" s="9">
        <v>160</v>
      </c>
      <c r="AM6" s="28">
        <v>160</v>
      </c>
      <c r="AN6" s="67">
        <v>160</v>
      </c>
      <c r="AO6" s="28">
        <v>160</v>
      </c>
      <c r="AP6" s="13">
        <v>160</v>
      </c>
      <c r="AQ6" s="50">
        <v>160</v>
      </c>
      <c r="AS6" s="49" t="s">
        <v>24</v>
      </c>
      <c r="AT6" s="9" t="s">
        <v>4</v>
      </c>
      <c r="AU6" s="28" t="s">
        <v>6</v>
      </c>
      <c r="AV6" s="67" t="s">
        <v>4</v>
      </c>
      <c r="AW6" s="28" t="s">
        <v>7</v>
      </c>
      <c r="AX6" s="13" t="s">
        <v>4</v>
      </c>
      <c r="AY6" s="50" t="s">
        <v>24</v>
      </c>
      <c r="AZ6" s="6"/>
      <c r="BA6" s="49" t="s">
        <v>24</v>
      </c>
      <c r="BB6" s="9">
        <v>4</v>
      </c>
      <c r="BC6" s="28">
        <v>1</v>
      </c>
      <c r="BD6" s="67">
        <v>1</v>
      </c>
      <c r="BE6" s="28">
        <v>1</v>
      </c>
      <c r="BF6" s="13">
        <v>4</v>
      </c>
      <c r="BG6" s="50" t="s">
        <v>24</v>
      </c>
      <c r="BH6" s="6"/>
      <c r="BI6" s="49" t="s">
        <v>24</v>
      </c>
      <c r="BJ6" s="9">
        <v>0</v>
      </c>
      <c r="BK6" s="28">
        <v>4</v>
      </c>
      <c r="BL6" s="67">
        <v>4</v>
      </c>
      <c r="BM6" s="28">
        <v>4</v>
      </c>
      <c r="BN6" s="13">
        <v>0</v>
      </c>
      <c r="BO6" s="50" t="s">
        <v>24</v>
      </c>
      <c r="BP6" s="9">
        <v>6</v>
      </c>
      <c r="BQ6" t="s">
        <v>25</v>
      </c>
      <c r="BR6">
        <v>1</v>
      </c>
      <c r="BT6" s="49">
        <v>160</v>
      </c>
      <c r="BU6" s="9">
        <v>160</v>
      </c>
      <c r="BV6" s="29">
        <v>160</v>
      </c>
      <c r="BW6" s="29">
        <v>160</v>
      </c>
      <c r="BX6" s="29">
        <v>160</v>
      </c>
      <c r="BY6" s="13">
        <v>160</v>
      </c>
      <c r="BZ6" s="50">
        <v>160</v>
      </c>
      <c r="CB6" s="49" t="s">
        <v>24</v>
      </c>
      <c r="CC6" s="9" t="s">
        <v>4</v>
      </c>
      <c r="CD6" s="29" t="s">
        <v>6</v>
      </c>
      <c r="CE6" s="29" t="s">
        <v>4</v>
      </c>
      <c r="CF6" s="29" t="s">
        <v>7</v>
      </c>
      <c r="CG6" s="13" t="s">
        <v>4</v>
      </c>
      <c r="CH6" s="50" t="s">
        <v>24</v>
      </c>
      <c r="CI6" s="6"/>
      <c r="CJ6" s="49" t="s">
        <v>24</v>
      </c>
      <c r="CK6" s="9">
        <v>4</v>
      </c>
      <c r="CL6" s="29">
        <v>1</v>
      </c>
      <c r="CM6" s="29">
        <v>10</v>
      </c>
      <c r="CN6" s="29">
        <v>1</v>
      </c>
      <c r="CO6" s="13">
        <v>4</v>
      </c>
      <c r="CP6" s="50" t="s">
        <v>24</v>
      </c>
      <c r="CQ6" s="6"/>
      <c r="CR6" s="49" t="s">
        <v>24</v>
      </c>
      <c r="CS6" s="9">
        <v>0</v>
      </c>
      <c r="CT6" s="29">
        <v>5</v>
      </c>
      <c r="CU6" s="29">
        <v>5</v>
      </c>
      <c r="CV6" s="29">
        <v>5</v>
      </c>
      <c r="CW6" s="13">
        <v>0</v>
      </c>
      <c r="CX6" s="50" t="s">
        <v>24</v>
      </c>
      <c r="CY6" s="9">
        <v>6</v>
      </c>
      <c r="CZ6" t="s">
        <v>25</v>
      </c>
      <c r="DA6">
        <v>1</v>
      </c>
      <c r="DC6" s="49">
        <v>160</v>
      </c>
      <c r="DD6" s="9">
        <v>160</v>
      </c>
      <c r="DE6" s="9">
        <v>160</v>
      </c>
      <c r="DF6" s="16">
        <v>160</v>
      </c>
      <c r="DG6" s="9">
        <v>160</v>
      </c>
      <c r="DH6" s="13">
        <v>160</v>
      </c>
      <c r="DI6" s="50">
        <v>160</v>
      </c>
      <c r="DJ6" s="45"/>
      <c r="DK6" s="49" t="s">
        <v>24</v>
      </c>
      <c r="DL6" s="9" t="s">
        <v>4</v>
      </c>
      <c r="DM6" s="9" t="s">
        <v>6</v>
      </c>
      <c r="DN6" s="9" t="s">
        <v>4</v>
      </c>
      <c r="DO6" s="9" t="s">
        <v>7</v>
      </c>
      <c r="DP6" s="13" t="s">
        <v>4</v>
      </c>
      <c r="DQ6" s="50" t="s">
        <v>24</v>
      </c>
      <c r="DR6" s="9"/>
      <c r="DS6" s="49" t="s">
        <v>24</v>
      </c>
      <c r="DT6" s="9">
        <v>4</v>
      </c>
      <c r="DU6" s="9">
        <v>1</v>
      </c>
      <c r="DV6" s="16">
        <v>10</v>
      </c>
      <c r="DW6" s="9">
        <v>1</v>
      </c>
      <c r="DX6" s="9">
        <v>4</v>
      </c>
      <c r="DY6" s="50" t="s">
        <v>24</v>
      </c>
      <c r="DZ6" s="9"/>
      <c r="EA6" s="49" t="s">
        <v>24</v>
      </c>
      <c r="EB6" s="9">
        <v>0</v>
      </c>
      <c r="EC6" s="9">
        <v>0</v>
      </c>
      <c r="ED6" s="9">
        <v>0</v>
      </c>
      <c r="EE6" s="9">
        <v>0</v>
      </c>
      <c r="EF6" s="13">
        <v>0</v>
      </c>
      <c r="EG6" s="50" t="s">
        <v>24</v>
      </c>
    </row>
    <row r="7" spans="1:137" x14ac:dyDescent="0.25">
      <c r="A7" s="49">
        <v>150</v>
      </c>
      <c r="B7" s="9">
        <v>150</v>
      </c>
      <c r="C7" s="18">
        <v>150</v>
      </c>
      <c r="D7" s="15">
        <v>115</v>
      </c>
      <c r="E7" s="18">
        <v>150</v>
      </c>
      <c r="F7" s="13">
        <v>150</v>
      </c>
      <c r="G7" s="50">
        <v>150</v>
      </c>
      <c r="I7" s="49" t="s">
        <v>24</v>
      </c>
      <c r="J7" s="9" t="s">
        <v>4</v>
      </c>
      <c r="K7" s="18" t="s">
        <v>5</v>
      </c>
      <c r="L7" s="15"/>
      <c r="M7" s="18" t="s">
        <v>3</v>
      </c>
      <c r="N7" s="13" t="s">
        <v>4</v>
      </c>
      <c r="O7" s="50" t="s">
        <v>24</v>
      </c>
      <c r="P7" s="6"/>
      <c r="Q7" s="49" t="s">
        <v>24</v>
      </c>
      <c r="R7" s="9">
        <v>5</v>
      </c>
      <c r="S7" s="18">
        <v>1</v>
      </c>
      <c r="T7" s="15">
        <v>9</v>
      </c>
      <c r="U7" s="18">
        <v>1</v>
      </c>
      <c r="V7" s="13">
        <v>5</v>
      </c>
      <c r="W7" s="50" t="s">
        <v>24</v>
      </c>
      <c r="X7" s="6"/>
      <c r="Y7" s="49" t="s">
        <v>24</v>
      </c>
      <c r="Z7" s="9">
        <v>0</v>
      </c>
      <c r="AA7" s="18">
        <v>2</v>
      </c>
      <c r="AB7" s="15">
        <v>2</v>
      </c>
      <c r="AC7" s="18">
        <v>2</v>
      </c>
      <c r="AD7" s="13">
        <v>0</v>
      </c>
      <c r="AE7" s="50" t="s">
        <v>24</v>
      </c>
      <c r="AG7" s="9">
        <v>7</v>
      </c>
      <c r="AH7" t="s">
        <v>14</v>
      </c>
      <c r="AI7">
        <f>($V$14)^2*(25)</f>
        <v>225</v>
      </c>
      <c r="AJ7" s="6"/>
      <c r="AK7" s="49">
        <v>150</v>
      </c>
      <c r="AL7" s="9">
        <v>150</v>
      </c>
      <c r="AM7" s="28">
        <v>150</v>
      </c>
      <c r="AN7" s="28">
        <v>110</v>
      </c>
      <c r="AO7" s="28">
        <v>150</v>
      </c>
      <c r="AP7" s="13">
        <v>150</v>
      </c>
      <c r="AQ7" s="50">
        <v>150</v>
      </c>
      <c r="AS7" s="49" t="s">
        <v>24</v>
      </c>
      <c r="AT7" s="9" t="s">
        <v>4</v>
      </c>
      <c r="AU7" s="28" t="s">
        <v>5</v>
      </c>
      <c r="AV7" s="68" t="s">
        <v>4</v>
      </c>
      <c r="AW7" s="28" t="s">
        <v>3</v>
      </c>
      <c r="AX7" s="13" t="s">
        <v>4</v>
      </c>
      <c r="AY7" s="50" t="s">
        <v>24</v>
      </c>
      <c r="AZ7" s="6"/>
      <c r="BA7" s="49" t="s">
        <v>24</v>
      </c>
      <c r="BB7" s="9">
        <v>5</v>
      </c>
      <c r="BC7" s="28">
        <v>1</v>
      </c>
      <c r="BD7" s="28">
        <v>8</v>
      </c>
      <c r="BE7" s="28">
        <v>1</v>
      </c>
      <c r="BF7" s="13">
        <v>5</v>
      </c>
      <c r="BG7" s="50" t="s">
        <v>24</v>
      </c>
      <c r="BH7" s="6"/>
      <c r="BI7" s="49" t="s">
        <v>24</v>
      </c>
      <c r="BJ7" s="9">
        <v>0</v>
      </c>
      <c r="BK7" s="28">
        <v>4</v>
      </c>
      <c r="BL7" s="28">
        <v>4</v>
      </c>
      <c r="BM7" s="28">
        <v>4</v>
      </c>
      <c r="BN7" s="13">
        <v>0</v>
      </c>
      <c r="BO7" s="50" t="s">
        <v>24</v>
      </c>
      <c r="BP7" s="9">
        <v>7</v>
      </c>
      <c r="BQ7" t="s">
        <v>14</v>
      </c>
      <c r="BR7">
        <f>($V$14)^2*(30)</f>
        <v>270</v>
      </c>
      <c r="BT7" s="49">
        <v>150</v>
      </c>
      <c r="BU7" s="9">
        <v>150</v>
      </c>
      <c r="BV7" s="29">
        <v>150</v>
      </c>
      <c r="BW7" s="29">
        <v>140</v>
      </c>
      <c r="BX7" s="29">
        <v>150</v>
      </c>
      <c r="BY7" s="13">
        <v>150</v>
      </c>
      <c r="BZ7" s="50">
        <v>150</v>
      </c>
      <c r="CB7" s="49" t="s">
        <v>24</v>
      </c>
      <c r="CC7" s="9" t="s">
        <v>4</v>
      </c>
      <c r="CD7" s="29" t="s">
        <v>5</v>
      </c>
      <c r="CE7" s="29" t="s">
        <v>4</v>
      </c>
      <c r="CF7" s="29" t="s">
        <v>3</v>
      </c>
      <c r="CG7" s="13" t="s">
        <v>4</v>
      </c>
      <c r="CH7" s="50" t="s">
        <v>24</v>
      </c>
      <c r="CI7" s="6"/>
      <c r="CJ7" s="49" t="s">
        <v>24</v>
      </c>
      <c r="CK7" s="9">
        <v>5</v>
      </c>
      <c r="CL7" s="29">
        <v>1</v>
      </c>
      <c r="CM7" s="29">
        <v>17</v>
      </c>
      <c r="CN7" s="29">
        <v>1</v>
      </c>
      <c r="CO7" s="13">
        <v>5</v>
      </c>
      <c r="CP7" s="50" t="s">
        <v>24</v>
      </c>
      <c r="CQ7" s="6"/>
      <c r="CR7" s="49" t="s">
        <v>24</v>
      </c>
      <c r="CS7" s="9">
        <v>0</v>
      </c>
      <c r="CT7" s="29">
        <v>5</v>
      </c>
      <c r="CU7" s="29">
        <v>5</v>
      </c>
      <c r="CV7" s="29">
        <v>5</v>
      </c>
      <c r="CW7" s="13">
        <v>0</v>
      </c>
      <c r="CX7" s="50" t="s">
        <v>24</v>
      </c>
      <c r="CY7" s="9">
        <v>7</v>
      </c>
      <c r="CZ7" t="s">
        <v>14</v>
      </c>
      <c r="DA7">
        <f>($V$14)^2*(35) + DA14</f>
        <v>585</v>
      </c>
      <c r="DC7" s="49">
        <v>150</v>
      </c>
      <c r="DD7" s="9">
        <v>150</v>
      </c>
      <c r="DE7" s="9">
        <v>150</v>
      </c>
      <c r="DF7" s="9">
        <v>140</v>
      </c>
      <c r="DG7" s="9">
        <v>150</v>
      </c>
      <c r="DH7" s="13">
        <v>150</v>
      </c>
      <c r="DI7" s="50">
        <v>150</v>
      </c>
      <c r="DJ7" s="45"/>
      <c r="DK7" s="49" t="s">
        <v>24</v>
      </c>
      <c r="DL7" s="9" t="s">
        <v>4</v>
      </c>
      <c r="DM7" s="9" t="s">
        <v>5</v>
      </c>
      <c r="DN7" s="9" t="s">
        <v>4</v>
      </c>
      <c r="DO7" s="9" t="s">
        <v>3</v>
      </c>
      <c r="DP7" s="13" t="s">
        <v>4</v>
      </c>
      <c r="DQ7" s="50" t="s">
        <v>24</v>
      </c>
      <c r="DR7" s="9"/>
      <c r="DS7" s="49" t="s">
        <v>24</v>
      </c>
      <c r="DT7" s="9">
        <v>5</v>
      </c>
      <c r="DU7" s="9">
        <v>1</v>
      </c>
      <c r="DV7" s="9">
        <v>18</v>
      </c>
      <c r="DW7" s="9">
        <v>1</v>
      </c>
      <c r="DX7" s="9">
        <v>5</v>
      </c>
      <c r="DY7" s="50" t="s">
        <v>24</v>
      </c>
      <c r="DZ7" s="9"/>
      <c r="EA7" s="49" t="s">
        <v>24</v>
      </c>
      <c r="EB7" s="9">
        <v>0</v>
      </c>
      <c r="EC7" s="9">
        <v>0</v>
      </c>
      <c r="ED7" s="9">
        <v>0</v>
      </c>
      <c r="EE7" s="9">
        <v>0</v>
      </c>
      <c r="EF7" s="13">
        <v>0</v>
      </c>
      <c r="EG7" s="50" t="s">
        <v>24</v>
      </c>
    </row>
    <row r="8" spans="1:137" x14ac:dyDescent="0.25">
      <c r="A8" s="49">
        <v>140</v>
      </c>
      <c r="B8" s="9">
        <v>140</v>
      </c>
      <c r="C8" s="18">
        <v>140</v>
      </c>
      <c r="D8" s="57">
        <v>140</v>
      </c>
      <c r="E8" s="18">
        <v>140</v>
      </c>
      <c r="F8" s="9">
        <v>140</v>
      </c>
      <c r="G8" s="50">
        <v>140</v>
      </c>
      <c r="I8" s="49" t="s">
        <v>24</v>
      </c>
      <c r="J8" s="9" t="s">
        <v>4</v>
      </c>
      <c r="K8" s="18" t="s">
        <v>2</v>
      </c>
      <c r="L8" s="57" t="s">
        <v>1</v>
      </c>
      <c r="M8" s="18" t="s">
        <v>0</v>
      </c>
      <c r="N8" s="9" t="s">
        <v>4</v>
      </c>
      <c r="O8" s="50" t="s">
        <v>24</v>
      </c>
      <c r="P8" s="6"/>
      <c r="Q8" s="49" t="s">
        <v>24</v>
      </c>
      <c r="R8" s="9">
        <v>6</v>
      </c>
      <c r="S8" s="18">
        <v>1</v>
      </c>
      <c r="T8" s="57">
        <v>1</v>
      </c>
      <c r="U8" s="18">
        <v>1</v>
      </c>
      <c r="V8" s="9">
        <v>6</v>
      </c>
      <c r="W8" s="50" t="s">
        <v>24</v>
      </c>
      <c r="X8" s="6"/>
      <c r="Y8" s="49" t="s">
        <v>24</v>
      </c>
      <c r="Z8" s="9">
        <v>0</v>
      </c>
      <c r="AA8" s="18">
        <v>2</v>
      </c>
      <c r="AB8" s="57">
        <v>2</v>
      </c>
      <c r="AC8" s="18">
        <v>2</v>
      </c>
      <c r="AD8" s="9">
        <v>0</v>
      </c>
      <c r="AE8" s="50" t="s">
        <v>24</v>
      </c>
      <c r="AG8" s="9">
        <v>8</v>
      </c>
      <c r="AH8" t="s">
        <v>15</v>
      </c>
      <c r="AI8">
        <v>51</v>
      </c>
      <c r="AJ8" s="6"/>
      <c r="AK8" s="49">
        <v>140</v>
      </c>
      <c r="AL8" s="9">
        <v>140</v>
      </c>
      <c r="AM8" s="28">
        <v>140</v>
      </c>
      <c r="AN8" s="68">
        <v>140</v>
      </c>
      <c r="AO8" s="28">
        <v>140</v>
      </c>
      <c r="AP8" s="9">
        <v>140</v>
      </c>
      <c r="AQ8" s="50">
        <v>140</v>
      </c>
      <c r="AS8" s="49" t="s">
        <v>24</v>
      </c>
      <c r="AT8" s="9" t="s">
        <v>4</v>
      </c>
      <c r="AU8" s="28" t="s">
        <v>2</v>
      </c>
      <c r="AV8" s="68" t="s">
        <v>4</v>
      </c>
      <c r="AW8" s="28" t="s">
        <v>0</v>
      </c>
      <c r="AX8" s="9" t="s">
        <v>4</v>
      </c>
      <c r="AY8" s="50" t="s">
        <v>24</v>
      </c>
      <c r="AZ8" s="6"/>
      <c r="BA8" s="49" t="s">
        <v>24</v>
      </c>
      <c r="BB8" s="9">
        <v>6</v>
      </c>
      <c r="BC8" s="28">
        <v>1</v>
      </c>
      <c r="BD8" s="68">
        <v>9</v>
      </c>
      <c r="BE8" s="28">
        <v>1</v>
      </c>
      <c r="BF8" s="9">
        <v>6</v>
      </c>
      <c r="BG8" s="50" t="s">
        <v>24</v>
      </c>
      <c r="BH8" s="6"/>
      <c r="BI8" s="49" t="s">
        <v>24</v>
      </c>
      <c r="BJ8" s="9">
        <v>0</v>
      </c>
      <c r="BK8" s="28">
        <v>4</v>
      </c>
      <c r="BL8" s="68">
        <v>4</v>
      </c>
      <c r="BM8" s="28">
        <v>4</v>
      </c>
      <c r="BN8" s="9">
        <v>0</v>
      </c>
      <c r="BO8" s="50" t="s">
        <v>24</v>
      </c>
      <c r="BP8" s="9">
        <v>8</v>
      </c>
      <c r="BQ8" t="s">
        <v>15</v>
      </c>
      <c r="BR8">
        <v>36</v>
      </c>
      <c r="BT8" s="49">
        <v>140</v>
      </c>
      <c r="BU8" s="9">
        <v>140</v>
      </c>
      <c r="BV8" s="29">
        <v>140</v>
      </c>
      <c r="BW8" s="29">
        <v>140</v>
      </c>
      <c r="BX8" s="29">
        <v>140</v>
      </c>
      <c r="BY8" s="9">
        <v>140</v>
      </c>
      <c r="BZ8" s="50">
        <v>140</v>
      </c>
      <c r="CB8" s="49" t="s">
        <v>24</v>
      </c>
      <c r="CC8" s="9" t="s">
        <v>4</v>
      </c>
      <c r="CD8" s="29" t="s">
        <v>2</v>
      </c>
      <c r="CE8" s="29" t="s">
        <v>4</v>
      </c>
      <c r="CF8" s="29" t="s">
        <v>6</v>
      </c>
      <c r="CG8" s="9" t="s">
        <v>4</v>
      </c>
      <c r="CH8" s="50" t="s">
        <v>24</v>
      </c>
      <c r="CI8" s="6"/>
      <c r="CJ8" s="49" t="s">
        <v>24</v>
      </c>
      <c r="CK8" s="9">
        <v>6</v>
      </c>
      <c r="CL8" s="29">
        <v>1</v>
      </c>
      <c r="CM8" s="29">
        <v>18</v>
      </c>
      <c r="CN8" s="29">
        <v>1</v>
      </c>
      <c r="CO8" s="9">
        <v>6</v>
      </c>
      <c r="CP8" s="50" t="s">
        <v>24</v>
      </c>
      <c r="CQ8" s="6"/>
      <c r="CR8" s="49" t="s">
        <v>24</v>
      </c>
      <c r="CS8" s="9">
        <v>0</v>
      </c>
      <c r="CT8" s="29">
        <v>5</v>
      </c>
      <c r="CU8" s="29">
        <v>5</v>
      </c>
      <c r="CV8" s="29">
        <v>5</v>
      </c>
      <c r="CW8" s="9">
        <v>0</v>
      </c>
      <c r="CX8" s="50" t="s">
        <v>24</v>
      </c>
      <c r="CY8" s="9">
        <v>8</v>
      </c>
      <c r="CZ8" t="s">
        <v>15</v>
      </c>
      <c r="DA8">
        <v>36</v>
      </c>
      <c r="DC8" s="49">
        <v>140</v>
      </c>
      <c r="DD8" s="9">
        <v>140</v>
      </c>
      <c r="DE8" s="9">
        <v>140</v>
      </c>
      <c r="DF8" s="9">
        <v>140</v>
      </c>
      <c r="DG8" s="9">
        <v>140</v>
      </c>
      <c r="DH8" s="9">
        <v>140</v>
      </c>
      <c r="DI8" s="50">
        <v>140</v>
      </c>
      <c r="DJ8" s="45"/>
      <c r="DK8" s="49" t="s">
        <v>24</v>
      </c>
      <c r="DL8" s="9" t="s">
        <v>4</v>
      </c>
      <c r="DM8" s="9" t="s">
        <v>2</v>
      </c>
      <c r="DN8" s="9" t="s">
        <v>4</v>
      </c>
      <c r="DO8" s="9" t="s">
        <v>6</v>
      </c>
      <c r="DP8" s="9" t="s">
        <v>4</v>
      </c>
      <c r="DQ8" s="50" t="s">
        <v>24</v>
      </c>
      <c r="DR8" s="9"/>
      <c r="DS8" s="49" t="s">
        <v>24</v>
      </c>
      <c r="DT8" s="9">
        <v>6</v>
      </c>
      <c r="DU8" s="9">
        <v>1</v>
      </c>
      <c r="DV8" s="9">
        <v>19</v>
      </c>
      <c r="DW8" s="9">
        <v>1</v>
      </c>
      <c r="DX8" s="9">
        <v>6</v>
      </c>
      <c r="DY8" s="50" t="s">
        <v>24</v>
      </c>
      <c r="DZ8" s="9"/>
      <c r="EA8" s="49" t="s">
        <v>24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50" t="s">
        <v>24</v>
      </c>
    </row>
    <row r="9" spans="1:137" x14ac:dyDescent="0.25">
      <c r="A9" s="49">
        <v>130</v>
      </c>
      <c r="B9" s="9">
        <v>130</v>
      </c>
      <c r="C9" s="28">
        <v>130</v>
      </c>
      <c r="D9" s="58">
        <v>125</v>
      </c>
      <c r="E9" s="28">
        <v>130</v>
      </c>
      <c r="F9" s="9">
        <v>130</v>
      </c>
      <c r="G9" s="50">
        <v>130</v>
      </c>
      <c r="I9" s="49" t="s">
        <v>24</v>
      </c>
      <c r="J9" s="9" t="s">
        <v>4</v>
      </c>
      <c r="K9" s="28" t="s">
        <v>6</v>
      </c>
      <c r="L9" s="58" t="s">
        <v>4</v>
      </c>
      <c r="M9" s="28" t="s">
        <v>7</v>
      </c>
      <c r="N9" s="9" t="s">
        <v>4</v>
      </c>
      <c r="O9" s="50" t="s">
        <v>24</v>
      </c>
      <c r="P9" s="6"/>
      <c r="Q9" s="49" t="s">
        <v>24</v>
      </c>
      <c r="R9" s="9">
        <v>7</v>
      </c>
      <c r="S9" s="28">
        <v>1</v>
      </c>
      <c r="T9" s="58">
        <v>1</v>
      </c>
      <c r="U9" s="28">
        <v>1</v>
      </c>
      <c r="V9" s="9">
        <v>7</v>
      </c>
      <c r="W9" s="50" t="s">
        <v>24</v>
      </c>
      <c r="X9" s="6"/>
      <c r="Y9" s="49" t="s">
        <v>24</v>
      </c>
      <c r="Z9" s="9">
        <v>0</v>
      </c>
      <c r="AA9" s="28">
        <v>3</v>
      </c>
      <c r="AB9" s="58">
        <v>3</v>
      </c>
      <c r="AC9" s="28">
        <v>3</v>
      </c>
      <c r="AD9" s="9">
        <v>0</v>
      </c>
      <c r="AE9" s="50" t="s">
        <v>24</v>
      </c>
      <c r="AG9" s="9">
        <v>9</v>
      </c>
      <c r="AH9" t="s">
        <v>16</v>
      </c>
      <c r="AI9">
        <v>8</v>
      </c>
      <c r="AJ9" s="6"/>
      <c r="AK9" s="49">
        <v>130</v>
      </c>
      <c r="AL9" s="9">
        <v>130</v>
      </c>
      <c r="AM9" s="28">
        <v>130</v>
      </c>
      <c r="AN9" s="68">
        <v>130</v>
      </c>
      <c r="AO9" s="28">
        <v>130</v>
      </c>
      <c r="AP9" s="9">
        <v>130</v>
      </c>
      <c r="AQ9" s="50">
        <v>130</v>
      </c>
      <c r="AS9" s="49" t="s">
        <v>24</v>
      </c>
      <c r="AT9" s="9" t="s">
        <v>4</v>
      </c>
      <c r="AU9" s="28" t="s">
        <v>6</v>
      </c>
      <c r="AV9" s="68" t="s">
        <v>4</v>
      </c>
      <c r="AW9" s="28" t="s">
        <v>7</v>
      </c>
      <c r="AX9" s="9" t="s">
        <v>4</v>
      </c>
      <c r="AY9" s="50" t="s">
        <v>24</v>
      </c>
      <c r="AZ9" s="6"/>
      <c r="BA9" s="49" t="s">
        <v>24</v>
      </c>
      <c r="BB9" s="9">
        <v>7</v>
      </c>
      <c r="BC9" s="28">
        <v>1</v>
      </c>
      <c r="BD9" s="68">
        <v>10</v>
      </c>
      <c r="BE9" s="28">
        <v>1</v>
      </c>
      <c r="BF9" s="9">
        <v>7</v>
      </c>
      <c r="BG9" s="50" t="s">
        <v>24</v>
      </c>
      <c r="BH9" s="6"/>
      <c r="BI9" s="49" t="s">
        <v>24</v>
      </c>
      <c r="BJ9" s="9">
        <v>0</v>
      </c>
      <c r="BK9" s="28">
        <v>4</v>
      </c>
      <c r="BL9" s="68">
        <v>4</v>
      </c>
      <c r="BM9" s="28">
        <v>4</v>
      </c>
      <c r="BN9" s="9">
        <v>0</v>
      </c>
      <c r="BO9" s="50" t="s">
        <v>24</v>
      </c>
      <c r="BP9" s="9">
        <v>9</v>
      </c>
      <c r="BQ9" t="s">
        <v>16</v>
      </c>
      <c r="BR9">
        <v>8</v>
      </c>
      <c r="BT9" s="49">
        <v>130</v>
      </c>
      <c r="BU9" s="9">
        <v>130</v>
      </c>
      <c r="BV9" s="28">
        <v>130</v>
      </c>
      <c r="BW9" s="29">
        <v>130</v>
      </c>
      <c r="BX9" s="28">
        <v>130</v>
      </c>
      <c r="BY9" s="9">
        <v>130</v>
      </c>
      <c r="BZ9" s="50">
        <v>130</v>
      </c>
      <c r="CB9" s="49" t="s">
        <v>24</v>
      </c>
      <c r="CC9" s="9" t="s">
        <v>4</v>
      </c>
      <c r="CD9" s="28" t="s">
        <v>6</v>
      </c>
      <c r="CE9" s="29" t="s">
        <v>4</v>
      </c>
      <c r="CF9" s="28" t="s">
        <v>7</v>
      </c>
      <c r="CG9" s="9" t="s">
        <v>4</v>
      </c>
      <c r="CH9" s="50" t="s">
        <v>24</v>
      </c>
      <c r="CI9" s="6"/>
      <c r="CJ9" s="49" t="s">
        <v>24</v>
      </c>
      <c r="CK9" s="9">
        <v>7</v>
      </c>
      <c r="CL9" s="28">
        <v>1</v>
      </c>
      <c r="CM9" s="29">
        <v>19</v>
      </c>
      <c r="CN9" s="28">
        <v>1</v>
      </c>
      <c r="CO9" s="9">
        <v>7</v>
      </c>
      <c r="CP9" s="50" t="s">
        <v>24</v>
      </c>
      <c r="CQ9" s="6"/>
      <c r="CR9" s="49" t="s">
        <v>24</v>
      </c>
      <c r="CS9" s="9">
        <v>0</v>
      </c>
      <c r="CT9" s="28">
        <v>5</v>
      </c>
      <c r="CU9" s="28">
        <v>5</v>
      </c>
      <c r="CV9" s="28">
        <v>5</v>
      </c>
      <c r="CW9" s="9">
        <v>0</v>
      </c>
      <c r="CX9" s="50" t="s">
        <v>24</v>
      </c>
      <c r="CY9" s="9">
        <v>9</v>
      </c>
      <c r="CZ9" t="s">
        <v>16</v>
      </c>
      <c r="DA9">
        <v>8</v>
      </c>
      <c r="DC9" s="49">
        <v>130</v>
      </c>
      <c r="DD9" s="9">
        <v>130</v>
      </c>
      <c r="DE9" s="9">
        <v>130</v>
      </c>
      <c r="DF9" s="9">
        <v>130</v>
      </c>
      <c r="DG9" s="9">
        <v>130</v>
      </c>
      <c r="DH9" s="9">
        <v>130</v>
      </c>
      <c r="DI9" s="50">
        <v>130</v>
      </c>
      <c r="DJ9" s="45"/>
      <c r="DK9" s="49" t="s">
        <v>24</v>
      </c>
      <c r="DL9" s="9" t="s">
        <v>4</v>
      </c>
      <c r="DM9" s="9" t="s">
        <v>6</v>
      </c>
      <c r="DN9" s="9" t="s">
        <v>4</v>
      </c>
      <c r="DO9" s="9" t="s">
        <v>7</v>
      </c>
      <c r="DP9" s="9" t="s">
        <v>4</v>
      </c>
      <c r="DQ9" s="50" t="s">
        <v>24</v>
      </c>
      <c r="DR9" s="9"/>
      <c r="DS9" s="49" t="s">
        <v>24</v>
      </c>
      <c r="DT9" s="9">
        <v>7</v>
      </c>
      <c r="DU9" s="9">
        <v>1</v>
      </c>
      <c r="DV9" s="9">
        <v>20</v>
      </c>
      <c r="DW9" s="9">
        <v>1</v>
      </c>
      <c r="DX9" s="9">
        <v>7</v>
      </c>
      <c r="DY9" s="50" t="s">
        <v>24</v>
      </c>
      <c r="DZ9" s="9"/>
      <c r="EA9" s="49" t="s">
        <v>24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50" t="s">
        <v>24</v>
      </c>
    </row>
    <row r="10" spans="1:137" x14ac:dyDescent="0.25">
      <c r="A10" s="49">
        <v>120</v>
      </c>
      <c r="B10" s="9">
        <v>120</v>
      </c>
      <c r="C10" s="28">
        <v>120</v>
      </c>
      <c r="D10" s="15">
        <v>75</v>
      </c>
      <c r="E10" s="28">
        <v>120</v>
      </c>
      <c r="F10" s="9">
        <v>120</v>
      </c>
      <c r="G10" s="50">
        <v>120</v>
      </c>
      <c r="I10" s="49" t="s">
        <v>24</v>
      </c>
      <c r="J10" s="9" t="s">
        <v>4</v>
      </c>
      <c r="K10" s="28" t="s">
        <v>5</v>
      </c>
      <c r="L10" s="15"/>
      <c r="M10" s="28" t="s">
        <v>3</v>
      </c>
      <c r="N10" s="9" t="s">
        <v>4</v>
      </c>
      <c r="O10" s="50" t="s">
        <v>24</v>
      </c>
      <c r="P10" s="6"/>
      <c r="Q10" s="49" t="s">
        <v>24</v>
      </c>
      <c r="R10" s="9">
        <v>8</v>
      </c>
      <c r="S10" s="28">
        <v>1</v>
      </c>
      <c r="T10" s="15">
        <v>9</v>
      </c>
      <c r="U10" s="28">
        <v>1</v>
      </c>
      <c r="V10" s="9">
        <v>8</v>
      </c>
      <c r="W10" s="50" t="s">
        <v>24</v>
      </c>
      <c r="X10" s="6"/>
      <c r="Y10" s="49" t="s">
        <v>24</v>
      </c>
      <c r="Z10" s="9">
        <v>0</v>
      </c>
      <c r="AA10" s="28">
        <v>3</v>
      </c>
      <c r="AB10" s="15">
        <v>3</v>
      </c>
      <c r="AC10" s="28">
        <v>3</v>
      </c>
      <c r="AD10" s="9">
        <v>0</v>
      </c>
      <c r="AE10" s="50" t="s">
        <v>24</v>
      </c>
      <c r="AG10" s="9">
        <v>10</v>
      </c>
      <c r="AH10" t="s">
        <v>17</v>
      </c>
      <c r="AI10">
        <f>AI7/(AI5*$V$14^2)/($V$15*0.0254/$V$16)</f>
        <v>18.882531769859703</v>
      </c>
      <c r="AJ10" s="6"/>
      <c r="AK10" s="49">
        <v>120</v>
      </c>
      <c r="AL10" s="9">
        <v>120</v>
      </c>
      <c r="AM10" s="28">
        <v>120</v>
      </c>
      <c r="AN10" s="15">
        <v>75</v>
      </c>
      <c r="AO10" s="28">
        <v>120</v>
      </c>
      <c r="AP10" s="9">
        <v>120</v>
      </c>
      <c r="AQ10" s="50">
        <v>120</v>
      </c>
      <c r="AS10" s="49" t="s">
        <v>24</v>
      </c>
      <c r="AT10" s="9" t="s">
        <v>4</v>
      </c>
      <c r="AU10" s="28" t="s">
        <v>5</v>
      </c>
      <c r="AV10" s="15"/>
      <c r="AW10" s="28" t="s">
        <v>3</v>
      </c>
      <c r="AX10" s="9" t="s">
        <v>4</v>
      </c>
      <c r="AY10" s="50" t="s">
        <v>24</v>
      </c>
      <c r="AZ10" s="6"/>
      <c r="BA10" s="49" t="s">
        <v>24</v>
      </c>
      <c r="BB10" s="9">
        <v>8</v>
      </c>
      <c r="BC10" s="28">
        <v>1</v>
      </c>
      <c r="BD10" s="15">
        <v>18</v>
      </c>
      <c r="BE10" s="28">
        <v>1</v>
      </c>
      <c r="BF10" s="9">
        <v>8</v>
      </c>
      <c r="BG10" s="50" t="s">
        <v>24</v>
      </c>
      <c r="BH10" s="6"/>
      <c r="BI10" s="49" t="s">
        <v>24</v>
      </c>
      <c r="BJ10" s="9">
        <v>0</v>
      </c>
      <c r="BK10" s="28">
        <v>4</v>
      </c>
      <c r="BL10" s="15">
        <v>4</v>
      </c>
      <c r="BM10" s="28">
        <v>4</v>
      </c>
      <c r="BN10" s="9">
        <v>0</v>
      </c>
      <c r="BO10" s="50" t="s">
        <v>24</v>
      </c>
      <c r="BP10" s="9">
        <v>10</v>
      </c>
      <c r="BQ10" t="s">
        <v>17</v>
      </c>
      <c r="BR10">
        <f>BR7/(BR5*$V$14^2)/($V$15*0.0254/$V$16)</f>
        <v>22.659038123831646</v>
      </c>
      <c r="BT10" s="49">
        <v>120</v>
      </c>
      <c r="BU10" s="9">
        <v>120</v>
      </c>
      <c r="BV10" s="28">
        <v>120</v>
      </c>
      <c r="BW10" s="15">
        <v>75</v>
      </c>
      <c r="BX10" s="28">
        <v>120</v>
      </c>
      <c r="BY10" s="9">
        <v>120</v>
      </c>
      <c r="BZ10" s="50">
        <v>120</v>
      </c>
      <c r="CB10" s="49" t="s">
        <v>24</v>
      </c>
      <c r="CC10" s="9" t="s">
        <v>4</v>
      </c>
      <c r="CD10" s="28" t="s">
        <v>5</v>
      </c>
      <c r="CE10" s="15"/>
      <c r="CF10" s="28" t="s">
        <v>3</v>
      </c>
      <c r="CG10" s="9" t="s">
        <v>4</v>
      </c>
      <c r="CH10" s="50" t="s">
        <v>24</v>
      </c>
      <c r="CI10" s="6"/>
      <c r="CJ10" s="49" t="s">
        <v>24</v>
      </c>
      <c r="CK10" s="9">
        <v>8</v>
      </c>
      <c r="CL10" s="28">
        <v>1</v>
      </c>
      <c r="CM10" s="15">
        <v>26</v>
      </c>
      <c r="CN10" s="28">
        <v>1</v>
      </c>
      <c r="CO10" s="9">
        <v>8</v>
      </c>
      <c r="CP10" s="50" t="s">
        <v>24</v>
      </c>
      <c r="CQ10" s="6"/>
      <c r="CR10" s="49" t="s">
        <v>24</v>
      </c>
      <c r="CS10" s="9">
        <v>0</v>
      </c>
      <c r="CT10" s="28">
        <v>5</v>
      </c>
      <c r="CU10" s="15">
        <v>5</v>
      </c>
      <c r="CV10" s="28">
        <v>5</v>
      </c>
      <c r="CW10" s="9">
        <v>0</v>
      </c>
      <c r="CX10" s="50" t="s">
        <v>24</v>
      </c>
      <c r="CY10" s="9">
        <v>10</v>
      </c>
      <c r="CZ10" t="s">
        <v>17</v>
      </c>
      <c r="DA10">
        <f>DA7/(DA5*$V$14^2)/($V$15*0.0254/$V$16)</f>
        <v>16.364860867211746</v>
      </c>
      <c r="DC10" s="49">
        <v>120</v>
      </c>
      <c r="DD10" s="9">
        <v>120</v>
      </c>
      <c r="DE10" s="9">
        <v>120</v>
      </c>
      <c r="DF10" s="9">
        <v>110</v>
      </c>
      <c r="DG10" s="9">
        <v>120</v>
      </c>
      <c r="DH10" s="9">
        <v>120</v>
      </c>
      <c r="DI10" s="50">
        <v>120</v>
      </c>
      <c r="DJ10" s="45"/>
      <c r="DK10" s="49" t="s">
        <v>24</v>
      </c>
      <c r="DL10" s="9" t="s">
        <v>4</v>
      </c>
      <c r="DM10" s="9" t="s">
        <v>5</v>
      </c>
      <c r="DN10" s="9" t="s">
        <v>4</v>
      </c>
      <c r="DO10" s="9" t="s">
        <v>3</v>
      </c>
      <c r="DP10" s="9" t="s">
        <v>4</v>
      </c>
      <c r="DQ10" s="50" t="s">
        <v>24</v>
      </c>
      <c r="DR10" s="9"/>
      <c r="DS10" s="49" t="s">
        <v>24</v>
      </c>
      <c r="DT10" s="9">
        <v>8</v>
      </c>
      <c r="DU10" s="9">
        <v>1</v>
      </c>
      <c r="DV10" s="9">
        <v>26</v>
      </c>
      <c r="DW10" s="9">
        <v>1</v>
      </c>
      <c r="DX10" s="9">
        <v>8</v>
      </c>
      <c r="DY10" s="50" t="s">
        <v>24</v>
      </c>
      <c r="DZ10" s="9"/>
      <c r="EA10" s="49" t="s">
        <v>24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50" t="s">
        <v>24</v>
      </c>
    </row>
    <row r="11" spans="1:137" x14ac:dyDescent="0.25">
      <c r="A11" s="49">
        <v>110</v>
      </c>
      <c r="B11" s="9">
        <v>110</v>
      </c>
      <c r="C11" s="28">
        <v>110</v>
      </c>
      <c r="D11" s="56">
        <v>110</v>
      </c>
      <c r="E11" s="28">
        <v>110</v>
      </c>
      <c r="F11" s="9">
        <v>110</v>
      </c>
      <c r="G11" s="50">
        <v>110</v>
      </c>
      <c r="I11" s="49" t="s">
        <v>24</v>
      </c>
      <c r="J11" s="9" t="s">
        <v>4</v>
      </c>
      <c r="K11" s="28" t="s">
        <v>2</v>
      </c>
      <c r="L11" s="56" t="s">
        <v>1</v>
      </c>
      <c r="M11" s="28" t="s">
        <v>0</v>
      </c>
      <c r="N11" s="9" t="s">
        <v>4</v>
      </c>
      <c r="O11" s="50" t="s">
        <v>24</v>
      </c>
      <c r="P11" s="6"/>
      <c r="Q11" s="49" t="s">
        <v>24</v>
      </c>
      <c r="R11" s="9">
        <v>9</v>
      </c>
      <c r="S11" s="28">
        <v>1</v>
      </c>
      <c r="T11" s="56">
        <v>1</v>
      </c>
      <c r="U11" s="28">
        <v>1</v>
      </c>
      <c r="V11" s="9">
        <v>9</v>
      </c>
      <c r="W11" s="50" t="s">
        <v>24</v>
      </c>
      <c r="X11" s="6"/>
      <c r="Y11" s="49" t="s">
        <v>24</v>
      </c>
      <c r="Z11" s="9">
        <v>0</v>
      </c>
      <c r="AA11" s="28">
        <v>3</v>
      </c>
      <c r="AB11" s="56">
        <v>3</v>
      </c>
      <c r="AC11" s="28">
        <v>3</v>
      </c>
      <c r="AD11" s="9">
        <v>0</v>
      </c>
      <c r="AE11" s="50" t="s">
        <v>24</v>
      </c>
      <c r="AG11" s="9">
        <v>11</v>
      </c>
      <c r="AH11" t="s">
        <v>18</v>
      </c>
      <c r="AI11">
        <v>3</v>
      </c>
      <c r="AJ11" s="6"/>
      <c r="AK11" s="49">
        <v>110</v>
      </c>
      <c r="AL11" s="9">
        <v>110</v>
      </c>
      <c r="AM11" s="28">
        <v>110</v>
      </c>
      <c r="AN11" s="56">
        <v>110</v>
      </c>
      <c r="AO11" s="28">
        <v>110</v>
      </c>
      <c r="AP11" s="9">
        <v>110</v>
      </c>
      <c r="AQ11" s="50">
        <v>110</v>
      </c>
      <c r="AS11" s="49" t="s">
        <v>24</v>
      </c>
      <c r="AT11" s="9" t="s">
        <v>4</v>
      </c>
      <c r="AU11" s="28" t="s">
        <v>2</v>
      </c>
      <c r="AV11" s="56" t="s">
        <v>1</v>
      </c>
      <c r="AW11" s="28" t="s">
        <v>0</v>
      </c>
      <c r="AX11" s="9" t="s">
        <v>4</v>
      </c>
      <c r="AY11" s="50" t="s">
        <v>24</v>
      </c>
      <c r="AZ11" s="6"/>
      <c r="BA11" s="49" t="s">
        <v>24</v>
      </c>
      <c r="BB11" s="9">
        <v>9</v>
      </c>
      <c r="BC11" s="28">
        <v>1</v>
      </c>
      <c r="BD11" s="56">
        <v>1</v>
      </c>
      <c r="BE11" s="28">
        <v>1</v>
      </c>
      <c r="BF11" s="9">
        <v>9</v>
      </c>
      <c r="BG11" s="50" t="s">
        <v>24</v>
      </c>
      <c r="BH11" s="6"/>
      <c r="BI11" s="49" t="s">
        <v>24</v>
      </c>
      <c r="BJ11" s="9">
        <v>0</v>
      </c>
      <c r="BK11" s="28">
        <v>4</v>
      </c>
      <c r="BL11" s="56">
        <v>4</v>
      </c>
      <c r="BM11" s="28">
        <v>4</v>
      </c>
      <c r="BN11" s="9">
        <v>0</v>
      </c>
      <c r="BO11" s="50" t="s">
        <v>24</v>
      </c>
      <c r="BP11" s="9">
        <v>11</v>
      </c>
      <c r="BQ11" t="s">
        <v>18</v>
      </c>
      <c r="BR11">
        <v>2</v>
      </c>
      <c r="BT11" s="49">
        <v>110</v>
      </c>
      <c r="BU11" s="9">
        <v>110</v>
      </c>
      <c r="BV11" s="28">
        <v>110</v>
      </c>
      <c r="BW11" s="56">
        <v>110</v>
      </c>
      <c r="BX11" s="28">
        <v>110</v>
      </c>
      <c r="BY11" s="9">
        <v>110</v>
      </c>
      <c r="BZ11" s="50">
        <v>110</v>
      </c>
      <c r="CB11" s="49" t="s">
        <v>24</v>
      </c>
      <c r="CC11" s="9" t="s">
        <v>4</v>
      </c>
      <c r="CD11" s="28" t="s">
        <v>2</v>
      </c>
      <c r="CE11" s="56" t="s">
        <v>1</v>
      </c>
      <c r="CF11" s="28" t="s">
        <v>0</v>
      </c>
      <c r="CG11" s="9" t="s">
        <v>4</v>
      </c>
      <c r="CH11" s="50" t="s">
        <v>24</v>
      </c>
      <c r="CI11" s="6"/>
      <c r="CJ11" s="49" t="s">
        <v>24</v>
      </c>
      <c r="CK11" s="9">
        <v>9</v>
      </c>
      <c r="CL11" s="28">
        <v>1</v>
      </c>
      <c r="CM11" s="56">
        <v>27</v>
      </c>
      <c r="CN11" s="28">
        <v>1</v>
      </c>
      <c r="CO11" s="9">
        <v>9</v>
      </c>
      <c r="CP11" s="50" t="s">
        <v>24</v>
      </c>
      <c r="CQ11" s="6"/>
      <c r="CR11" s="49" t="s">
        <v>24</v>
      </c>
      <c r="CS11" s="9">
        <v>0</v>
      </c>
      <c r="CT11" s="28">
        <v>5</v>
      </c>
      <c r="CU11" s="56">
        <v>5</v>
      </c>
      <c r="CV11" s="28">
        <v>5</v>
      </c>
      <c r="CW11" s="9">
        <v>0</v>
      </c>
      <c r="CX11" s="50" t="s">
        <v>24</v>
      </c>
      <c r="CY11" s="9">
        <v>11</v>
      </c>
      <c r="CZ11" t="s">
        <v>18</v>
      </c>
      <c r="DA11">
        <v>2</v>
      </c>
      <c r="DC11" s="49">
        <v>110</v>
      </c>
      <c r="DD11" s="9">
        <v>110</v>
      </c>
      <c r="DE11" s="9">
        <v>110</v>
      </c>
      <c r="DF11" s="9">
        <v>110</v>
      </c>
      <c r="DG11" s="9">
        <v>110</v>
      </c>
      <c r="DH11" s="9">
        <v>110</v>
      </c>
      <c r="DI11" s="50">
        <v>110</v>
      </c>
      <c r="DJ11" s="45"/>
      <c r="DK11" s="49" t="s">
        <v>24</v>
      </c>
      <c r="DL11" s="9" t="s">
        <v>4</v>
      </c>
      <c r="DM11" s="9" t="s">
        <v>2</v>
      </c>
      <c r="DN11" s="9" t="s">
        <v>4</v>
      </c>
      <c r="DO11" s="9" t="s">
        <v>6</v>
      </c>
      <c r="DP11" s="9" t="s">
        <v>4</v>
      </c>
      <c r="DQ11" s="50" t="s">
        <v>24</v>
      </c>
      <c r="DR11" s="9"/>
      <c r="DS11" s="49" t="s">
        <v>24</v>
      </c>
      <c r="DT11" s="9">
        <v>9</v>
      </c>
      <c r="DU11" s="9">
        <v>1</v>
      </c>
      <c r="DV11" s="9">
        <v>27</v>
      </c>
      <c r="DW11" s="9">
        <v>1</v>
      </c>
      <c r="DX11" s="9">
        <v>9</v>
      </c>
      <c r="DY11" s="50" t="s">
        <v>24</v>
      </c>
      <c r="DZ11" s="9"/>
      <c r="EA11" s="49" t="s">
        <v>24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50" t="s">
        <v>24</v>
      </c>
    </row>
    <row r="12" spans="1:137" x14ac:dyDescent="0.25">
      <c r="A12" s="51">
        <v>100</v>
      </c>
      <c r="B12" s="52">
        <v>100</v>
      </c>
      <c r="C12" s="52">
        <v>100</v>
      </c>
      <c r="D12" s="59">
        <v>100</v>
      </c>
      <c r="E12" s="52">
        <v>100</v>
      </c>
      <c r="F12" s="52">
        <v>100</v>
      </c>
      <c r="G12" s="53">
        <v>100</v>
      </c>
      <c r="I12" s="51" t="s">
        <v>24</v>
      </c>
      <c r="J12" s="52" t="s">
        <v>24</v>
      </c>
      <c r="K12" s="52" t="s">
        <v>24</v>
      </c>
      <c r="L12" s="59" t="s">
        <v>24</v>
      </c>
      <c r="M12" s="52" t="s">
        <v>24</v>
      </c>
      <c r="N12" s="52" t="s">
        <v>24</v>
      </c>
      <c r="O12" s="53" t="s">
        <v>24</v>
      </c>
      <c r="P12" s="6"/>
      <c r="Q12" s="51" t="s">
        <v>24</v>
      </c>
      <c r="R12" s="52" t="s">
        <v>24</v>
      </c>
      <c r="S12" s="52" t="s">
        <v>24</v>
      </c>
      <c r="T12" s="59" t="s">
        <v>24</v>
      </c>
      <c r="U12" s="52" t="s">
        <v>24</v>
      </c>
      <c r="V12" s="52" t="s">
        <v>24</v>
      </c>
      <c r="W12" s="53" t="s">
        <v>24</v>
      </c>
      <c r="X12" s="6"/>
      <c r="Y12" s="51" t="s">
        <v>24</v>
      </c>
      <c r="Z12" s="52" t="s">
        <v>24</v>
      </c>
      <c r="AA12" s="52" t="s">
        <v>24</v>
      </c>
      <c r="AB12" s="59" t="s">
        <v>24</v>
      </c>
      <c r="AC12" s="52" t="s">
        <v>24</v>
      </c>
      <c r="AD12" s="52" t="s">
        <v>24</v>
      </c>
      <c r="AE12" s="53" t="s">
        <v>24</v>
      </c>
      <c r="AG12" s="9">
        <v>12</v>
      </c>
      <c r="AH12" t="s">
        <v>19</v>
      </c>
      <c r="AI12">
        <v>2</v>
      </c>
      <c r="AJ12" s="6"/>
      <c r="AK12" s="51">
        <v>100</v>
      </c>
      <c r="AL12" s="52">
        <v>100</v>
      </c>
      <c r="AM12" s="52">
        <v>100</v>
      </c>
      <c r="AN12" s="59">
        <v>100</v>
      </c>
      <c r="AO12" s="52">
        <v>100</v>
      </c>
      <c r="AP12" s="52">
        <v>100</v>
      </c>
      <c r="AQ12" s="53">
        <v>100</v>
      </c>
      <c r="AS12" s="51" t="s">
        <v>24</v>
      </c>
      <c r="AT12" s="52" t="s">
        <v>24</v>
      </c>
      <c r="AU12" s="52" t="s">
        <v>24</v>
      </c>
      <c r="AV12" s="59" t="s">
        <v>24</v>
      </c>
      <c r="AW12" s="52" t="s">
        <v>24</v>
      </c>
      <c r="AX12" s="52" t="s">
        <v>24</v>
      </c>
      <c r="AY12" s="53" t="s">
        <v>24</v>
      </c>
      <c r="AZ12" s="6"/>
      <c r="BA12" s="51" t="s">
        <v>24</v>
      </c>
      <c r="BB12" s="52" t="s">
        <v>24</v>
      </c>
      <c r="BC12" s="52" t="s">
        <v>24</v>
      </c>
      <c r="BD12" s="59" t="s">
        <v>24</v>
      </c>
      <c r="BE12" s="52" t="s">
        <v>24</v>
      </c>
      <c r="BF12" s="52" t="s">
        <v>24</v>
      </c>
      <c r="BG12" s="53" t="s">
        <v>24</v>
      </c>
      <c r="BH12" s="6"/>
      <c r="BI12" s="51" t="s">
        <v>24</v>
      </c>
      <c r="BJ12" s="52" t="s">
        <v>24</v>
      </c>
      <c r="BK12" s="52" t="s">
        <v>24</v>
      </c>
      <c r="BL12" s="59" t="s">
        <v>24</v>
      </c>
      <c r="BM12" s="52" t="s">
        <v>24</v>
      </c>
      <c r="BN12" s="52" t="s">
        <v>24</v>
      </c>
      <c r="BO12" s="53" t="s">
        <v>24</v>
      </c>
      <c r="BP12" s="9">
        <v>12</v>
      </c>
      <c r="BQ12" t="s">
        <v>19</v>
      </c>
      <c r="BR12">
        <v>1</v>
      </c>
      <c r="BT12" s="51">
        <v>100</v>
      </c>
      <c r="BU12" s="52">
        <v>100</v>
      </c>
      <c r="BV12" s="52">
        <v>100</v>
      </c>
      <c r="BW12" s="59">
        <v>100</v>
      </c>
      <c r="BX12" s="52">
        <v>100</v>
      </c>
      <c r="BY12" s="52">
        <v>100</v>
      </c>
      <c r="BZ12" s="53">
        <v>100</v>
      </c>
      <c r="CB12" s="51" t="s">
        <v>24</v>
      </c>
      <c r="CC12" s="52" t="s">
        <v>24</v>
      </c>
      <c r="CD12" s="52" t="s">
        <v>24</v>
      </c>
      <c r="CE12" s="59" t="s">
        <v>24</v>
      </c>
      <c r="CF12" s="52" t="s">
        <v>24</v>
      </c>
      <c r="CG12" s="52" t="s">
        <v>24</v>
      </c>
      <c r="CH12" s="53" t="s">
        <v>24</v>
      </c>
      <c r="CI12" s="6"/>
      <c r="CJ12" s="51" t="s">
        <v>24</v>
      </c>
      <c r="CK12" s="52" t="s">
        <v>24</v>
      </c>
      <c r="CL12" s="52" t="s">
        <v>24</v>
      </c>
      <c r="CM12" s="59" t="s">
        <v>24</v>
      </c>
      <c r="CN12" s="52" t="s">
        <v>24</v>
      </c>
      <c r="CO12" s="52" t="s">
        <v>24</v>
      </c>
      <c r="CP12" s="53" t="s">
        <v>24</v>
      </c>
      <c r="CQ12" s="6"/>
      <c r="CR12" s="51" t="s">
        <v>24</v>
      </c>
      <c r="CS12" s="52" t="s">
        <v>24</v>
      </c>
      <c r="CT12" s="52" t="s">
        <v>24</v>
      </c>
      <c r="CU12" s="59" t="s">
        <v>24</v>
      </c>
      <c r="CV12" s="52" t="s">
        <v>24</v>
      </c>
      <c r="CW12" s="52" t="s">
        <v>24</v>
      </c>
      <c r="CX12" s="53" t="s">
        <v>24</v>
      </c>
      <c r="CY12" s="9">
        <v>12</v>
      </c>
      <c r="CZ12" t="s">
        <v>19</v>
      </c>
      <c r="DA12">
        <v>1</v>
      </c>
      <c r="DC12" s="51">
        <v>100</v>
      </c>
      <c r="DD12" s="52">
        <v>100</v>
      </c>
      <c r="DE12" s="52">
        <v>100</v>
      </c>
      <c r="DF12" s="52">
        <v>100</v>
      </c>
      <c r="DG12" s="52">
        <v>100</v>
      </c>
      <c r="DH12" s="52">
        <v>100</v>
      </c>
      <c r="DI12" s="53">
        <v>100</v>
      </c>
      <c r="DJ12" s="45"/>
      <c r="DK12" s="51" t="s">
        <v>24</v>
      </c>
      <c r="DL12" s="52" t="s">
        <v>24</v>
      </c>
      <c r="DM12" s="52" t="s">
        <v>24</v>
      </c>
      <c r="DN12" s="52" t="s">
        <v>24</v>
      </c>
      <c r="DO12" s="52" t="s">
        <v>24</v>
      </c>
      <c r="DP12" s="52" t="s">
        <v>24</v>
      </c>
      <c r="DQ12" s="53" t="s">
        <v>24</v>
      </c>
      <c r="DR12" s="9"/>
      <c r="DS12" s="51" t="s">
        <v>24</v>
      </c>
      <c r="DT12" s="52" t="s">
        <v>24</v>
      </c>
      <c r="DU12" s="52" t="s">
        <v>24</v>
      </c>
      <c r="DV12" s="52" t="s">
        <v>24</v>
      </c>
      <c r="DW12" s="52" t="s">
        <v>24</v>
      </c>
      <c r="DX12" s="52" t="s">
        <v>24</v>
      </c>
      <c r="DY12" s="53" t="s">
        <v>24</v>
      </c>
      <c r="DZ12" s="9"/>
      <c r="EA12" s="51" t="s">
        <v>24</v>
      </c>
      <c r="EB12" s="52" t="s">
        <v>24</v>
      </c>
      <c r="EC12" s="52" t="s">
        <v>24</v>
      </c>
      <c r="ED12" s="52" t="s">
        <v>24</v>
      </c>
      <c r="EE12" s="52" t="s">
        <v>24</v>
      </c>
      <c r="EF12" s="52" t="s">
        <v>24</v>
      </c>
      <c r="EG12" s="53" t="s">
        <v>24</v>
      </c>
    </row>
    <row r="13" spans="1:137" x14ac:dyDescent="0.2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9">
        <v>13</v>
      </c>
      <c r="AH13" t="s">
        <v>26</v>
      </c>
      <c r="AI13">
        <v>39</v>
      </c>
      <c r="AJ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P13" s="9">
        <v>13</v>
      </c>
      <c r="BQ13" t="s">
        <v>26</v>
      </c>
      <c r="BR13">
        <v>48</v>
      </c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Y13" s="9">
        <v>13</v>
      </c>
      <c r="CZ13" t="s">
        <v>26</v>
      </c>
      <c r="DA13">
        <v>48</v>
      </c>
      <c r="DC13" s="45"/>
      <c r="DD13" s="45"/>
      <c r="DE13" s="45"/>
      <c r="DF13" s="45"/>
      <c r="DG13" s="45"/>
      <c r="DH13" s="45"/>
      <c r="DI13" s="45"/>
      <c r="DJ13" s="45"/>
      <c r="DK13" s="45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45"/>
    </row>
    <row r="14" spans="1:137" x14ac:dyDescent="0.25">
      <c r="I14" s="46" t="s">
        <v>24</v>
      </c>
      <c r="J14" s="47" t="s">
        <v>24</v>
      </c>
      <c r="K14" s="47" t="s">
        <v>24</v>
      </c>
      <c r="L14" s="47" t="s">
        <v>24</v>
      </c>
      <c r="M14" s="47" t="s">
        <v>24</v>
      </c>
      <c r="N14" s="47" t="s">
        <v>24</v>
      </c>
      <c r="O14" s="48" t="s">
        <v>24</v>
      </c>
      <c r="P14" s="6"/>
      <c r="Q14" s="6"/>
      <c r="R14" s="6" t="s">
        <v>21</v>
      </c>
      <c r="S14" s="6"/>
      <c r="T14" s="6"/>
      <c r="U14" s="6"/>
      <c r="V14" s="6">
        <v>3</v>
      </c>
      <c r="W14" s="6"/>
      <c r="X14" s="6">
        <v>109</v>
      </c>
      <c r="Y14" s="6">
        <v>110</v>
      </c>
      <c r="Z14" s="6" t="s">
        <v>36</v>
      </c>
      <c r="AA14" s="6"/>
      <c r="AB14" s="6"/>
      <c r="AC14" s="6"/>
      <c r="AD14" s="6"/>
      <c r="AG14" s="9">
        <v>14</v>
      </c>
      <c r="AH14" t="s">
        <v>20</v>
      </c>
      <c r="AI14">
        <v>0</v>
      </c>
      <c r="AJ14" s="6"/>
      <c r="AS14" s="46" t="s">
        <v>24</v>
      </c>
      <c r="AT14" s="47" t="s">
        <v>24</v>
      </c>
      <c r="AU14" s="47" t="s">
        <v>24</v>
      </c>
      <c r="AV14" s="47" t="s">
        <v>24</v>
      </c>
      <c r="AW14" s="47" t="s">
        <v>24</v>
      </c>
      <c r="AX14" s="47" t="s">
        <v>24</v>
      </c>
      <c r="AY14" s="48" t="s">
        <v>24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P14" s="9">
        <v>14</v>
      </c>
      <c r="BQ14" t="s">
        <v>20</v>
      </c>
      <c r="BR14">
        <v>0</v>
      </c>
      <c r="CB14" s="46" t="s">
        <v>24</v>
      </c>
      <c r="CC14" s="47" t="s">
        <v>24</v>
      </c>
      <c r="CD14" s="47" t="s">
        <v>24</v>
      </c>
      <c r="CE14" s="47" t="s">
        <v>24</v>
      </c>
      <c r="CF14" s="47" t="s">
        <v>24</v>
      </c>
      <c r="CG14" s="47" t="s">
        <v>24</v>
      </c>
      <c r="CH14" s="48" t="s">
        <v>24</v>
      </c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Y14" s="9">
        <v>14</v>
      </c>
      <c r="CZ14" t="s">
        <v>20</v>
      </c>
      <c r="DA14">
        <f>BR7</f>
        <v>270</v>
      </c>
      <c r="DC14" s="45"/>
      <c r="DD14" s="45"/>
      <c r="DE14" s="45"/>
      <c r="DF14" s="45"/>
      <c r="DG14" s="45"/>
      <c r="DH14" s="45"/>
      <c r="DI14" s="45"/>
      <c r="DJ14" s="45"/>
      <c r="DK14" s="46" t="s">
        <v>24</v>
      </c>
      <c r="DL14" s="47" t="s">
        <v>24</v>
      </c>
      <c r="DM14" s="47" t="s">
        <v>24</v>
      </c>
      <c r="DN14" s="47" t="s">
        <v>24</v>
      </c>
      <c r="DO14" s="47" t="s">
        <v>24</v>
      </c>
      <c r="DP14" s="47" t="s">
        <v>24</v>
      </c>
      <c r="DQ14" s="48" t="s">
        <v>24</v>
      </c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45"/>
    </row>
    <row r="15" spans="1:137" x14ac:dyDescent="0.25">
      <c r="I15" s="49" t="s">
        <v>24</v>
      </c>
      <c r="J15" s="9">
        <f>270*PI()/180</f>
        <v>4.7123889803846897</v>
      </c>
      <c r="K15" s="7">
        <f>315*PI()/180</f>
        <v>5.497787143782138</v>
      </c>
      <c r="L15" s="7">
        <f>270*PI()/180</f>
        <v>4.7123889803846897</v>
      </c>
      <c r="M15" s="7">
        <f>45*PI()/180</f>
        <v>0.78539816339744828</v>
      </c>
      <c r="N15" s="9">
        <f>270*PI()/180</f>
        <v>4.7123889803846897</v>
      </c>
      <c r="O15" s="50" t="s">
        <v>24</v>
      </c>
      <c r="P15" s="6"/>
      <c r="Q15" s="6"/>
      <c r="R15" s="6" t="s">
        <v>22</v>
      </c>
      <c r="S15" s="6"/>
      <c r="T15" s="6"/>
      <c r="U15" s="6"/>
      <c r="V15" s="6">
        <v>139</v>
      </c>
      <c r="W15" s="6"/>
      <c r="X15" s="6">
        <v>131</v>
      </c>
      <c r="Y15" s="6">
        <v>132</v>
      </c>
      <c r="Z15" s="6" t="s">
        <v>34</v>
      </c>
      <c r="AA15" s="6" t="s">
        <v>39</v>
      </c>
      <c r="AB15" s="6"/>
      <c r="AC15" s="6"/>
      <c r="AD15" s="6"/>
      <c r="AJ15" s="6"/>
      <c r="AS15" s="49" t="s">
        <v>24</v>
      </c>
      <c r="AT15" s="9">
        <f>270*PI()/180</f>
        <v>4.7123889803846897</v>
      </c>
      <c r="AU15" s="7">
        <f>315*PI()/180</f>
        <v>5.497787143782138</v>
      </c>
      <c r="AV15" s="7">
        <f>270*PI()/180</f>
        <v>4.7123889803846897</v>
      </c>
      <c r="AW15" s="7">
        <f>45*PI()/180</f>
        <v>0.78539816339744828</v>
      </c>
      <c r="AX15" s="9">
        <f>270*PI()/180</f>
        <v>4.7123889803846897</v>
      </c>
      <c r="AY15" s="50" t="s">
        <v>24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CB15" s="49" t="s">
        <v>24</v>
      </c>
      <c r="CC15" s="9">
        <f>270*PI()/180</f>
        <v>4.7123889803846897</v>
      </c>
      <c r="CD15" s="29">
        <f>315*PI()/180</f>
        <v>5.497787143782138</v>
      </c>
      <c r="CE15" s="29">
        <f>270*PI()/180</f>
        <v>4.7123889803846897</v>
      </c>
      <c r="CF15" s="29">
        <f>45*PI()/180</f>
        <v>0.78539816339744828</v>
      </c>
      <c r="CG15" s="9">
        <f>270*PI()/180</f>
        <v>4.7123889803846897</v>
      </c>
      <c r="CH15" s="50" t="s">
        <v>24</v>
      </c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DC15" s="45"/>
      <c r="DD15" s="45"/>
      <c r="DE15" s="45"/>
      <c r="DF15" s="45"/>
      <c r="DG15" s="45"/>
      <c r="DH15" s="45"/>
      <c r="DI15" s="45"/>
      <c r="DJ15" s="45"/>
      <c r="DK15" s="49" t="s">
        <v>24</v>
      </c>
      <c r="DL15" s="9">
        <f>270*PI()/180</f>
        <v>4.7123889803846897</v>
      </c>
      <c r="DM15" s="9">
        <f>315*PI()/180</f>
        <v>5.497787143782138</v>
      </c>
      <c r="DN15" s="9">
        <f>270*PI()/180</f>
        <v>4.7123889803846897</v>
      </c>
      <c r="DO15" s="9">
        <f>45*PI()/180</f>
        <v>0.78539816339744828</v>
      </c>
      <c r="DP15" s="9">
        <f>270*PI()/180</f>
        <v>4.7123889803846897</v>
      </c>
      <c r="DQ15" s="50" t="s">
        <v>24</v>
      </c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45"/>
    </row>
    <row r="16" spans="1:137" x14ac:dyDescent="0.25">
      <c r="I16" s="49" t="s">
        <v>24</v>
      </c>
      <c r="J16" s="9">
        <f t="shared" ref="J16:J23" si="0">270*PI()/180</f>
        <v>4.7123889803846897</v>
      </c>
      <c r="K16" s="7">
        <v>0</v>
      </c>
      <c r="L16" s="15">
        <v>-1</v>
      </c>
      <c r="M16" s="7">
        <f>PI()</f>
        <v>3.1415926535897931</v>
      </c>
      <c r="N16" s="9">
        <f t="shared" ref="N16:N23" si="1">270*PI()/180</f>
        <v>4.7123889803846897</v>
      </c>
      <c r="O16" s="50" t="s">
        <v>24</v>
      </c>
      <c r="P16" s="6"/>
      <c r="Q16" s="6"/>
      <c r="R16" s="6" t="s">
        <v>23</v>
      </c>
      <c r="S16" s="6"/>
      <c r="T16" s="6"/>
      <c r="U16" s="6"/>
      <c r="V16" s="6">
        <v>24</v>
      </c>
      <c r="W16" s="6"/>
      <c r="X16" s="6"/>
      <c r="Y16" s="6"/>
      <c r="Z16" s="9"/>
      <c r="AG16">
        <v>1</v>
      </c>
      <c r="AH16" t="s">
        <v>8</v>
      </c>
      <c r="AI16">
        <v>140</v>
      </c>
      <c r="AJ16" s="6"/>
      <c r="AS16" s="49" t="s">
        <v>24</v>
      </c>
      <c r="AT16" s="9">
        <f t="shared" ref="AT16:AT23" si="2">270*PI()/180</f>
        <v>4.7123889803846897</v>
      </c>
      <c r="AU16" s="7">
        <v>0</v>
      </c>
      <c r="AV16" s="15">
        <v>-1</v>
      </c>
      <c r="AW16" s="7">
        <f>PI()</f>
        <v>3.1415926535897931</v>
      </c>
      <c r="AX16" s="9">
        <f t="shared" ref="AX16:AX23" si="3">270*PI()/180</f>
        <v>4.7123889803846897</v>
      </c>
      <c r="AY16" s="50" t="s">
        <v>24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P16">
        <v>1</v>
      </c>
      <c r="BQ16" t="s">
        <v>8</v>
      </c>
      <c r="BR16">
        <v>75</v>
      </c>
      <c r="CB16" s="49" t="s">
        <v>24</v>
      </c>
      <c r="CC16" s="9">
        <f t="shared" ref="CC16:CC23" si="4">270*PI()/180</f>
        <v>4.7123889803846897</v>
      </c>
      <c r="CD16" s="29">
        <v>0</v>
      </c>
      <c r="CE16" s="29">
        <f t="shared" ref="CE16:CE17" si="5">270*PI()/180</f>
        <v>4.7123889803846897</v>
      </c>
      <c r="CF16" s="29">
        <f>PI()</f>
        <v>3.1415926535897931</v>
      </c>
      <c r="CG16" s="9">
        <f t="shared" ref="CG16:CG23" si="6">270*PI()/180</f>
        <v>4.7123889803846897</v>
      </c>
      <c r="CH16" s="50" t="s">
        <v>24</v>
      </c>
      <c r="CI16" s="6"/>
      <c r="CJ16" s="6"/>
      <c r="CK16" s="6" t="s">
        <v>40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DC16" s="45"/>
      <c r="DD16" s="45"/>
      <c r="DE16" s="45"/>
      <c r="DF16" s="45"/>
      <c r="DG16" s="45"/>
      <c r="DH16" s="45"/>
      <c r="DI16" s="45"/>
      <c r="DJ16" s="45"/>
      <c r="DK16" s="49" t="s">
        <v>24</v>
      </c>
      <c r="DL16" s="9">
        <f t="shared" ref="DL16:DL23" si="7">270*PI()/180</f>
        <v>4.7123889803846897</v>
      </c>
      <c r="DM16" s="9">
        <v>0</v>
      </c>
      <c r="DN16" s="9">
        <f t="shared" ref="DN16:DN23" si="8">270*PI()/180</f>
        <v>4.7123889803846897</v>
      </c>
      <c r="DO16" s="9">
        <f>PI()</f>
        <v>3.1415926535897931</v>
      </c>
      <c r="DP16" s="9">
        <f t="shared" ref="DP16:DP23" si="9">270*PI()/180</f>
        <v>4.7123889803846897</v>
      </c>
      <c r="DQ16" s="50" t="s">
        <v>24</v>
      </c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45"/>
    </row>
    <row r="17" spans="9:137" x14ac:dyDescent="0.25">
      <c r="I17" s="49" t="s">
        <v>24</v>
      </c>
      <c r="J17" s="9">
        <f t="shared" si="0"/>
        <v>4.7123889803846897</v>
      </c>
      <c r="K17" s="7">
        <f>225*PI()/180</f>
        <v>3.9269908169872414</v>
      </c>
      <c r="L17" s="60">
        <f>90*PI()/180</f>
        <v>1.5707963267948966</v>
      </c>
      <c r="M17" s="7">
        <f>135*PI()/180</f>
        <v>2.3561944901923448</v>
      </c>
      <c r="N17" s="9">
        <f t="shared" si="1"/>
        <v>4.7123889803846897</v>
      </c>
      <c r="O17" s="50" t="s">
        <v>24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G17" s="9">
        <v>2</v>
      </c>
      <c r="AH17" t="s">
        <v>9</v>
      </c>
      <c r="AI17">
        <v>155</v>
      </c>
      <c r="AJ17" s="6"/>
      <c r="AS17" s="49" t="s">
        <v>24</v>
      </c>
      <c r="AT17" s="9">
        <f t="shared" si="2"/>
        <v>4.7123889803846897</v>
      </c>
      <c r="AU17" s="7">
        <f>225*PI()/180</f>
        <v>3.9269908169872414</v>
      </c>
      <c r="AV17" s="60">
        <f>90*PI()/180</f>
        <v>1.5707963267948966</v>
      </c>
      <c r="AW17" s="7">
        <f>135*PI()/180</f>
        <v>2.3561944901923448</v>
      </c>
      <c r="AX17" s="9">
        <f t="shared" si="3"/>
        <v>4.7123889803846897</v>
      </c>
      <c r="AY17" s="50" t="s">
        <v>24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P17" s="9">
        <v>2</v>
      </c>
      <c r="BQ17" t="s">
        <v>9</v>
      </c>
      <c r="BR17">
        <v>100</v>
      </c>
      <c r="CB17" s="49" t="s">
        <v>24</v>
      </c>
      <c r="CC17" s="9">
        <f t="shared" si="4"/>
        <v>4.7123889803846897</v>
      </c>
      <c r="CD17" s="29">
        <f>225*PI()/180</f>
        <v>3.9269908169872414</v>
      </c>
      <c r="CE17" s="29">
        <f t="shared" si="5"/>
        <v>4.7123889803846897</v>
      </c>
      <c r="CF17" s="29">
        <f>315*PI()/180</f>
        <v>5.497787143782138</v>
      </c>
      <c r="CG17" s="9">
        <f t="shared" si="6"/>
        <v>4.7123889803846897</v>
      </c>
      <c r="CH17" s="50" t="s">
        <v>24</v>
      </c>
      <c r="CI17" s="6"/>
      <c r="CJ17" s="6"/>
      <c r="CK17" s="6" t="s">
        <v>41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DC17" s="45"/>
      <c r="DD17" s="45"/>
      <c r="DE17" s="45"/>
      <c r="DF17" s="45"/>
      <c r="DG17" s="45"/>
      <c r="DH17" s="45"/>
      <c r="DI17" s="45"/>
      <c r="DJ17" s="45"/>
      <c r="DK17" s="49" t="s">
        <v>24</v>
      </c>
      <c r="DL17" s="9">
        <f t="shared" si="7"/>
        <v>4.7123889803846897</v>
      </c>
      <c r="DM17" s="9">
        <f>225*PI()/180</f>
        <v>3.9269908169872414</v>
      </c>
      <c r="DN17" s="9">
        <f t="shared" si="8"/>
        <v>4.7123889803846897</v>
      </c>
      <c r="DO17" s="9">
        <f>315*PI()/180</f>
        <v>5.497787143782138</v>
      </c>
      <c r="DP17" s="9">
        <f t="shared" si="9"/>
        <v>4.7123889803846897</v>
      </c>
      <c r="DQ17" s="50" t="s">
        <v>24</v>
      </c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45"/>
    </row>
    <row r="18" spans="9:137" x14ac:dyDescent="0.25">
      <c r="I18" s="49" t="s">
        <v>24</v>
      </c>
      <c r="J18" s="9">
        <f t="shared" si="0"/>
        <v>4.7123889803846897</v>
      </c>
      <c r="K18" s="18">
        <f>315*PI()/180</f>
        <v>5.497787143782138</v>
      </c>
      <c r="L18" s="61">
        <f>270*PI()/180</f>
        <v>4.7123889803846897</v>
      </c>
      <c r="M18" s="18">
        <f>45*PI()/180</f>
        <v>0.78539816339744828</v>
      </c>
      <c r="N18" s="13">
        <f t="shared" si="1"/>
        <v>4.7123889803846897</v>
      </c>
      <c r="O18" s="50" t="s">
        <v>24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G18" s="9">
        <v>3</v>
      </c>
      <c r="AH18" t="s">
        <v>10</v>
      </c>
      <c r="AI18">
        <v>170</v>
      </c>
      <c r="AJ18" s="6"/>
      <c r="AS18" s="49" t="s">
        <v>24</v>
      </c>
      <c r="AT18" s="9">
        <f t="shared" si="2"/>
        <v>4.7123889803846897</v>
      </c>
      <c r="AU18" s="28">
        <f>315*PI()/180</f>
        <v>5.497787143782138</v>
      </c>
      <c r="AV18" s="67">
        <f>270*PI()/180</f>
        <v>4.7123889803846897</v>
      </c>
      <c r="AW18" s="28">
        <f>45*PI()/180</f>
        <v>0.78539816339744828</v>
      </c>
      <c r="AX18" s="13">
        <f t="shared" si="3"/>
        <v>4.7123889803846897</v>
      </c>
      <c r="AY18" s="50" t="s">
        <v>24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P18" s="9">
        <v>3</v>
      </c>
      <c r="BQ18" t="s">
        <v>10</v>
      </c>
      <c r="BR18">
        <v>110</v>
      </c>
      <c r="CB18" s="49" t="s">
        <v>24</v>
      </c>
      <c r="CC18" s="9">
        <f t="shared" si="4"/>
        <v>4.7123889803846897</v>
      </c>
      <c r="CD18" s="29">
        <f>315*PI()/180</f>
        <v>5.497787143782138</v>
      </c>
      <c r="CE18" s="29">
        <f>270*PI()/180</f>
        <v>4.7123889803846897</v>
      </c>
      <c r="CF18" s="29">
        <f>45*PI()/180</f>
        <v>0.78539816339744828</v>
      </c>
      <c r="CG18" s="13">
        <f t="shared" si="6"/>
        <v>4.7123889803846897</v>
      </c>
      <c r="CH18" s="50" t="s">
        <v>24</v>
      </c>
      <c r="CI18" s="6"/>
      <c r="CJ18" s="6"/>
      <c r="CK18" s="6" t="s">
        <v>42</v>
      </c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DC18" s="45"/>
      <c r="DD18" s="45"/>
      <c r="DE18" s="45"/>
      <c r="DF18" s="45"/>
      <c r="DG18" s="45"/>
      <c r="DH18" s="45"/>
      <c r="DI18" s="45"/>
      <c r="DJ18" s="45"/>
      <c r="DK18" s="49" t="s">
        <v>24</v>
      </c>
      <c r="DL18" s="9">
        <f t="shared" si="7"/>
        <v>4.7123889803846897</v>
      </c>
      <c r="DM18" s="9">
        <f>315*PI()/180</f>
        <v>5.497787143782138</v>
      </c>
      <c r="DN18" s="9">
        <f t="shared" si="8"/>
        <v>4.7123889803846897</v>
      </c>
      <c r="DO18" s="9">
        <f>45*PI()/180</f>
        <v>0.78539816339744828</v>
      </c>
      <c r="DP18" s="13">
        <f t="shared" si="9"/>
        <v>4.7123889803846897</v>
      </c>
      <c r="DQ18" s="50" t="s">
        <v>24</v>
      </c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45"/>
    </row>
    <row r="19" spans="9:137" x14ac:dyDescent="0.25">
      <c r="I19" s="49" t="s">
        <v>24</v>
      </c>
      <c r="J19" s="9">
        <f t="shared" si="0"/>
        <v>4.7123889803846897</v>
      </c>
      <c r="K19" s="18">
        <v>0</v>
      </c>
      <c r="L19" s="15">
        <v>-1</v>
      </c>
      <c r="M19" s="18">
        <f>PI()</f>
        <v>3.1415926535897931</v>
      </c>
      <c r="N19" s="13">
        <f t="shared" si="1"/>
        <v>4.7123889803846897</v>
      </c>
      <c r="O19" s="50" t="s">
        <v>24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G19" s="9">
        <v>4</v>
      </c>
      <c r="AH19" t="s">
        <v>11</v>
      </c>
      <c r="AI19">
        <v>170</v>
      </c>
      <c r="AJ19" s="6"/>
      <c r="AS19" s="49" t="s">
        <v>24</v>
      </c>
      <c r="AT19" s="9">
        <f t="shared" si="2"/>
        <v>4.7123889803846897</v>
      </c>
      <c r="AU19" s="28">
        <v>0</v>
      </c>
      <c r="AV19" s="68">
        <f>270*PI()/180</f>
        <v>4.7123889803846897</v>
      </c>
      <c r="AW19" s="28">
        <f>PI()</f>
        <v>3.1415926535897931</v>
      </c>
      <c r="AX19" s="13">
        <f t="shared" si="3"/>
        <v>4.7123889803846897</v>
      </c>
      <c r="AY19" s="50" t="s">
        <v>24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P19" s="9">
        <v>4</v>
      </c>
      <c r="BQ19" t="s">
        <v>11</v>
      </c>
      <c r="BR19">
        <v>110</v>
      </c>
      <c r="CB19" s="49" t="s">
        <v>24</v>
      </c>
      <c r="CC19" s="9">
        <f t="shared" si="4"/>
        <v>4.7123889803846897</v>
      </c>
      <c r="CD19" s="29">
        <v>0</v>
      </c>
      <c r="CE19" s="29">
        <f>270*PI()/180</f>
        <v>4.7123889803846897</v>
      </c>
      <c r="CF19" s="29">
        <f>PI()</f>
        <v>3.1415926535897931</v>
      </c>
      <c r="CG19" s="13">
        <f t="shared" si="6"/>
        <v>4.7123889803846897</v>
      </c>
      <c r="CH19" s="50" t="s">
        <v>24</v>
      </c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DC19" s="45"/>
      <c r="DD19" s="45"/>
      <c r="DE19" s="45"/>
      <c r="DF19" s="45"/>
      <c r="DG19" s="45"/>
      <c r="DH19" s="45"/>
      <c r="DI19" s="45"/>
      <c r="DJ19" s="45"/>
      <c r="DK19" s="49" t="s">
        <v>24</v>
      </c>
      <c r="DL19" s="9">
        <f t="shared" si="7"/>
        <v>4.7123889803846897</v>
      </c>
      <c r="DM19" s="9">
        <v>0</v>
      </c>
      <c r="DN19" s="9">
        <f t="shared" si="8"/>
        <v>4.7123889803846897</v>
      </c>
      <c r="DO19" s="9">
        <f>PI()</f>
        <v>3.1415926535897931</v>
      </c>
      <c r="DP19" s="13">
        <f t="shared" si="9"/>
        <v>4.7123889803846897</v>
      </c>
      <c r="DQ19" s="50" t="s">
        <v>24</v>
      </c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45"/>
    </row>
    <row r="20" spans="9:137" x14ac:dyDescent="0.25">
      <c r="I20" s="49" t="s">
        <v>24</v>
      </c>
      <c r="J20" s="9">
        <f t="shared" si="0"/>
        <v>4.7123889803846897</v>
      </c>
      <c r="K20" s="18">
        <f>225*PI()/180</f>
        <v>3.9269908169872414</v>
      </c>
      <c r="L20" s="57">
        <f>90*PI()/180</f>
        <v>1.5707963267948966</v>
      </c>
      <c r="M20" s="18">
        <f>135*PI()/180</f>
        <v>2.3561944901923448</v>
      </c>
      <c r="N20" s="9">
        <f t="shared" si="1"/>
        <v>4.7123889803846897</v>
      </c>
      <c r="O20" s="50" t="s">
        <v>24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G20" s="9">
        <v>5</v>
      </c>
      <c r="AH20" t="s">
        <v>12</v>
      </c>
      <c r="AI20">
        <v>9</v>
      </c>
      <c r="AJ20" s="6"/>
      <c r="AS20" s="49" t="s">
        <v>24</v>
      </c>
      <c r="AT20" s="9">
        <f t="shared" si="2"/>
        <v>4.7123889803846897</v>
      </c>
      <c r="AU20" s="28">
        <f>225*PI()/180</f>
        <v>3.9269908169872414</v>
      </c>
      <c r="AV20" s="68">
        <f>270*PI()/180</f>
        <v>4.7123889803846897</v>
      </c>
      <c r="AW20" s="28">
        <f>135*PI()/180</f>
        <v>2.3561944901923448</v>
      </c>
      <c r="AX20" s="9">
        <f t="shared" si="3"/>
        <v>4.7123889803846897</v>
      </c>
      <c r="AY20" s="50" t="s"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P20" s="9">
        <v>5</v>
      </c>
      <c r="BQ20" t="s">
        <v>12</v>
      </c>
      <c r="BR20">
        <v>18</v>
      </c>
      <c r="CB20" s="49" t="s">
        <v>24</v>
      </c>
      <c r="CC20" s="9">
        <f t="shared" si="4"/>
        <v>4.7123889803846897</v>
      </c>
      <c r="CD20" s="29">
        <f>225*PI()/180</f>
        <v>3.9269908169872414</v>
      </c>
      <c r="CE20" s="29">
        <f>270*PI()/180</f>
        <v>4.7123889803846897</v>
      </c>
      <c r="CF20" s="29">
        <f>315*PI()/180</f>
        <v>5.497787143782138</v>
      </c>
      <c r="CG20" s="9">
        <f t="shared" si="6"/>
        <v>4.7123889803846897</v>
      </c>
      <c r="CH20" s="50" t="s">
        <v>24</v>
      </c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DC20" s="45"/>
      <c r="DD20" s="45"/>
      <c r="DE20" s="45"/>
      <c r="DF20" s="45"/>
      <c r="DG20" s="45"/>
      <c r="DH20" s="45"/>
      <c r="DI20" s="45"/>
      <c r="DJ20" s="45"/>
      <c r="DK20" s="49" t="s">
        <v>24</v>
      </c>
      <c r="DL20" s="9">
        <f t="shared" si="7"/>
        <v>4.7123889803846897</v>
      </c>
      <c r="DM20" s="9">
        <f>225*PI()/180</f>
        <v>3.9269908169872414</v>
      </c>
      <c r="DN20" s="9">
        <f t="shared" si="8"/>
        <v>4.7123889803846897</v>
      </c>
      <c r="DO20" s="9">
        <f>315*PI()/180</f>
        <v>5.497787143782138</v>
      </c>
      <c r="DP20" s="9">
        <f t="shared" si="9"/>
        <v>4.7123889803846897</v>
      </c>
      <c r="DQ20" s="50" t="s">
        <v>24</v>
      </c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45"/>
    </row>
    <row r="21" spans="9:137" x14ac:dyDescent="0.25">
      <c r="I21" s="49" t="s">
        <v>24</v>
      </c>
      <c r="J21" s="9">
        <f t="shared" si="0"/>
        <v>4.7123889803846897</v>
      </c>
      <c r="K21" s="28">
        <f>315*PI()/180</f>
        <v>5.497787143782138</v>
      </c>
      <c r="L21" s="58">
        <f>270*PI()/180</f>
        <v>4.7123889803846897</v>
      </c>
      <c r="M21" s="28">
        <f>45*PI()/180</f>
        <v>0.78539816339744828</v>
      </c>
      <c r="N21" s="9">
        <f t="shared" si="1"/>
        <v>4.7123889803846897</v>
      </c>
      <c r="O21" s="50" t="s">
        <v>24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G21" s="9">
        <v>6</v>
      </c>
      <c r="AH21" t="s">
        <v>25</v>
      </c>
      <c r="AI21">
        <v>1</v>
      </c>
      <c r="AJ21" s="6"/>
      <c r="AS21" s="49" t="s">
        <v>24</v>
      </c>
      <c r="AT21" s="9">
        <f t="shared" si="2"/>
        <v>4.7123889803846897</v>
      </c>
      <c r="AU21" s="28">
        <f>315*PI()/180</f>
        <v>5.497787143782138</v>
      </c>
      <c r="AV21" s="68">
        <f>270*PI()/180</f>
        <v>4.7123889803846897</v>
      </c>
      <c r="AW21" s="28">
        <f>45*PI()/180</f>
        <v>0.78539816339744828</v>
      </c>
      <c r="AX21" s="9">
        <f t="shared" si="3"/>
        <v>4.7123889803846897</v>
      </c>
      <c r="AY21" s="50" t="s">
        <v>24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P21" s="9">
        <v>6</v>
      </c>
      <c r="BQ21" t="s">
        <v>25</v>
      </c>
      <c r="BR21">
        <v>1</v>
      </c>
      <c r="CB21" s="49" t="s">
        <v>24</v>
      </c>
      <c r="CC21" s="9">
        <f t="shared" si="4"/>
        <v>4.7123889803846897</v>
      </c>
      <c r="CD21" s="28">
        <f>315*PI()/180</f>
        <v>5.497787143782138</v>
      </c>
      <c r="CE21" s="29">
        <f>270*PI()/180</f>
        <v>4.7123889803846897</v>
      </c>
      <c r="CF21" s="28">
        <f>45*PI()/180</f>
        <v>0.78539816339744828</v>
      </c>
      <c r="CG21" s="9">
        <f t="shared" si="6"/>
        <v>4.7123889803846897</v>
      </c>
      <c r="CH21" s="50" t="s">
        <v>24</v>
      </c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DC21" s="45"/>
      <c r="DD21" s="45"/>
      <c r="DE21" s="45"/>
      <c r="DF21" s="45"/>
      <c r="DG21" s="45"/>
      <c r="DH21" s="45"/>
      <c r="DI21" s="45"/>
      <c r="DJ21" s="45"/>
      <c r="DK21" s="49" t="s">
        <v>24</v>
      </c>
      <c r="DL21" s="9">
        <f t="shared" si="7"/>
        <v>4.7123889803846897</v>
      </c>
      <c r="DM21" s="9">
        <f>315*PI()/180</f>
        <v>5.497787143782138</v>
      </c>
      <c r="DN21" s="9">
        <f t="shared" si="8"/>
        <v>4.7123889803846897</v>
      </c>
      <c r="DO21" s="9">
        <f>45*PI()/180</f>
        <v>0.78539816339744828</v>
      </c>
      <c r="DP21" s="9">
        <f t="shared" si="9"/>
        <v>4.7123889803846897</v>
      </c>
      <c r="DQ21" s="50" t="s">
        <v>24</v>
      </c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45"/>
    </row>
    <row r="22" spans="9:137" x14ac:dyDescent="0.25">
      <c r="I22" s="49" t="s">
        <v>24</v>
      </c>
      <c r="J22" s="9">
        <f t="shared" si="0"/>
        <v>4.7123889803846897</v>
      </c>
      <c r="K22" s="28">
        <v>0</v>
      </c>
      <c r="L22" s="15">
        <v>-1</v>
      </c>
      <c r="M22" s="28">
        <f>PI()</f>
        <v>3.1415926535897931</v>
      </c>
      <c r="N22" s="9">
        <f t="shared" si="1"/>
        <v>4.7123889803846897</v>
      </c>
      <c r="O22" s="50" t="s">
        <v>24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G22" s="9">
        <v>7</v>
      </c>
      <c r="AH22" t="s">
        <v>14</v>
      </c>
      <c r="AI22">
        <f>($V$14)^2*(30)</f>
        <v>270</v>
      </c>
      <c r="AJ22" s="6"/>
      <c r="AS22" s="49" t="s">
        <v>24</v>
      </c>
      <c r="AT22" s="9">
        <f t="shared" si="2"/>
        <v>4.7123889803846897</v>
      </c>
      <c r="AU22" s="28">
        <v>0</v>
      </c>
      <c r="AV22" s="15">
        <v>-1</v>
      </c>
      <c r="AW22" s="28">
        <f>PI()</f>
        <v>3.1415926535897931</v>
      </c>
      <c r="AX22" s="9">
        <f t="shared" si="3"/>
        <v>4.7123889803846897</v>
      </c>
      <c r="AY22" s="50" t="s">
        <v>24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P22" s="9">
        <v>7</v>
      </c>
      <c r="BQ22" t="s">
        <v>14</v>
      </c>
      <c r="BR22">
        <f>($V$14)^2*(35)+BR29</f>
        <v>540</v>
      </c>
      <c r="CB22" s="49" t="s">
        <v>24</v>
      </c>
      <c r="CC22" s="9">
        <f t="shared" si="4"/>
        <v>4.7123889803846897</v>
      </c>
      <c r="CD22" s="28">
        <v>0</v>
      </c>
      <c r="CE22" s="69">
        <v>-1</v>
      </c>
      <c r="CF22" s="28">
        <f>PI()</f>
        <v>3.1415926535897931</v>
      </c>
      <c r="CG22" s="9">
        <f t="shared" si="6"/>
        <v>4.7123889803846897</v>
      </c>
      <c r="CH22" s="50" t="s">
        <v>24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DC22" s="45"/>
      <c r="DD22" s="45"/>
      <c r="DE22" s="45"/>
      <c r="DF22" s="45"/>
      <c r="DG22" s="45"/>
      <c r="DH22" s="45"/>
      <c r="DI22" s="45"/>
      <c r="DJ22" s="45"/>
      <c r="DK22" s="49" t="s">
        <v>24</v>
      </c>
      <c r="DL22" s="9">
        <f t="shared" si="7"/>
        <v>4.7123889803846897</v>
      </c>
      <c r="DM22" s="9">
        <v>0</v>
      </c>
      <c r="DN22" s="9">
        <f t="shared" si="8"/>
        <v>4.7123889803846897</v>
      </c>
      <c r="DO22" s="9">
        <f>PI()</f>
        <v>3.1415926535897931</v>
      </c>
      <c r="DP22" s="9">
        <f t="shared" si="9"/>
        <v>4.7123889803846897</v>
      </c>
      <c r="DQ22" s="50" t="s">
        <v>24</v>
      </c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45"/>
    </row>
    <row r="23" spans="9:137" x14ac:dyDescent="0.25">
      <c r="I23" s="49" t="s">
        <v>24</v>
      </c>
      <c r="J23" s="9">
        <f t="shared" si="0"/>
        <v>4.7123889803846897</v>
      </c>
      <c r="K23" s="28">
        <f>225*PI()/180</f>
        <v>3.9269908169872414</v>
      </c>
      <c r="L23" s="56">
        <f>90*PI()/180</f>
        <v>1.5707963267948966</v>
      </c>
      <c r="M23" s="28">
        <f>135*PI()/180</f>
        <v>2.3561944901923448</v>
      </c>
      <c r="N23" s="9">
        <f t="shared" si="1"/>
        <v>4.7123889803846897</v>
      </c>
      <c r="O23" s="50" t="s">
        <v>24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G23" s="9">
        <v>8</v>
      </c>
      <c r="AH23" t="s">
        <v>15</v>
      </c>
      <c r="AI23">
        <v>36</v>
      </c>
      <c r="AJ23" s="6"/>
      <c r="AS23" s="49" t="s">
        <v>24</v>
      </c>
      <c r="AT23" s="9">
        <f t="shared" si="2"/>
        <v>4.7123889803846897</v>
      </c>
      <c r="AU23" s="28">
        <f>225*PI()/180</f>
        <v>3.9269908169872414</v>
      </c>
      <c r="AV23" s="56">
        <f>90*PI()/180</f>
        <v>1.5707963267948966</v>
      </c>
      <c r="AW23" s="28">
        <f>135*PI()/180</f>
        <v>2.3561944901923448</v>
      </c>
      <c r="AX23" s="9">
        <f t="shared" si="3"/>
        <v>4.7123889803846897</v>
      </c>
      <c r="AY23" s="50" t="s">
        <v>24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P23" s="9">
        <v>8</v>
      </c>
      <c r="BQ23" t="s">
        <v>15</v>
      </c>
      <c r="BR23">
        <v>53</v>
      </c>
      <c r="CB23" s="49" t="s">
        <v>24</v>
      </c>
      <c r="CC23" s="9">
        <f t="shared" si="4"/>
        <v>4.7123889803846897</v>
      </c>
      <c r="CD23" s="28">
        <f>225*PI()/180</f>
        <v>3.9269908169872414</v>
      </c>
      <c r="CE23" s="56">
        <f>90*PI()/180</f>
        <v>1.5707963267948966</v>
      </c>
      <c r="CF23" s="28">
        <f>135*PI()/180</f>
        <v>2.3561944901923448</v>
      </c>
      <c r="CG23" s="9">
        <f t="shared" si="6"/>
        <v>4.7123889803846897</v>
      </c>
      <c r="CH23" s="50" t="s">
        <v>24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DC23" s="45"/>
      <c r="DD23" s="45"/>
      <c r="DE23" s="45"/>
      <c r="DF23" s="45"/>
      <c r="DG23" s="45"/>
      <c r="DH23" s="45"/>
      <c r="DI23" s="45"/>
      <c r="DJ23" s="45"/>
      <c r="DK23" s="49" t="s">
        <v>24</v>
      </c>
      <c r="DL23" s="9">
        <f t="shared" si="7"/>
        <v>4.7123889803846897</v>
      </c>
      <c r="DM23" s="9">
        <f>225*PI()/180</f>
        <v>3.9269908169872414</v>
      </c>
      <c r="DN23" s="9">
        <f t="shared" si="8"/>
        <v>4.7123889803846897</v>
      </c>
      <c r="DO23" s="9">
        <f>315*PI()/180</f>
        <v>5.497787143782138</v>
      </c>
      <c r="DP23" s="9">
        <f t="shared" si="9"/>
        <v>4.7123889803846897</v>
      </c>
      <c r="DQ23" s="50" t="s">
        <v>24</v>
      </c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45"/>
    </row>
    <row r="24" spans="9:137" x14ac:dyDescent="0.25">
      <c r="I24" s="51" t="s">
        <v>24</v>
      </c>
      <c r="J24" s="52" t="s">
        <v>24</v>
      </c>
      <c r="K24" s="52" t="s">
        <v>24</v>
      </c>
      <c r="L24" s="59" t="s">
        <v>24</v>
      </c>
      <c r="M24" s="52" t="s">
        <v>24</v>
      </c>
      <c r="N24" s="52" t="s">
        <v>24</v>
      </c>
      <c r="O24" s="53" t="s">
        <v>24</v>
      </c>
      <c r="AG24" s="9">
        <v>9</v>
      </c>
      <c r="AH24" t="s">
        <v>16</v>
      </c>
      <c r="AI24">
        <v>8</v>
      </c>
      <c r="AJ24" s="6"/>
      <c r="AS24" s="51" t="s">
        <v>24</v>
      </c>
      <c r="AT24" s="52" t="s">
        <v>24</v>
      </c>
      <c r="AU24" s="52" t="s">
        <v>24</v>
      </c>
      <c r="AV24" s="59" t="s">
        <v>24</v>
      </c>
      <c r="AW24" s="52" t="s">
        <v>24</v>
      </c>
      <c r="AX24" s="52" t="s">
        <v>24</v>
      </c>
      <c r="AY24" s="53" t="s">
        <v>24</v>
      </c>
      <c r="BP24" s="9">
        <v>9</v>
      </c>
      <c r="BQ24" t="s">
        <v>16</v>
      </c>
      <c r="BR24">
        <v>8</v>
      </c>
      <c r="BT24" s="6"/>
      <c r="BU24" s="6"/>
      <c r="BV24" s="6"/>
      <c r="BW24" s="6"/>
      <c r="BX24" s="6"/>
      <c r="BY24" s="6"/>
      <c r="BZ24" s="6"/>
      <c r="CA24" s="6"/>
      <c r="CB24" s="51" t="s">
        <v>24</v>
      </c>
      <c r="CC24" s="52" t="s">
        <v>24</v>
      </c>
      <c r="CD24" s="52" t="s">
        <v>24</v>
      </c>
      <c r="CE24" s="59" t="s">
        <v>24</v>
      </c>
      <c r="CF24" s="52" t="s">
        <v>24</v>
      </c>
      <c r="CG24" s="52" t="s">
        <v>24</v>
      </c>
      <c r="CH24" s="53" t="s">
        <v>24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DC24" s="9"/>
      <c r="DD24" s="9"/>
      <c r="DE24" s="9"/>
      <c r="DF24" s="9"/>
      <c r="DG24" s="9"/>
      <c r="DH24" s="9"/>
      <c r="DI24" s="9"/>
      <c r="DJ24" s="9"/>
      <c r="DK24" s="51" t="s">
        <v>24</v>
      </c>
      <c r="DL24" s="52" t="s">
        <v>24</v>
      </c>
      <c r="DM24" s="52" t="s">
        <v>24</v>
      </c>
      <c r="DN24" s="52" t="s">
        <v>24</v>
      </c>
      <c r="DO24" s="52" t="s">
        <v>24</v>
      </c>
      <c r="DP24" s="52" t="s">
        <v>24</v>
      </c>
      <c r="DQ24" s="53" t="s">
        <v>24</v>
      </c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9:137" x14ac:dyDescent="0.25">
      <c r="AG25" s="9">
        <v>10</v>
      </c>
      <c r="AH25" t="s">
        <v>17</v>
      </c>
      <c r="AI25">
        <f>AI22/(AI20*$V$14^2)/($V$15*0.0254/$V$16)</f>
        <v>22.659038123831646</v>
      </c>
      <c r="AJ25" s="6"/>
      <c r="BP25" s="9">
        <v>10</v>
      </c>
      <c r="BQ25" t="s">
        <v>17</v>
      </c>
      <c r="BR25">
        <f>BR22/(BR20*$V$14^2)/($V$15*0.0254/$V$16)</f>
        <v>22.659038123831646</v>
      </c>
    </row>
    <row r="26" spans="9:137" x14ac:dyDescent="0.25">
      <c r="AG26" s="9">
        <v>11</v>
      </c>
      <c r="AH26" t="s">
        <v>18</v>
      </c>
      <c r="AI26">
        <v>2</v>
      </c>
      <c r="BP26" s="9">
        <v>11</v>
      </c>
      <c r="BQ26" t="s">
        <v>18</v>
      </c>
      <c r="BR26">
        <v>0</v>
      </c>
    </row>
    <row r="27" spans="9:137" x14ac:dyDescent="0.25">
      <c r="AG27" s="9">
        <v>12</v>
      </c>
      <c r="AH27" t="s">
        <v>19</v>
      </c>
      <c r="AI27">
        <v>1</v>
      </c>
      <c r="BP27" s="9">
        <v>12</v>
      </c>
      <c r="BQ27" t="s">
        <v>19</v>
      </c>
      <c r="BR27">
        <v>4</v>
      </c>
    </row>
    <row r="28" spans="9:137" x14ac:dyDescent="0.25">
      <c r="AG28" s="9">
        <v>13</v>
      </c>
      <c r="AH28" t="s">
        <v>26</v>
      </c>
      <c r="AI28">
        <v>48</v>
      </c>
      <c r="BP28" s="9">
        <v>13</v>
      </c>
      <c r="BQ28" t="s">
        <v>26</v>
      </c>
      <c r="BR28">
        <v>42</v>
      </c>
    </row>
    <row r="29" spans="9:137" x14ac:dyDescent="0.25">
      <c r="AG29" s="9">
        <v>14</v>
      </c>
      <c r="AH29" t="s">
        <v>20</v>
      </c>
      <c r="AI29">
        <v>0</v>
      </c>
      <c r="BP29" s="9">
        <v>14</v>
      </c>
      <c r="BQ29" t="s">
        <v>20</v>
      </c>
      <c r="BR29">
        <f>AI7</f>
        <v>225</v>
      </c>
    </row>
    <row r="31" spans="9:137" x14ac:dyDescent="0.25">
      <c r="AG31">
        <v>1</v>
      </c>
      <c r="AH31" t="s">
        <v>8</v>
      </c>
      <c r="AI31">
        <v>75</v>
      </c>
    </row>
    <row r="32" spans="9:137" x14ac:dyDescent="0.25">
      <c r="AG32" s="9">
        <v>2</v>
      </c>
      <c r="AH32" t="s">
        <v>9</v>
      </c>
      <c r="AI32">
        <v>100</v>
      </c>
    </row>
    <row r="33" spans="33:35" x14ac:dyDescent="0.25">
      <c r="AG33" s="9">
        <v>3</v>
      </c>
      <c r="AH33" t="s">
        <v>10</v>
      </c>
      <c r="AI33">
        <v>11</v>
      </c>
    </row>
    <row r="34" spans="33:35" x14ac:dyDescent="0.25">
      <c r="AG34" s="9">
        <v>4</v>
      </c>
      <c r="AH34" t="s">
        <v>11</v>
      </c>
      <c r="AI34">
        <v>110</v>
      </c>
    </row>
    <row r="35" spans="33:35" x14ac:dyDescent="0.25">
      <c r="AG35" s="9">
        <v>5</v>
      </c>
      <c r="AH35" t="s">
        <v>12</v>
      </c>
      <c r="AI35">
        <v>9</v>
      </c>
    </row>
    <row r="36" spans="33:35" x14ac:dyDescent="0.25">
      <c r="AG36" s="9">
        <v>6</v>
      </c>
      <c r="AH36" t="s">
        <v>25</v>
      </c>
      <c r="AI36">
        <v>1</v>
      </c>
    </row>
    <row r="37" spans="33:35" x14ac:dyDescent="0.25">
      <c r="AG37" s="9">
        <v>7</v>
      </c>
      <c r="AH37" t="s">
        <v>14</v>
      </c>
      <c r="AI37">
        <f>($V$14)^2*(35)</f>
        <v>315</v>
      </c>
    </row>
    <row r="38" spans="33:35" x14ac:dyDescent="0.25">
      <c r="AG38" s="9">
        <v>8</v>
      </c>
      <c r="AH38" t="s">
        <v>15</v>
      </c>
      <c r="AI38">
        <v>53</v>
      </c>
    </row>
    <row r="39" spans="33:35" x14ac:dyDescent="0.25">
      <c r="AG39" s="9">
        <v>9</v>
      </c>
      <c r="AH39" t="s">
        <v>16</v>
      </c>
      <c r="AI39">
        <v>8</v>
      </c>
    </row>
    <row r="40" spans="33:35" x14ac:dyDescent="0.25">
      <c r="AG40" s="9">
        <v>10</v>
      </c>
      <c r="AH40" t="s">
        <v>17</v>
      </c>
      <c r="AI40">
        <f>AI37/(AI35*$V$14^2)/($V$15*0.0254/$V$16)</f>
        <v>26.435544477803589</v>
      </c>
    </row>
    <row r="41" spans="33:35" x14ac:dyDescent="0.25">
      <c r="AG41" s="9">
        <v>11</v>
      </c>
      <c r="AH41" t="s">
        <v>18</v>
      </c>
      <c r="AI41">
        <v>0</v>
      </c>
    </row>
    <row r="42" spans="33:35" x14ac:dyDescent="0.25">
      <c r="AG42" s="9">
        <v>12</v>
      </c>
      <c r="AH42" t="s">
        <v>19</v>
      </c>
      <c r="AI42">
        <v>3</v>
      </c>
    </row>
    <row r="43" spans="33:35" x14ac:dyDescent="0.25">
      <c r="AG43" s="9">
        <v>13</v>
      </c>
      <c r="AH43" t="s">
        <v>26</v>
      </c>
      <c r="AI43">
        <v>42</v>
      </c>
    </row>
    <row r="44" spans="33:35" x14ac:dyDescent="0.25">
      <c r="AG44" s="9">
        <v>14</v>
      </c>
      <c r="AH44" t="s">
        <v>20</v>
      </c>
      <c r="AI4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  <vt:lpstr>Example 8</vt:lpstr>
      <vt:lpstr>Example 9</vt:lpstr>
      <vt:lpstr>Example 10</vt:lpstr>
      <vt:lpstr>Example 11</vt:lpstr>
      <vt:lpstr>Example 12</vt:lpstr>
      <vt:lpstr>Example 13</vt:lpstr>
      <vt:lpstr>Example 14d</vt:lpstr>
      <vt:lpstr>Example 15d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2013-02-04T21:48:16Z</dcterms:modified>
</cp:coreProperties>
</file>