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25_v03\SubRES_TMPL\"/>
    </mc:Choice>
  </mc:AlternateContent>
  <xr:revisionPtr revIDLastSave="0" documentId="13_ncr:1_{61DBF282-C310-4A0F-92C2-F47BF916CA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LC" sheetId="12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  <externalReference r:id="rId8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O12" i="7" l="1"/>
  <c r="O13" i="7"/>
  <c r="O14" i="7"/>
  <c r="O15" i="7"/>
  <c r="O16" i="7"/>
  <c r="O17" i="7"/>
  <c r="O18" i="7"/>
  <c r="O19" i="7"/>
  <c r="O20" i="7"/>
  <c r="O21" i="7"/>
  <c r="O11" i="7"/>
  <c r="K12" i="7"/>
  <c r="K13" i="7"/>
  <c r="K14" i="7"/>
  <c r="K15" i="7"/>
  <c r="K16" i="7"/>
  <c r="K17" i="7"/>
  <c r="K18" i="7"/>
  <c r="K19" i="7"/>
  <c r="K20" i="7"/>
  <c r="K21" i="7"/>
  <c r="K11" i="7"/>
  <c r="B52" i="12"/>
  <c r="J47" i="12"/>
  <c r="B47" i="12"/>
  <c r="B42" i="12"/>
  <c r="J39" i="12"/>
  <c r="J40" i="12" s="1"/>
  <c r="I39" i="12"/>
  <c r="I40" i="12" s="1"/>
  <c r="B38" i="12"/>
  <c r="B33" i="12"/>
  <c r="B29" i="12"/>
  <c r="B24" i="12"/>
  <c r="B19" i="12"/>
  <c r="B14" i="12"/>
  <c r="L26" i="7"/>
  <c r="M26" i="7"/>
  <c r="P26" i="7"/>
  <c r="Q26" i="7" s="1"/>
  <c r="L25" i="7"/>
  <c r="P25" i="7" l="1"/>
  <c r="Q25" i="7" s="1"/>
  <c r="M25" i="7"/>
  <c r="B14" i="8"/>
  <c r="B15" i="8"/>
  <c r="B16" i="8"/>
  <c r="B18" i="8"/>
  <c r="B19" i="8"/>
  <c r="B20" i="8"/>
  <c r="B33" i="5"/>
  <c r="B32" i="5"/>
  <c r="B31" i="5"/>
  <c r="B28" i="5"/>
  <c r="B30" i="5"/>
  <c r="B29" i="5"/>
  <c r="B27" i="5"/>
  <c r="B26" i="5"/>
  <c r="B25" i="5"/>
  <c r="B24" i="5"/>
  <c r="B23" i="5"/>
  <c r="B22" i="5"/>
  <c r="B21" i="5"/>
  <c r="B20" i="5"/>
  <c r="B22" i="6" l="1"/>
  <c r="B17" i="6"/>
  <c r="B19" i="5"/>
  <c r="B18" i="5"/>
  <c r="B17" i="5"/>
  <c r="B16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<sst xmlns="http://schemas.openxmlformats.org/spreadsheetml/2006/main" count="917" uniqueCount="312">
  <si>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</si>
  <si>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</si>
  <si>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</si>
  <si>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</si>
  <si>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</si>
  <si>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</si>
  <si>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</si>
  <si>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</si>
  <si>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</si>
  <si>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</si>
  <si>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</si>
  <si>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</si>
  <si>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</si>
  <si>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</si>
  <si>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</si>
  <si>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</si>
  <si>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</si>
  <si>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</si>
  <si>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</si>
  <si>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</si>
  <si>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</si>
  <si>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</si>
  <si>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</si>
  <si>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</si>
  <si>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</si>
  <si>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</si>
  <si>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</si>
  <si>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</si>
  <si>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</si>
  <si>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</si>
  <si>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</si>
  <si>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</si>
  <si>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</si>
  <si>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</si>
  <si>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</si>
  <si>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</si>
  <si>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</si>
  <si>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</si>
  <si>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</si>
  <si>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</si>
  <si>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</si>
  <si>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</si>
  <si>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</si>
  <si>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</si>
  <si>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</si>
  <si>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</si>
  <si>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</si>
  <si>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</si>
  <si>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</si>
  <si>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</si>
  <si>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</si>
  <si>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</si>
  <si>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</si>
  <si>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</si>
  <si>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</si>
  <si>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</si>
  <si>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</si>
  <si>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</si>
  <si>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</si>
  <si>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</si>
  <si>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</si>
  <si>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</si>
  <si>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</si>
  <si>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</si>
  <si>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</si>
  <si>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</si>
  <si>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</si>
  <si>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</si>
  <si>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</si>
  <si>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</si>
  <si>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</si>
  <si>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</si>
  <si>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</si>
  <si>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</si>
  <si>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</si>
  <si>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</si>
  <si>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</si>
  <si>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</si>
  <si>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</si>
  <si>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</si>
  <si>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</si>
  <si>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</si>
  <si>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</si>
  <si>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</si>
  <si>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</si>
  <si>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</si>
  <si>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</si>
  <si>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</si>
  <si>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</si>
  <si>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</si>
  <si>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</si>
  <si>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</si>
  <si>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</si>
  <si>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</si>
  <si>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</si>
  <si>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</si>
  <si>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</si>
  <si>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</si>
  <si>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</si>
  <si>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</si>
  <si>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</si>
  <si>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</si>
  <si>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</si>
  <si>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</si>
  <si>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</si>
  <si>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</si>
  <si>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</si>
  <si>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</si>
  <si>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</si>
  <si>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</si>
  <si>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</si>
  <si>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</si>
  <si>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</si>
  <si>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</si>
  <si>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</si>
  <si>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</si>
  <si>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</si>
  <si>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</si>
  <si>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</si>
  <si>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</si>
  <si>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</si>
  <si>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</si>
  <si>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</si>
  <si>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</si>
  <si>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</si>
  <si>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</si>
  <si>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</si>
  <si>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</si>
  <si>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</si>
  <si>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</si>
  <si>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</si>
  <si>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</si>
  <si>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</si>
  <si>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</si>
  <si>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</si>
  <si>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</si>
  <si>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</si>
  <si>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</si>
  <si>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</si>
  <si>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</si>
  <si>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</si>
  <si>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</si>
  <si>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</si>
  <si>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</si>
  <si>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</si>
  <si>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</si>
  <si>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</si>
  <si>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</si>
  <si>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</si>
  <si>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</si>
  <si>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</si>
  <si>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</si>
  <si>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</si>
  <si>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</si>
  <si>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</si>
  <si>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</si>
  <si>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</si>
  <si>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</si>
  <si>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</si>
  <si>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</si>
  <si>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</si>
  <si>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</si>
  <si>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</si>
  <si>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</si>
  <si>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</si>
  <si>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</si>
  <si>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</si>
  <si>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</si>
  <si>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</si>
  <si>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</si>
  <si>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</si>
  <si>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</si>
  <si>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</si>
  <si>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</si>
  <si>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</si>
  <si>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</si>
  <si>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</si>
  <si>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TPUNELC1</t>
  </si>
  <si>
    <t>TPUNGSL1</t>
  </si>
  <si>
    <t>TPUNLPG1</t>
  </si>
  <si>
    <t>TPUNDSL1</t>
  </si>
  <si>
    <t>TCANELC1</t>
  </si>
  <si>
    <t>TCANGSL1</t>
  </si>
  <si>
    <t>TCANLPG1</t>
  </si>
  <si>
    <t>TCANDSL1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</si>
  <si>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</si>
  <si>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</si>
  <si>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</si>
  <si>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</si>
  <si>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</si>
  <si>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</si>
  <si>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</si>
  <si>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</si>
  <si>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</si>
  <si>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</si>
  <si>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</si>
  <si>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</si>
  <si>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</si>
  <si>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</si>
  <si>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</si>
  <si>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</si>
  <si>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</si>
  <si>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</si>
  <si>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</si>
  <si>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</si>
  <si>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</si>
  <si>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</si>
  <si>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</si>
  <si>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</si>
  <si>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</si>
  <si>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</si>
  <si>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</si>
  <si>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</si>
  <si>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TMOTNGSL1</t>
  </si>
  <si>
    <t>TMOTNELC1</t>
  </si>
  <si>
    <t>TTRINLPG1</t>
  </si>
  <si>
    <t>TTRINGSL1</t>
  </si>
  <si>
    <t>TTRINELC1</t>
  </si>
  <si>
    <t>TFRENDSL1</t>
  </si>
  <si>
    <t>TFRENLPG1</t>
  </si>
  <si>
    <t>TFRENELC1</t>
  </si>
  <si>
    <t>TAVINKER1</t>
  </si>
  <si>
    <t>TRAINELC1</t>
  </si>
  <si>
    <t>TMARNDSL1</t>
  </si>
  <si>
    <t>TMARNLPG1</t>
  </si>
  <si>
    <t>TMARNELC1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</si>
  <si>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</si>
  <si>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</si>
  <si>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</si>
  <si>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</si>
  <si>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</si>
  <si>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</si>
  <si>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</si>
  <si>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</si>
  <si>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</si>
  <si>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</si>
  <si>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</si>
  <si>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</si>
  <si>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</si>
  <si>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</si>
  <si>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</si>
  <si>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</si>
  <si>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</si>
  <si>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</si>
  <si>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</si>
  <si>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</si>
  <si>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</si>
  <si>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</si>
  <si>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</si>
  <si>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</si>
  <si>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</si>
  <si>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</si>
  <si>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</si>
  <si>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</si>
  <si>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</si>
  <si>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</si>
  <si>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</si>
  <si>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</si>
  <si>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</si>
  <si>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</si>
  <si>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</si>
  <si>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</si>
  <si>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</si>
  <si>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</si>
  <si>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</si>
  <si>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</si>
  <si>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</si>
  <si>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</si>
  <si>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AGRELC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</si>
  <si>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</si>
  <si>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</si>
  <si>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</si>
  <si>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</si>
  <si>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</si>
  <si>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</si>
  <si>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</si>
  <si>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</si>
  <si>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</si>
  <si>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</si>
  <si>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</si>
  <si>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</si>
  <si>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</si>
  <si>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</si>
  <si>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</si>
  <si>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</si>
  <si>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TRAINHFO1</t>
  </si>
  <si>
    <t>IMPDSL1</t>
  </si>
  <si>
    <t>IMPKER1</t>
  </si>
  <si>
    <t>IMPLPG1</t>
  </si>
  <si>
    <t>IMPGSL1</t>
  </si>
  <si>
    <t>IMPNAP1</t>
  </si>
  <si>
    <t>IMPHFO1</t>
  </si>
  <si>
    <t>IMPOPP1</t>
  </si>
  <si>
    <t>DSL</t>
  </si>
  <si>
    <t>KER</t>
  </si>
  <si>
    <t>LPG</t>
  </si>
  <si>
    <t>GSL</t>
  </si>
  <si>
    <t>NAP</t>
  </si>
  <si>
    <t>HFO</t>
  </si>
  <si>
    <t>OPP</t>
  </si>
  <si>
    <t>M$2021/PJ</t>
  </si>
  <si>
    <t>IMPELCVN1</t>
  </si>
  <si>
    <t>IMPELCLAO1</t>
  </si>
  <si>
    <t>MW</t>
  </si>
  <si>
    <t>MWh</t>
  </si>
  <si>
    <t>IMPELCLAO2</t>
  </si>
  <si>
    <t>CF</t>
  </si>
  <si>
    <t>cost</t>
  </si>
  <si>
    <t>tc</t>
  </si>
  <si>
    <t>cost/PJ</t>
  </si>
  <si>
    <t>IMPELCLAO3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</si>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</sst>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3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60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  <xf numFmtId="43" fontId="32" fillId="0" borderId="0" applyFont="0" applyFill="0" applyBorder="0" applyAlignment="0" applyProtection="0"/>
  </cellStyleXfs>
  <cellXfs count="83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1" xfId="58" applyNumberFormat="1" applyFont="1" applyFill="1" applyBorder="1" applyAlignment="1">
      <alignment horizontal="left" vertical="center"/>
    </xf>
    <xf numFmtId="43" fontId="0" fillId="0" borderId="0" xfId="59" applyFont="1"/>
    <xf numFmtId="43" fontId="0" fillId="0" borderId="0" xfId="0" applyNumberFormat="1"/>
    <xf numFmtId="2" fontId="0" fillId="11" borderId="0" xfId="0" applyNumberFormat="1" applyFill="1"/>
    <xf numFmtId="43" fontId="4" fillId="0" borderId="0" xfId="59" applyFont="1"/>
  </cellXfs>
  <cellStyles count="60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" xfId="59" builtinId="3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61</xdr:row>
      <xdr:rowOff>15875</xdr:rowOff>
    </xdr:from>
    <xdr:to>
      <xdr:col>12</xdr:col>
      <xdr:colOff>21166</xdr:colOff>
      <xdr:row>70</xdr:row>
      <xdr:rowOff>10583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073F9E-25D4-4666-9943-1639B4B3BF3B}"/>
            </a:ext>
          </a:extLst>
        </xdr:cNvPr>
        <xdr:cNvSpPr txBox="1"/>
      </xdr:nvSpPr>
      <xdr:spPr>
        <a:xfrm>
          <a:off x="1314449" y="10741025"/>
          <a:ext cx="8231717" cy="145203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39</xdr:row>
      <xdr:rowOff>120227</xdr:rowOff>
    </xdr:from>
    <xdr:to>
      <xdr:col>17</xdr:col>
      <xdr:colOff>524933</xdr:colOff>
      <xdr:row>46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36</xdr:row>
      <xdr:rowOff>47279</xdr:rowOff>
    </xdr:from>
    <xdr:to>
      <xdr:col>11</xdr:col>
      <xdr:colOff>390701</xdr:colOff>
      <xdr:row>42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VT_REG1_PRI_V12.xlsx" TargetMode="External"/><Relationship Id="rId2" Type="http://schemas.openxmlformats.org/officeDocument/2006/relationships/externalLinkPath" Target="file:///L:\My%20Drive\001_Dissertation_WORKING\003_TIMES_WORKING\005_Cambodia-TIMES-Model-main_20261025_v03\VT_REG1_PRI_V12.xlsx" TargetMode="External"/><Relationship Id="rId1" Type="http://schemas.openxmlformats.org/officeDocument/2006/relationships/externalLinkPath" Target="/My%20Drive/001_Dissertation_WORKING/003_TIMES_WORKING/005_Cambodia-TIMES-Model-main_20261025_v03/VT_REG1_PRI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B1"/>
      <sheetName val="RES_PRI"/>
      <sheetName val="Pri_COA"/>
      <sheetName val="Pri_GAS"/>
      <sheetName val="Pri_OIL"/>
      <sheetName val="Pri_RNW"/>
      <sheetName val="Pri_PP"/>
      <sheetName val="Pri_ELC"/>
      <sheetName val="Con_REF"/>
      <sheetName val="TOTCO2"/>
    </sheetNames>
    <sheetDataSet>
      <sheetData sheetId="0">
        <row r="6">
          <cell r="B6" t="str">
            <v>IMP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B651-1072-492F-9C98-6FB421C5AC2C}">
  <dimension ref="A1:Y58"/>
  <sheetViews>
    <sheetView tabSelected="1" topLeftCell="C1" zoomScale="85" zoomScaleNormal="85" workbookViewId="0">
      <selection activeCell="M6" sqref="M6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7" width="13.109375" style="23" bestFit="1" customWidth="1"/>
    <col min="8" max="8" width="13.109375" style="23" customWidth="1"/>
    <col min="9" max="9" width="13.109375" style="23" bestFit="1" customWidth="1"/>
    <col min="10" max="10" width="9.6640625" style="23" customWidth="1"/>
    <col min="11" max="11" width="7.6640625" style="23" customWidth="1"/>
    <col min="12" max="12" width="8.33203125" style="23" customWidth="1"/>
    <col min="13" max="13" width="7" style="23" bestFit="1" customWidth="1"/>
    <col min="14" max="14" width="15" style="23" bestFit="1" customWidth="1"/>
    <col min="15" max="15" width="11.5546875" style="23" bestFit="1" customWidth="1"/>
    <col min="16" max="16" width="2" style="23" bestFit="1" customWidth="1"/>
    <col min="17" max="17" width="12.6640625" bestFit="1" customWidth="1"/>
    <col min="18" max="18" width="7.5546875" customWidth="1"/>
    <col min="19" max="19" width="14.6640625" bestFit="1" customWidth="1"/>
    <col min="20" max="20" width="54.6640625" bestFit="1" customWidth="1"/>
    <col min="21" max="21" width="5.6640625" customWidth="1"/>
    <col min="22" max="22" width="10" bestFit="1" customWidth="1"/>
    <col min="23" max="23" width="12.33203125" customWidth="1"/>
    <col min="24" max="24" width="12.6640625" customWidth="1"/>
    <col min="25" max="25" width="7.5546875" bestFit="1" customWidth="1"/>
  </cols>
  <sheetData>
    <row r="1" spans="1:25" ht="22.8" x14ac:dyDescent="0.4">
      <c r="A1" s="1" t="s">
        <v>42</v>
      </c>
    </row>
    <row r="2" spans="1:25" x14ac:dyDescent="0.25">
      <c r="Q2" s="35"/>
      <c r="R2" s="35"/>
      <c r="S2" s="35"/>
      <c r="T2" s="35"/>
      <c r="U2" s="35"/>
      <c r="V2" s="35"/>
      <c r="W2" s="35"/>
      <c r="X2" s="35"/>
      <c r="Y2" s="35"/>
    </row>
    <row r="3" spans="1:25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H3" s="22" t="s">
        <v>48</v>
      </c>
    </row>
    <row r="4" spans="1:25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190</v>
      </c>
      <c r="H4" s="9" t="s">
        <v>54</v>
      </c>
      <c r="Q4" s="58" t="s">
        <v>7</v>
      </c>
      <c r="R4" s="58"/>
      <c r="S4" s="59"/>
      <c r="T4" s="59"/>
      <c r="U4" s="59"/>
      <c r="V4" s="59"/>
      <c r="W4" s="59"/>
      <c r="X4" s="59"/>
      <c r="Y4" s="59"/>
    </row>
    <row r="5" spans="1:25" x14ac:dyDescent="0.25">
      <c r="Q5" s="60" t="s">
        <v>8</v>
      </c>
      <c r="R5" s="61" t="s">
        <v>55</v>
      </c>
      <c r="S5" s="60" t="s">
        <v>6</v>
      </c>
      <c r="T5" s="60" t="s">
        <v>9</v>
      </c>
      <c r="U5" s="60" t="s">
        <v>10</v>
      </c>
      <c r="V5" s="60" t="s">
        <v>11</v>
      </c>
      <c r="W5" s="60" t="s">
        <v>12</v>
      </c>
      <c r="X5" s="60" t="s">
        <v>13</v>
      </c>
      <c r="Y5" s="60" t="s">
        <v>14</v>
      </c>
    </row>
    <row r="6" spans="1:25" ht="32.4" thickBot="1" x14ac:dyDescent="0.35">
      <c r="B6" s="28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191</v>
      </c>
      <c r="H6" s="8"/>
      <c r="I6" s="34"/>
      <c r="Q6" s="62" t="s">
        <v>61</v>
      </c>
      <c r="R6" s="62" t="s">
        <v>62</v>
      </c>
      <c r="S6" s="62" t="s">
        <v>24</v>
      </c>
      <c r="T6" s="62" t="s">
        <v>25</v>
      </c>
      <c r="U6" s="62" t="s">
        <v>10</v>
      </c>
      <c r="V6" s="62" t="s">
        <v>63</v>
      </c>
      <c r="W6" s="62" t="s">
        <v>64</v>
      </c>
      <c r="X6" s="62" t="s">
        <v>26</v>
      </c>
      <c r="Y6" s="62" t="s">
        <v>27</v>
      </c>
    </row>
    <row r="7" spans="1:25" ht="15.6" x14ac:dyDescent="0.3">
      <c r="B7" s="27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192</v>
      </c>
      <c r="H7" s="9"/>
      <c r="I7" s="31"/>
      <c r="Q7" s="2"/>
      <c r="S7" s="2"/>
      <c r="T7" s="2"/>
      <c r="U7" s="2"/>
      <c r="V7" s="2"/>
      <c r="W7" s="2"/>
      <c r="X7" s="2"/>
      <c r="Y7" s="2"/>
    </row>
    <row r="9" spans="1:25" x14ac:dyDescent="0.25">
      <c r="Q9" s="3"/>
      <c r="R9" s="3"/>
    </row>
    <row r="10" spans="1:25" x14ac:dyDescent="0.25">
      <c r="B10" s="6" t="s">
        <v>0</v>
      </c>
      <c r="G10" s="6"/>
      <c r="H10" s="6"/>
      <c r="J10" s="6"/>
      <c r="K10" s="7"/>
      <c r="L10" s="7"/>
      <c r="M10" s="5"/>
      <c r="Q10" s="58" t="s">
        <v>18</v>
      </c>
      <c r="R10" s="58"/>
      <c r="S10" s="59"/>
      <c r="T10" s="59"/>
      <c r="U10" s="59"/>
      <c r="V10" s="59"/>
      <c r="W10" s="59"/>
      <c r="X10" s="59"/>
      <c r="Y10" s="59"/>
    </row>
    <row r="11" spans="1:25" ht="26.4" x14ac:dyDescent="0.25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35</v>
      </c>
      <c r="I11" s="16" t="s">
        <v>39</v>
      </c>
      <c r="J11" s="16" t="s">
        <v>5</v>
      </c>
      <c r="K11" s="16" t="s">
        <v>36</v>
      </c>
      <c r="L11" s="15" t="s">
        <v>69</v>
      </c>
      <c r="M11" s="15" t="s">
        <v>185</v>
      </c>
      <c r="N11" s="15" t="s">
        <v>70</v>
      </c>
      <c r="P11" s="24"/>
      <c r="Q11" s="60" t="s">
        <v>16</v>
      </c>
      <c r="R11" s="61" t="s">
        <v>55</v>
      </c>
      <c r="S11" s="60" t="s">
        <v>1</v>
      </c>
      <c r="T11" s="60" t="s">
        <v>2</v>
      </c>
      <c r="U11" s="60" t="s">
        <v>19</v>
      </c>
      <c r="V11" s="60" t="s">
        <v>20</v>
      </c>
      <c r="W11" s="60" t="s">
        <v>21</v>
      </c>
      <c r="X11" s="60" t="s">
        <v>22</v>
      </c>
      <c r="Y11" s="60" t="s">
        <v>23</v>
      </c>
    </row>
    <row r="12" spans="1:25" ht="41.4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72</v>
      </c>
      <c r="I12" s="17" t="s">
        <v>73</v>
      </c>
      <c r="J12" s="17" t="s">
        <v>40</v>
      </c>
      <c r="K12" s="17" t="s">
        <v>41</v>
      </c>
      <c r="L12" s="17" t="s">
        <v>186</v>
      </c>
      <c r="M12" s="17" t="s">
        <v>38</v>
      </c>
      <c r="N12" s="17" t="s">
        <v>74</v>
      </c>
      <c r="Q12" s="63" t="s">
        <v>75</v>
      </c>
      <c r="R12" s="63" t="s">
        <v>62</v>
      </c>
      <c r="S12" s="63" t="s">
        <v>28</v>
      </c>
      <c r="T12" s="63" t="s">
        <v>29</v>
      </c>
      <c r="U12" s="63" t="s">
        <v>30</v>
      </c>
      <c r="V12" s="63" t="s">
        <v>31</v>
      </c>
      <c r="W12" s="63" t="s">
        <v>76</v>
      </c>
      <c r="X12" s="63" t="s">
        <v>77</v>
      </c>
      <c r="Y12" s="63" t="s">
        <v>32</v>
      </c>
    </row>
    <row r="13" spans="1:25" ht="31.8" thickBot="1" x14ac:dyDescent="0.3">
      <c r="B13" s="10" t="s">
        <v>78</v>
      </c>
      <c r="C13" s="10"/>
      <c r="D13" s="10"/>
      <c r="E13" s="10"/>
      <c r="F13" s="19"/>
      <c r="G13" s="19"/>
      <c r="H13" s="20"/>
      <c r="I13" s="19" t="s">
        <v>199</v>
      </c>
      <c r="J13" s="19" t="s">
        <v>200</v>
      </c>
      <c r="K13" s="19" t="s">
        <v>201</v>
      </c>
      <c r="L13" s="19" t="s">
        <v>79</v>
      </c>
      <c r="M13" s="19" t="s">
        <v>80</v>
      </c>
      <c r="N13" s="19"/>
      <c r="Q13" s="62" t="s">
        <v>97</v>
      </c>
      <c r="R13" s="62"/>
      <c r="S13" s="62"/>
      <c r="T13" s="62"/>
      <c r="U13" s="62"/>
      <c r="V13" s="62"/>
      <c r="W13" s="62"/>
      <c r="X13" s="62"/>
      <c r="Y13" s="62"/>
    </row>
    <row r="14" spans="1:25" x14ac:dyDescent="0.25">
      <c r="B14" s="23" t="str">
        <f>S14</f>
        <v>ELCTNCOA01</v>
      </c>
      <c r="C14" s="23" t="s">
        <v>82</v>
      </c>
      <c r="D14" s="23" t="s">
        <v>49</v>
      </c>
      <c r="F14" s="25">
        <v>2023</v>
      </c>
      <c r="G14" s="26">
        <v>0.42</v>
      </c>
      <c r="H14" s="26">
        <v>0.85</v>
      </c>
      <c r="I14" s="23">
        <v>1650</v>
      </c>
      <c r="J14" s="26">
        <v>30</v>
      </c>
      <c r="K14" s="26">
        <v>0.4</v>
      </c>
      <c r="L14" s="23">
        <v>40</v>
      </c>
      <c r="M14" s="23">
        <v>31.536000000000001</v>
      </c>
      <c r="N14" s="26">
        <v>1</v>
      </c>
      <c r="Q14" s="64" t="s">
        <v>81</v>
      </c>
      <c r="R14" s="64"/>
      <c r="S14" s="64" t="s">
        <v>151</v>
      </c>
      <c r="T14" s="64" t="s">
        <v>110</v>
      </c>
      <c r="U14" s="64" t="s">
        <v>52</v>
      </c>
      <c r="V14" s="64" t="s">
        <v>53</v>
      </c>
      <c r="W14" s="59" t="s">
        <v>202</v>
      </c>
      <c r="X14" s="64"/>
      <c r="Y14" s="64"/>
    </row>
    <row r="15" spans="1:25" x14ac:dyDescent="0.25">
      <c r="E15" s="23">
        <v>2025</v>
      </c>
      <c r="F15" s="25"/>
      <c r="G15" s="26">
        <v>0.42</v>
      </c>
      <c r="H15" s="26">
        <v>0.85</v>
      </c>
      <c r="J15" s="26"/>
      <c r="K15" s="26"/>
      <c r="N15" s="26"/>
      <c r="Q15" s="64" t="s">
        <v>81</v>
      </c>
      <c r="R15" s="64"/>
      <c r="S15" s="64" t="s">
        <v>153</v>
      </c>
      <c r="T15" s="64" t="s">
        <v>112</v>
      </c>
      <c r="U15" s="64" t="s">
        <v>52</v>
      </c>
      <c r="V15" s="64" t="s">
        <v>53</v>
      </c>
      <c r="W15" s="59" t="s">
        <v>202</v>
      </c>
      <c r="X15" s="64"/>
      <c r="Y15" s="64"/>
    </row>
    <row r="16" spans="1:25" x14ac:dyDescent="0.25">
      <c r="E16" s="23">
        <v>2030</v>
      </c>
      <c r="F16" s="25"/>
      <c r="G16" s="26">
        <v>0.42</v>
      </c>
      <c r="H16" s="26">
        <v>0.85</v>
      </c>
      <c r="J16" s="26"/>
      <c r="K16" s="26"/>
      <c r="N16" s="26"/>
      <c r="Q16" s="64" t="s">
        <v>81</v>
      </c>
      <c r="R16" s="64"/>
      <c r="S16" s="64" t="s">
        <v>152</v>
      </c>
      <c r="T16" s="64" t="s">
        <v>111</v>
      </c>
      <c r="U16" s="64" t="s">
        <v>52</v>
      </c>
      <c r="V16" s="64" t="s">
        <v>53</v>
      </c>
      <c r="W16" s="59" t="s">
        <v>202</v>
      </c>
      <c r="X16" s="64"/>
      <c r="Y16" s="64" t="s">
        <v>99</v>
      </c>
    </row>
    <row r="17" spans="2:25" x14ac:dyDescent="0.25">
      <c r="E17" s="23">
        <v>2035</v>
      </c>
      <c r="F17" s="25"/>
      <c r="G17" s="26">
        <v>0.42</v>
      </c>
      <c r="H17" s="26">
        <v>0.85</v>
      </c>
      <c r="J17" s="26"/>
      <c r="K17" s="26"/>
      <c r="N17" s="26"/>
      <c r="Q17" s="64" t="s">
        <v>81</v>
      </c>
      <c r="R17" s="64"/>
      <c r="S17" s="64" t="s">
        <v>154</v>
      </c>
      <c r="T17" s="64" t="s">
        <v>158</v>
      </c>
      <c r="U17" s="64" t="s">
        <v>52</v>
      </c>
      <c r="V17" s="64" t="s">
        <v>53</v>
      </c>
      <c r="W17" s="59" t="s">
        <v>202</v>
      </c>
      <c r="X17" s="64"/>
      <c r="Y17" s="64"/>
    </row>
    <row r="18" spans="2:25" x14ac:dyDescent="0.25">
      <c r="E18" s="23">
        <v>2040</v>
      </c>
      <c r="F18" s="25"/>
      <c r="G18" s="26">
        <v>0.42</v>
      </c>
      <c r="H18" s="26">
        <v>0.85</v>
      </c>
      <c r="J18" s="26"/>
      <c r="K18" s="26"/>
      <c r="N18" s="26"/>
      <c r="Q18" s="64" t="s">
        <v>81</v>
      </c>
      <c r="R18" s="64"/>
      <c r="S18" s="64" t="s">
        <v>155</v>
      </c>
      <c r="T18" s="64" t="s">
        <v>159</v>
      </c>
      <c r="U18" s="64" t="s">
        <v>52</v>
      </c>
      <c r="V18" s="64" t="s">
        <v>53</v>
      </c>
      <c r="W18" s="59" t="s">
        <v>202</v>
      </c>
      <c r="X18" s="64"/>
    </row>
    <row r="19" spans="2:25" x14ac:dyDescent="0.25">
      <c r="B19" s="23" t="str">
        <f>S15</f>
        <v>ELCTNOIL01</v>
      </c>
      <c r="C19" s="23" t="s">
        <v>84</v>
      </c>
      <c r="D19" s="23" t="s">
        <v>49</v>
      </c>
      <c r="F19" s="23">
        <v>2023</v>
      </c>
      <c r="G19" s="26">
        <v>0.3</v>
      </c>
      <c r="H19" s="26">
        <v>0.85</v>
      </c>
      <c r="I19" s="23">
        <v>250</v>
      </c>
      <c r="J19" s="26">
        <v>20</v>
      </c>
      <c r="K19" s="26">
        <v>0.2</v>
      </c>
      <c r="L19" s="23">
        <v>40</v>
      </c>
      <c r="M19" s="23">
        <v>31.536000000000001</v>
      </c>
      <c r="N19" s="26">
        <v>1</v>
      </c>
      <c r="Q19" s="64" t="s">
        <v>81</v>
      </c>
      <c r="R19" s="64"/>
      <c r="S19" s="64" t="s">
        <v>156</v>
      </c>
      <c r="T19" s="64" t="s">
        <v>160</v>
      </c>
      <c r="U19" s="64" t="s">
        <v>52</v>
      </c>
      <c r="V19" s="64" t="s">
        <v>53</v>
      </c>
      <c r="W19" s="59" t="s">
        <v>202</v>
      </c>
    </row>
    <row r="20" spans="2:25" x14ac:dyDescent="0.25">
      <c r="E20" s="23">
        <v>2025</v>
      </c>
      <c r="G20" s="26">
        <v>0.3</v>
      </c>
      <c r="H20" s="26">
        <v>0.85</v>
      </c>
      <c r="J20" s="26"/>
      <c r="K20" s="26"/>
      <c r="N20" s="26"/>
      <c r="Q20" s="64" t="s">
        <v>81</v>
      </c>
      <c r="R20" s="64"/>
      <c r="S20" s="64" t="s">
        <v>157</v>
      </c>
      <c r="T20" s="64" t="s">
        <v>161</v>
      </c>
      <c r="U20" s="64" t="s">
        <v>52</v>
      </c>
      <c r="V20" s="64" t="s">
        <v>53</v>
      </c>
      <c r="W20" s="59" t="s">
        <v>202</v>
      </c>
    </row>
    <row r="21" spans="2:25" x14ac:dyDescent="0.25">
      <c r="E21" s="23">
        <v>2030</v>
      </c>
      <c r="G21" s="26">
        <v>0.3</v>
      </c>
      <c r="H21" s="26">
        <v>0.85</v>
      </c>
      <c r="J21" s="26"/>
      <c r="K21" s="26"/>
      <c r="N21" s="26"/>
      <c r="Q21" s="64" t="s">
        <v>311</v>
      </c>
      <c r="R21" s="64"/>
      <c r="S21" s="23" t="s">
        <v>193</v>
      </c>
      <c r="T21" s="64" t="s">
        <v>194</v>
      </c>
      <c r="U21" s="64" t="s">
        <v>52</v>
      </c>
      <c r="V21" s="64" t="s">
        <v>53</v>
      </c>
      <c r="W21" s="59" t="s">
        <v>202</v>
      </c>
    </row>
    <row r="22" spans="2:25" x14ac:dyDescent="0.25">
      <c r="E22" s="23">
        <v>2035</v>
      </c>
      <c r="G22" s="26">
        <v>0.3</v>
      </c>
      <c r="H22" s="26">
        <v>0.85</v>
      </c>
      <c r="J22" s="26"/>
      <c r="K22" s="26"/>
      <c r="N22" s="26"/>
      <c r="Q22" s="64" t="s">
        <v>81</v>
      </c>
      <c r="R22" s="64"/>
      <c r="S22" s="23" t="s">
        <v>195</v>
      </c>
      <c r="T22" s="64" t="s">
        <v>196</v>
      </c>
      <c r="U22" s="64" t="s">
        <v>52</v>
      </c>
      <c r="V22" s="64" t="s">
        <v>53</v>
      </c>
      <c r="W22" s="59" t="s">
        <v>202</v>
      </c>
    </row>
    <row r="23" spans="2:25" x14ac:dyDescent="0.25">
      <c r="E23" s="23">
        <v>2040</v>
      </c>
      <c r="G23" s="26">
        <v>0.3</v>
      </c>
      <c r="H23" s="26">
        <v>0.85</v>
      </c>
      <c r="J23" s="26"/>
      <c r="K23" s="26"/>
      <c r="N23" s="26"/>
      <c r="Q23" s="64" t="s">
        <v>81</v>
      </c>
      <c r="R23" s="64"/>
      <c r="S23" s="23" t="s">
        <v>197</v>
      </c>
      <c r="T23" s="64" t="s">
        <v>198</v>
      </c>
      <c r="U23" s="64" t="s">
        <v>52</v>
      </c>
      <c r="V23" s="64" t="s">
        <v>53</v>
      </c>
      <c r="W23" s="59" t="s">
        <v>202</v>
      </c>
    </row>
    <row r="24" spans="2:25" x14ac:dyDescent="0.25">
      <c r="B24" s="23" t="str">
        <f>S16</f>
        <v>ELCTNGAS01</v>
      </c>
      <c r="C24" s="23" t="s">
        <v>83</v>
      </c>
      <c r="D24" s="23" t="s">
        <v>49</v>
      </c>
      <c r="F24" s="23">
        <v>2027</v>
      </c>
      <c r="G24" s="26">
        <v>0.5</v>
      </c>
      <c r="H24" s="26">
        <v>0.85</v>
      </c>
      <c r="I24" s="23">
        <v>1100</v>
      </c>
      <c r="J24" s="26">
        <v>30</v>
      </c>
      <c r="K24" s="26">
        <v>0.35</v>
      </c>
      <c r="L24" s="23">
        <v>40</v>
      </c>
      <c r="M24" s="23">
        <v>31.536000000000001</v>
      </c>
      <c r="N24" s="26">
        <v>1</v>
      </c>
    </row>
    <row r="25" spans="2:25" x14ac:dyDescent="0.25">
      <c r="E25" s="23">
        <v>2030</v>
      </c>
      <c r="G25" s="26">
        <v>0.5</v>
      </c>
      <c r="H25" s="26">
        <v>0.85</v>
      </c>
      <c r="J25" s="26"/>
      <c r="K25" s="26"/>
      <c r="N25" s="26"/>
    </row>
    <row r="26" spans="2:25" x14ac:dyDescent="0.25">
      <c r="E26" s="23">
        <v>2035</v>
      </c>
      <c r="G26" s="26">
        <v>0.51</v>
      </c>
      <c r="H26" s="26">
        <v>0.85</v>
      </c>
      <c r="J26" s="26"/>
      <c r="K26" s="26"/>
      <c r="N26" s="26"/>
    </row>
    <row r="27" spans="2:25" x14ac:dyDescent="0.25">
      <c r="E27" s="23">
        <v>2040</v>
      </c>
      <c r="G27" s="26">
        <v>0.52</v>
      </c>
      <c r="H27" s="26">
        <v>0.85</v>
      </c>
      <c r="J27" s="26"/>
      <c r="K27" s="26"/>
      <c r="N27" s="26"/>
    </row>
    <row r="28" spans="2:25" ht="13.5" customHeight="1" x14ac:dyDescent="0.25">
      <c r="E28" s="23">
        <v>2045</v>
      </c>
      <c r="G28" s="26">
        <v>0.55000000000000004</v>
      </c>
      <c r="H28" s="26">
        <v>0.85</v>
      </c>
      <c r="J28" s="26"/>
      <c r="K28" s="26"/>
      <c r="N28" s="26"/>
    </row>
    <row r="29" spans="2:25" ht="13.5" customHeight="1" x14ac:dyDescent="0.25">
      <c r="B29" s="23" t="str">
        <f>S17</f>
        <v>ELCRNBIO01</v>
      </c>
      <c r="C29" s="23" t="s">
        <v>162</v>
      </c>
      <c r="D29" s="23" t="s">
        <v>49</v>
      </c>
      <c r="F29" s="23">
        <v>2028</v>
      </c>
      <c r="G29" s="26">
        <v>0.35</v>
      </c>
      <c r="H29" s="26">
        <v>0.6</v>
      </c>
      <c r="I29" s="23">
        <v>2500</v>
      </c>
      <c r="J29" s="23">
        <v>30</v>
      </c>
      <c r="K29" s="26">
        <v>0.35</v>
      </c>
      <c r="L29" s="23">
        <v>25</v>
      </c>
      <c r="M29" s="23">
        <v>31.536000000000001</v>
      </c>
      <c r="N29" s="26">
        <v>1</v>
      </c>
    </row>
    <row r="30" spans="2:25" ht="13.5" customHeight="1" x14ac:dyDescent="0.25">
      <c r="E30" s="23">
        <v>2030</v>
      </c>
      <c r="G30" s="26">
        <v>0.35</v>
      </c>
      <c r="H30" s="26">
        <v>0.6</v>
      </c>
      <c r="K30" s="26"/>
      <c r="N30" s="26"/>
      <c r="X30" s="64"/>
      <c r="Y30" s="64"/>
    </row>
    <row r="31" spans="2:25" ht="13.5" customHeight="1" x14ac:dyDescent="0.25">
      <c r="E31" s="23">
        <v>2035</v>
      </c>
      <c r="G31" s="26">
        <v>0.35</v>
      </c>
      <c r="H31" s="26">
        <v>0.6</v>
      </c>
      <c r="K31" s="26"/>
      <c r="N31" s="26"/>
      <c r="X31" s="64"/>
      <c r="Y31" s="64"/>
    </row>
    <row r="32" spans="2:25" ht="13.5" customHeight="1" x14ac:dyDescent="0.25">
      <c r="E32" s="23">
        <v>2040</v>
      </c>
      <c r="G32" s="26">
        <v>0.35</v>
      </c>
      <c r="H32" s="26">
        <v>0.6</v>
      </c>
      <c r="K32" s="26"/>
      <c r="N32" s="26"/>
      <c r="X32" s="64"/>
      <c r="Y32" s="64"/>
    </row>
    <row r="33" spans="2:25" x14ac:dyDescent="0.25">
      <c r="B33" s="23" t="str">
        <f>S18</f>
        <v>ELCRNHYD01</v>
      </c>
      <c r="C33" s="23" t="s">
        <v>163</v>
      </c>
      <c r="D33" s="23" t="s">
        <v>49</v>
      </c>
      <c r="F33" s="23">
        <v>2023</v>
      </c>
      <c r="G33" s="26">
        <v>1</v>
      </c>
      <c r="H33" s="26">
        <v>0.5</v>
      </c>
      <c r="I33" s="23">
        <v>3000</v>
      </c>
      <c r="J33" s="23">
        <v>35</v>
      </c>
      <c r="K33" s="26">
        <v>2</v>
      </c>
      <c r="L33" s="23">
        <v>50</v>
      </c>
      <c r="M33" s="23">
        <v>31.536000000000001</v>
      </c>
      <c r="N33" s="26">
        <v>0.35</v>
      </c>
      <c r="Y33" s="64"/>
    </row>
    <row r="34" spans="2:25" x14ac:dyDescent="0.25">
      <c r="E34" s="23">
        <v>2025</v>
      </c>
      <c r="G34" s="26">
        <v>1</v>
      </c>
      <c r="H34" s="26">
        <v>0.5</v>
      </c>
      <c r="K34" s="26"/>
      <c r="N34" s="26"/>
      <c r="X34" s="64"/>
      <c r="Y34" s="64"/>
    </row>
    <row r="35" spans="2:25" x14ac:dyDescent="0.25">
      <c r="E35" s="23">
        <v>2030</v>
      </c>
      <c r="G35" s="26">
        <v>1</v>
      </c>
      <c r="H35" s="26">
        <v>0.5</v>
      </c>
      <c r="K35" s="26"/>
      <c r="N35" s="26"/>
      <c r="X35" s="64"/>
      <c r="Y35" s="64"/>
    </row>
    <row r="36" spans="2:25" x14ac:dyDescent="0.25">
      <c r="E36" s="23">
        <v>2035</v>
      </c>
      <c r="G36" s="26">
        <v>1</v>
      </c>
      <c r="H36" s="26">
        <v>0.5</v>
      </c>
      <c r="K36" s="26"/>
      <c r="N36" s="26"/>
      <c r="X36" s="64"/>
      <c r="Y36" s="64"/>
    </row>
    <row r="37" spans="2:25" x14ac:dyDescent="0.25">
      <c r="E37" s="23">
        <v>2040</v>
      </c>
      <c r="G37" s="26">
        <v>1</v>
      </c>
      <c r="H37" s="26">
        <v>0.5</v>
      </c>
      <c r="K37" s="26"/>
      <c r="N37" s="26"/>
      <c r="X37" s="64"/>
      <c r="Y37" s="64"/>
    </row>
    <row r="38" spans="2:25" x14ac:dyDescent="0.25">
      <c r="B38" s="23" t="str">
        <f>S19</f>
        <v>ELCRNWIN01</v>
      </c>
      <c r="C38" s="23" t="s">
        <v>164</v>
      </c>
      <c r="D38" s="23" t="s">
        <v>49</v>
      </c>
      <c r="F38" s="23">
        <v>2026</v>
      </c>
      <c r="G38" s="26">
        <v>1</v>
      </c>
      <c r="H38" s="26">
        <v>0.35</v>
      </c>
      <c r="I38" s="23">
        <v>1340</v>
      </c>
      <c r="J38" s="23">
        <v>26.7</v>
      </c>
      <c r="K38" s="26"/>
      <c r="L38" s="23">
        <v>25</v>
      </c>
      <c r="M38" s="23">
        <v>31.536000000000001</v>
      </c>
      <c r="N38" s="26">
        <v>0.3</v>
      </c>
    </row>
    <row r="39" spans="2:25" x14ac:dyDescent="0.25">
      <c r="E39" s="23">
        <v>2030</v>
      </c>
      <c r="G39" s="26">
        <v>1</v>
      </c>
      <c r="H39" s="26">
        <v>0.35</v>
      </c>
      <c r="I39" s="23">
        <f>I38*0.95</f>
        <v>1273</v>
      </c>
      <c r="J39" s="23">
        <f t="shared" ref="J39:J40" si="0">J38*0.95</f>
        <v>25.364999999999998</v>
      </c>
      <c r="N39" s="26"/>
    </row>
    <row r="40" spans="2:25" x14ac:dyDescent="0.25">
      <c r="E40" s="23">
        <v>2035</v>
      </c>
      <c r="G40" s="26">
        <v>1</v>
      </c>
      <c r="H40" s="26">
        <v>0.35</v>
      </c>
      <c r="I40" s="23">
        <f>I39*0.95</f>
        <v>1209.3499999999999</v>
      </c>
      <c r="J40" s="23">
        <f t="shared" si="0"/>
        <v>24.096749999999997</v>
      </c>
      <c r="N40" s="26"/>
    </row>
    <row r="41" spans="2:25" x14ac:dyDescent="0.25">
      <c r="E41" s="23">
        <v>2040</v>
      </c>
      <c r="G41" s="26">
        <v>1</v>
      </c>
      <c r="H41" s="26">
        <v>0.35</v>
      </c>
      <c r="N41" s="26"/>
    </row>
    <row r="42" spans="2:25" x14ac:dyDescent="0.25">
      <c r="B42" s="23" t="str">
        <f>S20</f>
        <v>ELCRNSOL01</v>
      </c>
      <c r="C42" s="23" t="s">
        <v>165</v>
      </c>
      <c r="D42" s="23" t="s">
        <v>49</v>
      </c>
      <c r="F42" s="23">
        <v>2022</v>
      </c>
      <c r="G42" s="26">
        <v>1</v>
      </c>
      <c r="H42" s="26">
        <v>0.2</v>
      </c>
      <c r="I42" s="23">
        <v>550</v>
      </c>
      <c r="J42" s="23">
        <v>7</v>
      </c>
      <c r="K42" s="26">
        <v>0</v>
      </c>
      <c r="L42" s="23">
        <v>25</v>
      </c>
      <c r="M42" s="23">
        <v>31.536000000000001</v>
      </c>
      <c r="N42" s="26">
        <v>0.2</v>
      </c>
    </row>
    <row r="43" spans="2:25" x14ac:dyDescent="0.25">
      <c r="E43" s="23">
        <v>2025</v>
      </c>
      <c r="G43" s="26">
        <v>1</v>
      </c>
      <c r="H43" s="26">
        <v>0.2</v>
      </c>
      <c r="K43" s="26"/>
      <c r="N43" s="26"/>
    </row>
    <row r="44" spans="2:25" x14ac:dyDescent="0.25">
      <c r="E44" s="23">
        <v>2030</v>
      </c>
      <c r="G44" s="26">
        <v>1</v>
      </c>
      <c r="H44" s="26">
        <v>0.2</v>
      </c>
      <c r="K44" s="26"/>
      <c r="N44" s="26"/>
    </row>
    <row r="45" spans="2:25" x14ac:dyDescent="0.25">
      <c r="E45" s="23">
        <v>2035</v>
      </c>
      <c r="G45" s="26">
        <v>1</v>
      </c>
      <c r="H45" s="26">
        <v>0.2</v>
      </c>
      <c r="K45" s="26"/>
      <c r="N45" s="26"/>
    </row>
    <row r="46" spans="2:25" x14ac:dyDescent="0.25">
      <c r="E46" s="23">
        <v>2040</v>
      </c>
      <c r="G46" s="26">
        <v>1</v>
      </c>
      <c r="H46" s="26">
        <v>0.2</v>
      </c>
      <c r="K46" s="26"/>
      <c r="N46" s="26"/>
      <c r="Q46" s="64"/>
      <c r="S46" s="23"/>
      <c r="T46" s="64"/>
      <c r="U46" s="64"/>
      <c r="V46" s="64"/>
      <c r="W46" s="59"/>
    </row>
    <row r="47" spans="2:25" x14ac:dyDescent="0.25">
      <c r="B47" s="23" t="str">
        <f>S22</f>
        <v>ELCRNBSO01</v>
      </c>
      <c r="C47" s="23" t="s">
        <v>165</v>
      </c>
      <c r="D47" s="23" t="s">
        <v>49</v>
      </c>
      <c r="F47" s="23">
        <v>2024</v>
      </c>
      <c r="G47" s="26">
        <v>1</v>
      </c>
      <c r="H47" s="26">
        <v>0.25</v>
      </c>
      <c r="I47" s="23">
        <v>1090</v>
      </c>
      <c r="J47" s="23">
        <f>I47*0.02</f>
        <v>21.8</v>
      </c>
      <c r="K47" s="26">
        <v>0</v>
      </c>
      <c r="L47" s="23">
        <v>25</v>
      </c>
      <c r="M47" s="23">
        <v>31.536000000000001</v>
      </c>
      <c r="N47" s="26">
        <v>0.5</v>
      </c>
    </row>
    <row r="48" spans="2:25" x14ac:dyDescent="0.25">
      <c r="E48" s="23">
        <v>2025</v>
      </c>
      <c r="G48" s="26">
        <v>1</v>
      </c>
      <c r="H48" s="26">
        <v>0.25</v>
      </c>
      <c r="K48" s="26"/>
      <c r="N48" s="26"/>
    </row>
    <row r="49" spans="2:17" x14ac:dyDescent="0.25">
      <c r="E49" s="23">
        <v>2030</v>
      </c>
      <c r="G49" s="26">
        <v>1</v>
      </c>
      <c r="H49" s="26">
        <v>0.25</v>
      </c>
      <c r="K49" s="26"/>
      <c r="N49" s="26"/>
    </row>
    <row r="50" spans="2:17" x14ac:dyDescent="0.25">
      <c r="E50" s="23">
        <v>2035</v>
      </c>
      <c r="G50" s="26">
        <v>1</v>
      </c>
      <c r="H50" s="26">
        <v>0.25</v>
      </c>
      <c r="K50" s="26"/>
      <c r="N50" s="26"/>
      <c r="Q50" s="64"/>
    </row>
    <row r="51" spans="2:17" x14ac:dyDescent="0.25">
      <c r="E51" s="23">
        <v>2040</v>
      </c>
      <c r="G51" s="26">
        <v>1</v>
      </c>
      <c r="H51" s="26">
        <v>0.25</v>
      </c>
      <c r="K51" s="26"/>
      <c r="N51" s="26"/>
      <c r="Q51" s="64"/>
    </row>
    <row r="52" spans="2:17" x14ac:dyDescent="0.25">
      <c r="B52" s="23" t="str">
        <f>S23</f>
        <v>ELCRNPHY01</v>
      </c>
      <c r="C52" s="23" t="s">
        <v>163</v>
      </c>
      <c r="D52" s="23" t="s">
        <v>49</v>
      </c>
      <c r="F52" s="23">
        <v>2030</v>
      </c>
      <c r="G52" s="26">
        <v>1</v>
      </c>
      <c r="H52" s="23">
        <v>0.8</v>
      </c>
      <c r="I52" s="23">
        <v>1990</v>
      </c>
      <c r="J52" s="23">
        <v>39.799999999999997</v>
      </c>
      <c r="K52" s="26">
        <v>2</v>
      </c>
      <c r="L52" s="23">
        <v>40</v>
      </c>
      <c r="M52" s="23">
        <v>31.536000000000001</v>
      </c>
      <c r="N52" s="23">
        <v>0.45</v>
      </c>
    </row>
    <row r="53" spans="2:17" x14ac:dyDescent="0.25">
      <c r="E53" s="23">
        <v>2035</v>
      </c>
      <c r="G53" s="26">
        <v>1</v>
      </c>
      <c r="H53" s="23">
        <v>0.8</v>
      </c>
      <c r="K53" s="26"/>
    </row>
    <row r="54" spans="2:17" x14ac:dyDescent="0.25">
      <c r="E54" s="23">
        <v>2040</v>
      </c>
      <c r="G54" s="26">
        <v>1</v>
      </c>
      <c r="H54" s="23">
        <v>0.8</v>
      </c>
      <c r="K54" s="26"/>
      <c r="Q54" s="64"/>
    </row>
    <row r="55" spans="2:17" x14ac:dyDescent="0.25">
      <c r="B55" s="23" t="s">
        <v>193</v>
      </c>
      <c r="C55" s="23" t="s">
        <v>49</v>
      </c>
      <c r="D55" s="23" t="s">
        <v>49</v>
      </c>
      <c r="F55" s="23">
        <v>2025</v>
      </c>
      <c r="G55" s="23">
        <v>0.85</v>
      </c>
      <c r="H55" s="23">
        <v>0.15</v>
      </c>
      <c r="I55" s="23">
        <v>490</v>
      </c>
      <c r="J55" s="23">
        <v>9.8000000000000007</v>
      </c>
      <c r="L55" s="23">
        <v>15</v>
      </c>
      <c r="M55" s="23">
        <v>31.536000000000001</v>
      </c>
      <c r="N55" s="23">
        <v>0.5</v>
      </c>
    </row>
    <row r="56" spans="2:17" x14ac:dyDescent="0.25">
      <c r="E56" s="23">
        <v>2030</v>
      </c>
      <c r="G56" s="23">
        <v>0.85</v>
      </c>
      <c r="H56" s="23">
        <v>0.15</v>
      </c>
    </row>
    <row r="57" spans="2:17" x14ac:dyDescent="0.25">
      <c r="E57" s="23">
        <v>2035</v>
      </c>
      <c r="G57" s="23">
        <v>0.85</v>
      </c>
      <c r="H57" s="23">
        <v>0.15</v>
      </c>
    </row>
    <row r="58" spans="2:17" x14ac:dyDescent="0.25">
      <c r="E58" s="23">
        <v>2040</v>
      </c>
      <c r="G58" s="23">
        <v>0.85</v>
      </c>
      <c r="H58" s="23">
        <v>0.15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Normal="100" workbookViewId="0">
      <selection activeCell="C10" sqref="C10:F1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664062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5"/>
      <c r="Q2" s="35"/>
      <c r="R2" s="35"/>
      <c r="S2" s="35"/>
      <c r="T2" s="35"/>
      <c r="U2" s="35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113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114</v>
      </c>
      <c r="G4" s="9" t="s">
        <v>190</v>
      </c>
      <c r="I4" s="9" t="s">
        <v>54</v>
      </c>
      <c r="M4" s="58" t="s">
        <v>7</v>
      </c>
      <c r="N4" s="58"/>
      <c r="O4" s="59"/>
      <c r="P4" s="59"/>
      <c r="Q4" s="59"/>
      <c r="R4" s="59"/>
      <c r="S4" s="59"/>
      <c r="T4" s="59"/>
      <c r="U4" s="59"/>
    </row>
    <row r="5" spans="1:21" x14ac:dyDescent="0.25">
      <c r="M5" s="60" t="s">
        <v>8</v>
      </c>
      <c r="N5" s="61" t="s">
        <v>55</v>
      </c>
      <c r="O5" s="60" t="s">
        <v>6</v>
      </c>
      <c r="P5" s="60" t="s">
        <v>9</v>
      </c>
      <c r="Q5" s="60" t="s">
        <v>10</v>
      </c>
      <c r="R5" s="60" t="s">
        <v>11</v>
      </c>
      <c r="S5" s="60" t="s">
        <v>12</v>
      </c>
      <c r="T5" s="60" t="s">
        <v>13</v>
      </c>
      <c r="U5" s="60" t="s">
        <v>14</v>
      </c>
    </row>
    <row r="6" spans="1:21" ht="22.2" thickBot="1" x14ac:dyDescent="0.35">
      <c r="B6" s="28"/>
      <c r="C6" s="34"/>
      <c r="D6" s="34"/>
      <c r="E6" s="34"/>
      <c r="F6" s="34"/>
      <c r="H6" s="34"/>
      <c r="M6" s="62" t="s">
        <v>61</v>
      </c>
      <c r="N6" s="62" t="s">
        <v>62</v>
      </c>
      <c r="O6" s="62" t="s">
        <v>24</v>
      </c>
      <c r="P6" s="62" t="s">
        <v>25</v>
      </c>
      <c r="Q6" s="62" t="s">
        <v>10</v>
      </c>
      <c r="R6" s="62" t="s">
        <v>63</v>
      </c>
      <c r="S6" s="62" t="s">
        <v>64</v>
      </c>
      <c r="T6" s="62" t="s">
        <v>26</v>
      </c>
      <c r="U6" s="62" t="s">
        <v>27</v>
      </c>
    </row>
    <row r="7" spans="1:21" ht="15.6" x14ac:dyDescent="0.3">
      <c r="B7" s="27"/>
      <c r="C7" s="31"/>
      <c r="D7" s="31"/>
      <c r="E7" s="31"/>
      <c r="F7" s="31"/>
      <c r="H7" s="31"/>
      <c r="M7" s="2" t="s">
        <v>279</v>
      </c>
      <c r="N7"/>
      <c r="O7" s="2" t="s">
        <v>49</v>
      </c>
      <c r="P7" s="2"/>
      <c r="Q7" s="2" t="s">
        <v>52</v>
      </c>
      <c r="R7" t="s">
        <v>283</v>
      </c>
      <c r="S7" t="s">
        <v>202</v>
      </c>
      <c r="T7" s="2"/>
      <c r="U7" s="2" t="s">
        <v>49</v>
      </c>
    </row>
    <row r="8" spans="1:21" x14ac:dyDescent="0.25">
      <c r="M8" s="2" t="s">
        <v>280</v>
      </c>
      <c r="N8"/>
      <c r="O8" s="2" t="s">
        <v>281</v>
      </c>
      <c r="P8" s="2"/>
      <c r="Q8" s="2" t="s">
        <v>282</v>
      </c>
      <c r="R8" s="2"/>
      <c r="S8" t="s">
        <v>284</v>
      </c>
      <c r="T8" s="2"/>
      <c r="U8" s="2"/>
    </row>
    <row r="9" spans="1:21" x14ac:dyDescent="0.25">
      <c r="P9" s="3"/>
      <c r="Q9" s="3"/>
    </row>
    <row r="10" spans="1:21" x14ac:dyDescent="0.25">
      <c r="B10" s="6" t="s">
        <v>0</v>
      </c>
      <c r="C10"/>
      <c r="D10"/>
      <c r="E10"/>
      <c r="F10"/>
      <c r="G10" s="6"/>
      <c r="H10" s="6"/>
      <c r="I10" s="7"/>
      <c r="J10" s="5"/>
      <c r="K10" s="32"/>
      <c r="L10"/>
      <c r="M10" s="58" t="s">
        <v>18</v>
      </c>
      <c r="N10" s="58"/>
      <c r="O10" s="64"/>
      <c r="P10" s="64"/>
      <c r="Q10" s="64"/>
      <c r="R10" s="64"/>
      <c r="S10" s="64"/>
      <c r="T10" s="64"/>
      <c r="U10" s="64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4" t="s">
        <v>185</v>
      </c>
      <c r="I11" s="16" t="s">
        <v>39</v>
      </c>
      <c r="J11" s="16" t="s">
        <v>5</v>
      </c>
      <c r="K11" s="15" t="s">
        <v>69</v>
      </c>
      <c r="L11"/>
      <c r="M11" s="60" t="s">
        <v>16</v>
      </c>
      <c r="N11" s="61" t="s">
        <v>55</v>
      </c>
      <c r="O11" s="60" t="s">
        <v>1</v>
      </c>
      <c r="P11" s="60" t="s">
        <v>2</v>
      </c>
      <c r="Q11" s="60" t="s">
        <v>19</v>
      </c>
      <c r="R11" s="60" t="s">
        <v>20</v>
      </c>
      <c r="S11" s="60" t="s">
        <v>21</v>
      </c>
      <c r="T11" s="60" t="s">
        <v>22</v>
      </c>
      <c r="U11" s="60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186</v>
      </c>
      <c r="L12"/>
      <c r="M12" s="62" t="s">
        <v>75</v>
      </c>
      <c r="N12" s="62" t="s">
        <v>62</v>
      </c>
      <c r="O12" s="62" t="s">
        <v>28</v>
      </c>
      <c r="P12" s="62" t="s">
        <v>29</v>
      </c>
      <c r="Q12" s="62" t="s">
        <v>30</v>
      </c>
      <c r="R12" s="62" t="s">
        <v>31</v>
      </c>
      <c r="S12" s="62" t="s">
        <v>76</v>
      </c>
      <c r="T12" s="62" t="s">
        <v>77</v>
      </c>
      <c r="U12" s="62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4"/>
      <c r="H13" s="75" t="s">
        <v>132</v>
      </c>
      <c r="I13" s="17" t="s">
        <v>231</v>
      </c>
      <c r="J13" s="17" t="s">
        <v>232</v>
      </c>
      <c r="K13" s="17" t="s">
        <v>79</v>
      </c>
      <c r="L13"/>
      <c r="M13" s="62" t="s">
        <v>97</v>
      </c>
      <c r="N13" s="62"/>
      <c r="O13" s="62"/>
      <c r="P13" s="62"/>
      <c r="Q13" s="62"/>
      <c r="R13" s="62"/>
      <c r="S13" s="62"/>
      <c r="T13" s="62"/>
      <c r="U13" s="62"/>
    </row>
    <row r="14" spans="1:21" x14ac:dyDescent="0.25">
      <c r="B14" t="str">
        <f t="shared" ref="B14:B20" si="0">O14</f>
        <v>IBOILNCOA</v>
      </c>
      <c r="C14" t="s">
        <v>251</v>
      </c>
      <c r="D14" s="64" t="s">
        <v>252</v>
      </c>
      <c r="E14" s="29">
        <v>2022</v>
      </c>
      <c r="F14" s="30">
        <v>0.9</v>
      </c>
      <c r="G14" s="30">
        <v>0.5</v>
      </c>
      <c r="H14" s="23">
        <v>31.536000000000001</v>
      </c>
      <c r="I14" s="82">
        <v>975</v>
      </c>
      <c r="J14"/>
      <c r="K14">
        <v>15</v>
      </c>
      <c r="L14"/>
      <c r="M14" s="59" t="s">
        <v>90</v>
      </c>
      <c r="N14" s="64"/>
      <c r="O14" s="59" t="s">
        <v>245</v>
      </c>
      <c r="P14" s="59" t="s">
        <v>254</v>
      </c>
      <c r="Q14" s="64" t="s">
        <v>52</v>
      </c>
      <c r="R14" s="64" t="s">
        <v>91</v>
      </c>
      <c r="S14" s="64"/>
      <c r="T14" s="64"/>
      <c r="U14" s="64"/>
    </row>
    <row r="15" spans="1:21" x14ac:dyDescent="0.25">
      <c r="B15" t="str">
        <f t="shared" si="0"/>
        <v>IBOILNBIO</v>
      </c>
      <c r="C15" t="s">
        <v>253</v>
      </c>
      <c r="D15" s="64" t="s">
        <v>252</v>
      </c>
      <c r="E15" s="29">
        <v>2022</v>
      </c>
      <c r="F15" s="30">
        <v>0.9</v>
      </c>
      <c r="G15" s="30">
        <v>0.5</v>
      </c>
      <c r="H15" s="23">
        <v>31.536000000000001</v>
      </c>
      <c r="I15" s="82">
        <v>750</v>
      </c>
      <c r="J15" s="29"/>
      <c r="K15">
        <v>15</v>
      </c>
      <c r="L15" s="2"/>
      <c r="M15" s="59" t="s">
        <v>90</v>
      </c>
      <c r="N15" s="64"/>
      <c r="O15" s="59" t="s">
        <v>246</v>
      </c>
      <c r="P15" s="59" t="s">
        <v>255</v>
      </c>
      <c r="Q15" s="64" t="s">
        <v>52</v>
      </c>
      <c r="R15" s="64" t="s">
        <v>91</v>
      </c>
      <c r="S15" s="64"/>
      <c r="T15" s="64"/>
      <c r="U15" s="64"/>
    </row>
    <row r="16" spans="1:21" x14ac:dyDescent="0.25">
      <c r="B16" t="str">
        <f t="shared" si="0"/>
        <v>IBOILNELC</v>
      </c>
      <c r="C16" t="s">
        <v>244</v>
      </c>
      <c r="D16" s="64" t="s">
        <v>252</v>
      </c>
      <c r="E16" s="29">
        <v>2022</v>
      </c>
      <c r="F16" s="30">
        <v>0.99</v>
      </c>
      <c r="G16" s="30">
        <v>0.5</v>
      </c>
      <c r="H16" s="23">
        <v>31.536000000000001</v>
      </c>
      <c r="I16" s="82">
        <v>2078.7684537684499</v>
      </c>
      <c r="J16" s="29"/>
      <c r="K16">
        <v>15</v>
      </c>
      <c r="L16" s="2"/>
      <c r="M16" s="59" t="s">
        <v>90</v>
      </c>
      <c r="N16" s="64"/>
      <c r="O16" s="59" t="s">
        <v>247</v>
      </c>
      <c r="P16" s="59" t="s">
        <v>256</v>
      </c>
      <c r="Q16" s="64" t="s">
        <v>52</v>
      </c>
      <c r="R16" s="64" t="s">
        <v>91</v>
      </c>
      <c r="S16" s="64" t="s">
        <v>202</v>
      </c>
      <c r="T16" s="64"/>
      <c r="U16" s="64"/>
    </row>
    <row r="17" spans="2:21" x14ac:dyDescent="0.25">
      <c r="B17" s="2" t="s">
        <v>262</v>
      </c>
      <c r="C17" t="s">
        <v>260</v>
      </c>
      <c r="D17" t="s">
        <v>261</v>
      </c>
      <c r="E17" s="29">
        <v>2022</v>
      </c>
      <c r="F17" s="30">
        <v>0.5</v>
      </c>
      <c r="G17" s="30">
        <v>0.5</v>
      </c>
      <c r="H17" s="23">
        <v>31.536000000000001</v>
      </c>
      <c r="I17" s="82">
        <v>500</v>
      </c>
      <c r="J17"/>
      <c r="K17">
        <v>10</v>
      </c>
      <c r="L17"/>
      <c r="M17" s="59" t="s">
        <v>90</v>
      </c>
      <c r="N17" s="64"/>
      <c r="O17" t="s">
        <v>262</v>
      </c>
      <c r="P17" s="59" t="s">
        <v>263</v>
      </c>
      <c r="Q17" s="64" t="s">
        <v>52</v>
      </c>
      <c r="R17" s="64" t="s">
        <v>91</v>
      </c>
      <c r="S17" s="64"/>
      <c r="T17" s="64"/>
      <c r="U17" s="64"/>
    </row>
    <row r="18" spans="2:21" x14ac:dyDescent="0.25">
      <c r="B18" t="str">
        <f t="shared" si="0"/>
        <v>ICOMPNELC</v>
      </c>
      <c r="C18" s="23" t="s">
        <v>244</v>
      </c>
      <c r="D18" t="s">
        <v>269</v>
      </c>
      <c r="E18" s="29">
        <v>2022</v>
      </c>
      <c r="F18" s="30">
        <v>1</v>
      </c>
      <c r="G18" s="30">
        <v>0.5</v>
      </c>
      <c r="H18" s="23">
        <v>31.536000000000001</v>
      </c>
      <c r="I18" s="82">
        <v>1340</v>
      </c>
      <c r="J18"/>
      <c r="K18">
        <v>15.5</v>
      </c>
      <c r="L18"/>
      <c r="M18" s="59" t="s">
        <v>90</v>
      </c>
      <c r="N18" s="64"/>
      <c r="O18" s="59" t="s">
        <v>248</v>
      </c>
      <c r="P18" s="59" t="s">
        <v>257</v>
      </c>
      <c r="Q18" s="64" t="s">
        <v>52</v>
      </c>
      <c r="R18" s="64" t="s">
        <v>91</v>
      </c>
      <c r="S18" s="64" t="s">
        <v>202</v>
      </c>
      <c r="T18" s="64"/>
      <c r="U18" s="64"/>
    </row>
    <row r="19" spans="2:21" x14ac:dyDescent="0.25">
      <c r="B19" t="str">
        <f t="shared" si="0"/>
        <v>IPUMPNELC</v>
      </c>
      <c r="C19" s="23" t="s">
        <v>244</v>
      </c>
      <c r="D19" t="s">
        <v>270</v>
      </c>
      <c r="E19" s="29">
        <v>2022</v>
      </c>
      <c r="F19" s="30">
        <v>0.7</v>
      </c>
      <c r="G19" s="30">
        <v>0.5</v>
      </c>
      <c r="H19" s="23">
        <v>31.536000000000001</v>
      </c>
      <c r="I19" s="82">
        <v>1700</v>
      </c>
      <c r="J19"/>
      <c r="K19">
        <v>10</v>
      </c>
      <c r="L19"/>
      <c r="M19" s="59" t="s">
        <v>90</v>
      </c>
      <c r="N19" s="64"/>
      <c r="O19" s="59" t="s">
        <v>249</v>
      </c>
      <c r="P19" s="59" t="s">
        <v>258</v>
      </c>
      <c r="Q19" s="64" t="s">
        <v>52</v>
      </c>
      <c r="R19" s="64" t="s">
        <v>91</v>
      </c>
      <c r="S19" s="64" t="s">
        <v>202</v>
      </c>
      <c r="T19" s="64"/>
      <c r="U19" s="64"/>
    </row>
    <row r="20" spans="2:21" x14ac:dyDescent="0.25">
      <c r="B20" t="str">
        <f t="shared" si="0"/>
        <v>IMOTONELC</v>
      </c>
      <c r="C20" s="23" t="s">
        <v>244</v>
      </c>
      <c r="D20" s="23" t="s">
        <v>271</v>
      </c>
      <c r="E20" s="29">
        <v>2022</v>
      </c>
      <c r="F20" s="30">
        <v>0.95</v>
      </c>
      <c r="G20" s="30">
        <v>0.5</v>
      </c>
      <c r="H20" s="23">
        <v>31.536000000000001</v>
      </c>
      <c r="I20" s="82">
        <v>120</v>
      </c>
      <c r="J20" s="29"/>
      <c r="K20">
        <v>10</v>
      </c>
      <c r="M20" s="23" t="s">
        <v>90</v>
      </c>
      <c r="O20" s="23" t="s">
        <v>250</v>
      </c>
      <c r="P20" t="s">
        <v>259</v>
      </c>
      <c r="Q20" t="s">
        <v>52</v>
      </c>
      <c r="R20" t="s">
        <v>91</v>
      </c>
      <c r="S20" s="64" t="s">
        <v>202</v>
      </c>
    </row>
    <row r="21" spans="2:21" x14ac:dyDescent="0.25">
      <c r="B21" s="23" t="s">
        <v>265</v>
      </c>
      <c r="C21" s="23" t="s">
        <v>244</v>
      </c>
      <c r="D21" s="23" t="s">
        <v>264</v>
      </c>
      <c r="E21" s="29">
        <v>2022</v>
      </c>
      <c r="F21" s="23">
        <v>0.9</v>
      </c>
      <c r="G21" s="23">
        <v>0.5</v>
      </c>
      <c r="H21" s="23">
        <v>31.536000000000001</v>
      </c>
      <c r="I21" s="82">
        <v>100</v>
      </c>
      <c r="K21" s="23">
        <v>10</v>
      </c>
      <c r="M21" s="23" t="s">
        <v>90</v>
      </c>
      <c r="O21" s="23" t="s">
        <v>265</v>
      </c>
      <c r="P21" t="s">
        <v>266</v>
      </c>
      <c r="Q21" t="s">
        <v>52</v>
      </c>
      <c r="R21" t="s">
        <v>91</v>
      </c>
      <c r="S21" s="64" t="s">
        <v>202</v>
      </c>
    </row>
    <row r="22" spans="2:21" x14ac:dyDescent="0.25">
      <c r="B22" s="23" t="s">
        <v>277</v>
      </c>
      <c r="C22" t="s">
        <v>260</v>
      </c>
      <c r="D22" s="23" t="s">
        <v>264</v>
      </c>
      <c r="E22" s="29">
        <v>2022</v>
      </c>
      <c r="F22" s="23">
        <v>0.5</v>
      </c>
      <c r="G22" s="23">
        <v>0.5</v>
      </c>
      <c r="H22" s="23">
        <v>31.536000000000001</v>
      </c>
      <c r="I22" s="82">
        <v>100</v>
      </c>
      <c r="K22" s="23">
        <v>10</v>
      </c>
      <c r="M22" s="23" t="s">
        <v>90</v>
      </c>
      <c r="O22" s="23" t="s">
        <v>277</v>
      </c>
      <c r="P22" s="2" t="s">
        <v>278</v>
      </c>
      <c r="Q22" t="s">
        <v>52</v>
      </c>
      <c r="R22" t="s">
        <v>91</v>
      </c>
    </row>
    <row r="23" spans="2:21" x14ac:dyDescent="0.25">
      <c r="P23" s="2"/>
    </row>
    <row r="27" spans="2:21" x14ac:dyDescent="0.25">
      <c r="D27" s="7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"/>
  <sheetViews>
    <sheetView zoomScale="90" zoomScaleNormal="90" workbookViewId="0">
      <selection activeCell="H33" sqref="H33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9.109375" bestFit="1" customWidth="1"/>
    <col min="9" max="9" width="14" customWidth="1"/>
    <col min="10" max="10" width="2" bestFit="1" customWidth="1"/>
    <col min="11" max="11" width="13.6640625" customWidth="1"/>
    <col min="12" max="12" width="16.33203125" customWidth="1"/>
    <col min="13" max="13" width="11.44140625" bestFit="1" customWidth="1"/>
    <col min="14" max="14" width="18.5546875" bestFit="1" customWidth="1"/>
    <col min="15" max="15" width="15" bestFit="1" customWidth="1"/>
    <col min="16" max="16" width="17.5546875" customWidth="1"/>
    <col min="17" max="17" width="15.6640625" customWidth="1"/>
    <col min="18" max="18" width="15.109375" customWidth="1"/>
    <col min="19" max="19" width="10" customWidth="1"/>
    <col min="20" max="16384" width="8.88671875" style="23"/>
  </cols>
  <sheetData>
    <row r="1" spans="2:21" ht="14.4" x14ac:dyDescent="0.3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21" ht="15.6" x14ac:dyDescent="0.3">
      <c r="B2" s="9"/>
      <c r="C2" s="9"/>
      <c r="D2" s="9"/>
      <c r="E2" s="9" t="s">
        <v>52</v>
      </c>
      <c r="G2" s="9" t="s">
        <v>190</v>
      </c>
      <c r="K2" s="58" t="s">
        <v>7</v>
      </c>
      <c r="L2" s="58"/>
      <c r="M2" s="59"/>
      <c r="N2" s="59"/>
      <c r="O2" s="59"/>
      <c r="P2" s="59"/>
      <c r="Q2" s="59"/>
      <c r="R2" s="59"/>
      <c r="S2" s="59"/>
    </row>
    <row r="3" spans="2:21" x14ac:dyDescent="0.25">
      <c r="K3" s="60" t="s">
        <v>8</v>
      </c>
      <c r="L3" s="61" t="s">
        <v>55</v>
      </c>
      <c r="M3" s="60" t="s">
        <v>6</v>
      </c>
      <c r="N3" s="60" t="s">
        <v>9</v>
      </c>
      <c r="O3" s="60" t="s">
        <v>10</v>
      </c>
      <c r="P3" s="60" t="s">
        <v>11</v>
      </c>
      <c r="Q3" s="60" t="s">
        <v>12</v>
      </c>
      <c r="R3" s="60" t="s">
        <v>13</v>
      </c>
      <c r="S3" s="60" t="s">
        <v>14</v>
      </c>
    </row>
    <row r="4" spans="2:21" ht="21.6" thickBot="1" x14ac:dyDescent="0.3">
      <c r="C4" s="2"/>
      <c r="K4" s="62" t="s">
        <v>61</v>
      </c>
      <c r="L4" s="62" t="s">
        <v>62</v>
      </c>
      <c r="M4" s="62" t="s">
        <v>24</v>
      </c>
      <c r="N4" s="62" t="s">
        <v>25</v>
      </c>
      <c r="O4" s="62" t="s">
        <v>10</v>
      </c>
      <c r="P4" s="62" t="s">
        <v>63</v>
      </c>
      <c r="Q4" s="62" t="s">
        <v>64</v>
      </c>
      <c r="R4" s="62" t="s">
        <v>26</v>
      </c>
      <c r="S4" s="62" t="s">
        <v>27</v>
      </c>
    </row>
    <row r="5" spans="2:21" x14ac:dyDescent="0.25">
      <c r="K5" s="2"/>
      <c r="M5" s="2"/>
      <c r="N5" s="2"/>
      <c r="O5" s="2"/>
      <c r="P5" s="2"/>
      <c r="Q5" s="2"/>
      <c r="R5" s="2"/>
      <c r="S5" s="2"/>
    </row>
    <row r="7" spans="2:21" x14ac:dyDescent="0.25">
      <c r="B7" s="6" t="s">
        <v>0</v>
      </c>
      <c r="H7" s="6"/>
      <c r="K7" s="58" t="s">
        <v>18</v>
      </c>
      <c r="L7" s="58"/>
      <c r="M7" s="64"/>
      <c r="N7" s="64"/>
      <c r="O7" s="64"/>
      <c r="P7" s="64"/>
      <c r="Q7" s="64"/>
      <c r="R7" s="64"/>
      <c r="S7" s="64"/>
    </row>
    <row r="8" spans="2:21" x14ac:dyDescent="0.25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1" t="s">
        <v>115</v>
      </c>
      <c r="H8" s="41" t="s">
        <v>116</v>
      </c>
      <c r="I8" s="41" t="s">
        <v>117</v>
      </c>
      <c r="K8" s="60" t="s">
        <v>16</v>
      </c>
      <c r="L8" s="61" t="s">
        <v>55</v>
      </c>
      <c r="M8" s="60" t="s">
        <v>1</v>
      </c>
      <c r="N8" s="60" t="s">
        <v>2</v>
      </c>
      <c r="O8" s="60" t="s">
        <v>19</v>
      </c>
      <c r="P8" s="60" t="s">
        <v>20</v>
      </c>
      <c r="Q8" s="60" t="s">
        <v>21</v>
      </c>
      <c r="R8" s="60" t="s">
        <v>22</v>
      </c>
      <c r="S8" s="60" t="s">
        <v>23</v>
      </c>
    </row>
    <row r="9" spans="2:21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118</v>
      </c>
      <c r="H9" s="10" t="s">
        <v>119</v>
      </c>
      <c r="I9" s="10" t="s">
        <v>120</v>
      </c>
      <c r="K9" s="62" t="s">
        <v>75</v>
      </c>
      <c r="L9" s="62" t="s">
        <v>62</v>
      </c>
      <c r="M9" s="62" t="s">
        <v>28</v>
      </c>
      <c r="N9" s="62" t="s">
        <v>29</v>
      </c>
      <c r="O9" s="62" t="s">
        <v>30</v>
      </c>
      <c r="P9" s="62" t="s">
        <v>31</v>
      </c>
      <c r="Q9" s="62" t="s">
        <v>76</v>
      </c>
      <c r="R9" s="62" t="s">
        <v>77</v>
      </c>
      <c r="S9" s="62" t="s">
        <v>32</v>
      </c>
    </row>
    <row r="10" spans="2:21" ht="13.8" thickBot="1" x14ac:dyDescent="0.3">
      <c r="B10" s="10" t="s">
        <v>78</v>
      </c>
      <c r="C10" s="40"/>
      <c r="D10" s="40"/>
      <c r="E10" s="40"/>
      <c r="F10" s="40"/>
      <c r="G10" s="40" t="s">
        <v>52</v>
      </c>
      <c r="H10" s="40" t="s">
        <v>300</v>
      </c>
      <c r="I10" s="40" t="s">
        <v>52</v>
      </c>
      <c r="K10" s="62" t="s">
        <v>97</v>
      </c>
      <c r="L10" s="65"/>
      <c r="M10" s="65"/>
      <c r="N10" s="65"/>
      <c r="O10" s="65"/>
      <c r="P10" s="65"/>
      <c r="Q10" s="65"/>
      <c r="R10" s="65"/>
      <c r="S10" s="65"/>
    </row>
    <row r="11" spans="2:21" x14ac:dyDescent="0.25">
      <c r="B11" s="2" t="s">
        <v>286</v>
      </c>
      <c r="C11" s="2"/>
      <c r="D11" s="2" t="s">
        <v>293</v>
      </c>
      <c r="E11" s="2">
        <v>2022</v>
      </c>
      <c r="F11" s="2"/>
      <c r="G11" s="43"/>
      <c r="H11" s="23">
        <v>22.5</v>
      </c>
      <c r="I11" s="42"/>
      <c r="K11" s="64" t="str">
        <f>[2]EB1!$B$6</f>
        <v>IMP</v>
      </c>
      <c r="M11" s="2" t="s">
        <v>286</v>
      </c>
      <c r="N11" s="21"/>
      <c r="O11" s="64" t="str">
        <f>$E$2</f>
        <v>PJ</v>
      </c>
      <c r="U11" s="23">
        <v>22.5</v>
      </c>
    </row>
    <row r="12" spans="2:21" x14ac:dyDescent="0.25">
      <c r="B12" s="2" t="s">
        <v>287</v>
      </c>
      <c r="C12" s="2"/>
      <c r="D12" s="2" t="s">
        <v>294</v>
      </c>
      <c r="E12" s="2">
        <v>2022</v>
      </c>
      <c r="F12" s="2"/>
      <c r="G12" s="43"/>
      <c r="H12" s="23">
        <v>23.4</v>
      </c>
      <c r="I12" s="42"/>
      <c r="K12" s="64" t="str">
        <f>[2]EB1!$B$6</f>
        <v>IMP</v>
      </c>
      <c r="M12" s="2" t="s">
        <v>287</v>
      </c>
      <c r="N12" s="21"/>
      <c r="O12" s="64" t="str">
        <f t="shared" ref="O12:O21" si="0">$E$2</f>
        <v>PJ</v>
      </c>
      <c r="U12" s="23">
        <v>23.4</v>
      </c>
    </row>
    <row r="13" spans="2:21" x14ac:dyDescent="0.25">
      <c r="B13" s="2" t="s">
        <v>288</v>
      </c>
      <c r="C13" s="2"/>
      <c r="D13" s="2" t="s">
        <v>295</v>
      </c>
      <c r="E13" s="2">
        <v>2022</v>
      </c>
      <c r="F13" s="2"/>
      <c r="G13" s="43"/>
      <c r="H13" s="23">
        <v>15.4</v>
      </c>
      <c r="I13" s="42"/>
      <c r="K13" s="64" t="str">
        <f>[2]EB1!$B$6</f>
        <v>IMP</v>
      </c>
      <c r="M13" s="2" t="s">
        <v>288</v>
      </c>
      <c r="N13" s="21"/>
      <c r="O13" s="64" t="str">
        <f t="shared" si="0"/>
        <v>PJ</v>
      </c>
      <c r="U13" s="23">
        <v>15.4</v>
      </c>
    </row>
    <row r="14" spans="2:21" x14ac:dyDescent="0.25">
      <c r="B14" s="2" t="s">
        <v>289</v>
      </c>
      <c r="C14" s="2"/>
      <c r="D14" s="2" t="s">
        <v>296</v>
      </c>
      <c r="E14" s="2">
        <v>2022</v>
      </c>
      <c r="F14" s="2"/>
      <c r="G14" s="2"/>
      <c r="H14" s="23">
        <v>20.8</v>
      </c>
      <c r="I14" s="29"/>
      <c r="K14" s="64" t="str">
        <f>[2]EB1!$B$6</f>
        <v>IMP</v>
      </c>
      <c r="M14" s="2" t="s">
        <v>289</v>
      </c>
      <c r="N14" s="21"/>
      <c r="O14" s="64" t="str">
        <f t="shared" si="0"/>
        <v>PJ</v>
      </c>
      <c r="U14" s="23">
        <v>20.8</v>
      </c>
    </row>
    <row r="15" spans="2:21" x14ac:dyDescent="0.25">
      <c r="B15" s="2" t="s">
        <v>290</v>
      </c>
      <c r="C15" s="2"/>
      <c r="D15" s="2" t="s">
        <v>297</v>
      </c>
      <c r="E15" s="2">
        <v>2022</v>
      </c>
      <c r="F15" s="2"/>
      <c r="H15" s="23">
        <v>12.6</v>
      </c>
      <c r="I15" s="29"/>
      <c r="K15" s="64" t="str">
        <f>[2]EB1!$B$6</f>
        <v>IMP</v>
      </c>
      <c r="M15" s="2" t="s">
        <v>290</v>
      </c>
      <c r="N15" s="21"/>
      <c r="O15" s="64" t="str">
        <f t="shared" si="0"/>
        <v>PJ</v>
      </c>
      <c r="U15" s="23">
        <v>12.6</v>
      </c>
    </row>
    <row r="16" spans="2:21" x14ac:dyDescent="0.25">
      <c r="B16" s="2" t="s">
        <v>291</v>
      </c>
      <c r="C16" s="2"/>
      <c r="D16" t="s">
        <v>298</v>
      </c>
      <c r="E16" s="2">
        <v>2022</v>
      </c>
      <c r="F16" s="2"/>
      <c r="G16" s="2"/>
      <c r="H16" s="23">
        <v>13.5</v>
      </c>
      <c r="I16" s="42"/>
      <c r="K16" s="64" t="str">
        <f>[2]EB1!$B$6</f>
        <v>IMP</v>
      </c>
      <c r="M16" s="2" t="s">
        <v>291</v>
      </c>
      <c r="O16" s="64" t="str">
        <f t="shared" si="0"/>
        <v>PJ</v>
      </c>
      <c r="U16" s="23">
        <v>13.5</v>
      </c>
    </row>
    <row r="17" spans="1:21" x14ac:dyDescent="0.25">
      <c r="B17" s="2" t="s">
        <v>292</v>
      </c>
      <c r="D17" t="s">
        <v>299</v>
      </c>
      <c r="E17" s="2">
        <v>2022</v>
      </c>
      <c r="H17" s="23">
        <v>14.5</v>
      </c>
      <c r="K17" s="64" t="str">
        <f>[2]EB1!$B$6</f>
        <v>IMP</v>
      </c>
      <c r="M17" s="2" t="s">
        <v>292</v>
      </c>
      <c r="O17" s="64" t="str">
        <f t="shared" si="0"/>
        <v>PJ</v>
      </c>
      <c r="U17" s="23">
        <v>14.5</v>
      </c>
    </row>
    <row r="18" spans="1:21" x14ac:dyDescent="0.25">
      <c r="B18" s="59" t="s">
        <v>301</v>
      </c>
      <c r="D18" t="s">
        <v>49</v>
      </c>
      <c r="E18" s="2">
        <v>2022</v>
      </c>
      <c r="H18" s="81">
        <v>35.75</v>
      </c>
      <c r="I18">
        <v>8.91</v>
      </c>
      <c r="K18" s="64" t="str">
        <f>[2]EB1!$B$6</f>
        <v>IMP</v>
      </c>
      <c r="M18" s="59" t="s">
        <v>301</v>
      </c>
      <c r="O18" s="64" t="str">
        <f t="shared" si="0"/>
        <v>PJ</v>
      </c>
    </row>
    <row r="19" spans="1:21" x14ac:dyDescent="0.25">
      <c r="B19" s="2" t="s">
        <v>302</v>
      </c>
      <c r="D19" t="s">
        <v>49</v>
      </c>
      <c r="E19">
        <v>2026</v>
      </c>
      <c r="H19">
        <v>22.05</v>
      </c>
      <c r="I19" s="79">
        <v>2.6490239999999998</v>
      </c>
      <c r="K19" s="64" t="str">
        <f>[2]EB1!$B$6</f>
        <v>IMP</v>
      </c>
      <c r="M19" s="2" t="s">
        <v>302</v>
      </c>
      <c r="O19" s="64" t="str">
        <f t="shared" si="0"/>
        <v>PJ</v>
      </c>
    </row>
    <row r="20" spans="1:21" x14ac:dyDescent="0.25">
      <c r="B20" s="2" t="s">
        <v>305</v>
      </c>
      <c r="D20" t="s">
        <v>49</v>
      </c>
      <c r="E20">
        <v>2028</v>
      </c>
      <c r="H20">
        <v>21.39</v>
      </c>
      <c r="I20">
        <v>14.19</v>
      </c>
      <c r="K20" s="64" t="str">
        <f>[2]EB1!$B$6</f>
        <v>IMP</v>
      </c>
      <c r="M20" s="2" t="s">
        <v>305</v>
      </c>
      <c r="O20" s="64" t="str">
        <f t="shared" si="0"/>
        <v>PJ</v>
      </c>
    </row>
    <row r="21" spans="1:21" x14ac:dyDescent="0.25">
      <c r="A21" s="2"/>
      <c r="B21" s="2" t="s">
        <v>310</v>
      </c>
      <c r="D21" t="s">
        <v>49</v>
      </c>
      <c r="E21">
        <v>2029</v>
      </c>
      <c r="H21">
        <v>21.39</v>
      </c>
      <c r="I21">
        <v>14.19</v>
      </c>
      <c r="K21" s="64" t="str">
        <f>[2]EB1!$B$6</f>
        <v>IMP</v>
      </c>
      <c r="M21" s="2" t="s">
        <v>310</v>
      </c>
      <c r="O21" s="64" t="str">
        <f t="shared" si="0"/>
        <v>PJ</v>
      </c>
    </row>
    <row r="24" spans="1:21" x14ac:dyDescent="0.25">
      <c r="B24" s="43"/>
      <c r="C24" s="2"/>
      <c r="K24" s="2" t="s">
        <v>303</v>
      </c>
      <c r="L24" s="2" t="s">
        <v>304</v>
      </c>
      <c r="M24" s="2" t="s">
        <v>52</v>
      </c>
      <c r="N24" s="2" t="s">
        <v>306</v>
      </c>
      <c r="O24" s="2" t="s">
        <v>307</v>
      </c>
      <c r="P24" s="2" t="s">
        <v>308</v>
      </c>
      <c r="Q24" s="2" t="s">
        <v>309</v>
      </c>
    </row>
    <row r="25" spans="1:21" x14ac:dyDescent="0.25">
      <c r="C25" s="2"/>
      <c r="K25" s="79">
        <v>168</v>
      </c>
      <c r="L25" s="79">
        <f>K25*24*365*0.5</f>
        <v>735840</v>
      </c>
      <c r="M25" s="79">
        <f>L25*N25</f>
        <v>2.6490239999999998</v>
      </c>
      <c r="N25" s="2">
        <v>3.5999999999999998E-6</v>
      </c>
      <c r="O25">
        <v>7.9399999999999998E-2</v>
      </c>
      <c r="P25" s="80">
        <f>L25*O25*10^3</f>
        <v>58425696</v>
      </c>
      <c r="Q25" s="79">
        <f>P25/M25</f>
        <v>22055555.555555556</v>
      </c>
    </row>
    <row r="26" spans="1:21" x14ac:dyDescent="0.25">
      <c r="K26" s="79">
        <v>900</v>
      </c>
      <c r="L26" s="79">
        <f>K26*24*365*0.5</f>
        <v>3942000</v>
      </c>
      <c r="M26" s="79">
        <f>L26*N26</f>
        <v>14.191199999999998</v>
      </c>
      <c r="N26" s="2">
        <v>3.5999999999999998E-6</v>
      </c>
      <c r="O26">
        <v>7.6999999999999999E-2</v>
      </c>
      <c r="P26" s="80">
        <f>L26*O26*10^3</f>
        <v>303534000</v>
      </c>
      <c r="Q26" s="79">
        <f>P26/M26</f>
        <v>21388888.888888892</v>
      </c>
    </row>
  </sheetData>
  <phoneticPr fontId="2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opLeftCell="A5" zoomScaleNormal="100" workbookViewId="0">
      <selection activeCell="D9" sqref="D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121</v>
      </c>
      <c r="C4" s="9" t="s">
        <v>131</v>
      </c>
      <c r="D4" s="14" t="s">
        <v>88</v>
      </c>
      <c r="E4" s="9" t="s">
        <v>52</v>
      </c>
      <c r="F4" s="9" t="s">
        <v>114</v>
      </c>
      <c r="H4" s="9" t="s">
        <v>190</v>
      </c>
      <c r="I4" s="9" t="s">
        <v>54</v>
      </c>
    </row>
    <row r="5" spans="1:21" ht="15.6" x14ac:dyDescent="0.3">
      <c r="B5" s="9" t="s">
        <v>122</v>
      </c>
      <c r="C5" s="9" t="s">
        <v>123</v>
      </c>
      <c r="D5" s="14" t="s">
        <v>88</v>
      </c>
      <c r="E5" s="9" t="s">
        <v>52</v>
      </c>
      <c r="F5" s="9" t="s">
        <v>53</v>
      </c>
      <c r="H5" s="9" t="s">
        <v>190</v>
      </c>
      <c r="I5" s="9" t="s">
        <v>54</v>
      </c>
      <c r="M5" s="58" t="s">
        <v>7</v>
      </c>
      <c r="N5" s="58"/>
      <c r="O5" s="59"/>
      <c r="P5" s="59"/>
      <c r="Q5" s="59"/>
      <c r="R5" s="59"/>
      <c r="S5" s="59"/>
      <c r="T5" s="59"/>
      <c r="U5" s="59"/>
    </row>
    <row r="6" spans="1:21" ht="15.6" x14ac:dyDescent="0.3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190</v>
      </c>
      <c r="I6" s="9" t="s">
        <v>54</v>
      </c>
      <c r="M6" s="60" t="s">
        <v>8</v>
      </c>
      <c r="N6" s="61" t="s">
        <v>55</v>
      </c>
      <c r="O6" s="60" t="s">
        <v>6</v>
      </c>
      <c r="P6" s="60" t="s">
        <v>9</v>
      </c>
      <c r="Q6" s="60" t="s">
        <v>10</v>
      </c>
      <c r="R6" s="60" t="s">
        <v>11</v>
      </c>
      <c r="S6" s="60" t="s">
        <v>12</v>
      </c>
      <c r="T6" s="60" t="s">
        <v>13</v>
      </c>
      <c r="U6" s="60" t="s">
        <v>14</v>
      </c>
    </row>
    <row r="7" spans="1:21" ht="22.2" thickBot="1" x14ac:dyDescent="0.35">
      <c r="B7" s="31"/>
      <c r="C7" s="31"/>
      <c r="D7" s="31"/>
      <c r="E7" s="31"/>
      <c r="F7" s="31"/>
      <c r="M7" s="62" t="s">
        <v>61</v>
      </c>
      <c r="N7" s="62" t="s">
        <v>62</v>
      </c>
      <c r="O7" s="62" t="s">
        <v>24</v>
      </c>
      <c r="P7" s="62" t="s">
        <v>25</v>
      </c>
      <c r="Q7" s="62" t="s">
        <v>10</v>
      </c>
      <c r="R7" s="62" t="s">
        <v>63</v>
      </c>
      <c r="S7" s="62" t="s">
        <v>64</v>
      </c>
      <c r="T7" s="62" t="s">
        <v>26</v>
      </c>
      <c r="U7" s="62" t="s">
        <v>27</v>
      </c>
    </row>
    <row r="8" spans="1:21" ht="15.6" x14ac:dyDescent="0.3">
      <c r="B8" s="31"/>
      <c r="C8" s="31"/>
      <c r="D8" s="31"/>
      <c r="E8" s="31"/>
      <c r="F8" s="31"/>
      <c r="M8" s="2" t="s">
        <v>279</v>
      </c>
      <c r="O8" s="2" t="s">
        <v>49</v>
      </c>
      <c r="P8" s="2"/>
      <c r="Q8" s="2" t="s">
        <v>52</v>
      </c>
      <c r="R8" t="s">
        <v>283</v>
      </c>
      <c r="S8" t="s">
        <v>202</v>
      </c>
      <c r="T8" s="2"/>
      <c r="U8" s="2" t="s">
        <v>49</v>
      </c>
    </row>
    <row r="9" spans="1:21" ht="15.6" x14ac:dyDescent="0.3">
      <c r="B9" s="31"/>
      <c r="C9" s="31"/>
      <c r="D9" s="31"/>
      <c r="E9" s="31"/>
      <c r="F9" s="31"/>
      <c r="M9" s="2" t="s">
        <v>280</v>
      </c>
      <c r="O9" s="2" t="s">
        <v>281</v>
      </c>
      <c r="P9" s="2"/>
      <c r="Q9" s="2" t="s">
        <v>282</v>
      </c>
      <c r="R9" s="2"/>
      <c r="S9" t="s">
        <v>284</v>
      </c>
      <c r="T9" s="2"/>
      <c r="U9" s="2"/>
    </row>
    <row r="10" spans="1:21" ht="15.6" x14ac:dyDescent="0.3">
      <c r="B10" s="31"/>
      <c r="C10" s="31"/>
      <c r="D10" s="31"/>
      <c r="E10" s="31"/>
      <c r="F10" s="31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B13" s="6" t="s">
        <v>0</v>
      </c>
      <c r="C13" s="6"/>
      <c r="D13" s="6"/>
      <c r="E13" s="6"/>
      <c r="G13" s="6"/>
      <c r="H13" s="6"/>
      <c r="I13" s="7"/>
      <c r="J13" s="5"/>
      <c r="K13" s="32"/>
      <c r="M13" s="58" t="s">
        <v>18</v>
      </c>
      <c r="N13" s="58"/>
      <c r="O13" s="64"/>
      <c r="P13" s="64"/>
      <c r="Q13" s="64"/>
      <c r="R13" s="64"/>
      <c r="S13" s="64"/>
      <c r="T13" s="64"/>
      <c r="U13" s="64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4" t="s">
        <v>185</v>
      </c>
      <c r="I14" s="16" t="s">
        <v>39</v>
      </c>
      <c r="J14" s="16" t="s">
        <v>5</v>
      </c>
      <c r="K14" s="15" t="s">
        <v>69</v>
      </c>
      <c r="M14" s="60" t="s">
        <v>16</v>
      </c>
      <c r="N14" s="61" t="s">
        <v>55</v>
      </c>
      <c r="O14" s="60" t="s">
        <v>1</v>
      </c>
      <c r="P14" s="60" t="s">
        <v>2</v>
      </c>
      <c r="Q14" s="60" t="s">
        <v>19</v>
      </c>
      <c r="R14" s="60" t="s">
        <v>20</v>
      </c>
      <c r="S14" s="60" t="s">
        <v>21</v>
      </c>
      <c r="T14" s="60" t="s">
        <v>22</v>
      </c>
      <c r="U14" s="60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186</v>
      </c>
      <c r="M15" s="62" t="s">
        <v>75</v>
      </c>
      <c r="N15" s="62" t="s">
        <v>62</v>
      </c>
      <c r="O15" s="62" t="s">
        <v>28</v>
      </c>
      <c r="P15" s="62" t="s">
        <v>29</v>
      </c>
      <c r="Q15" s="62" t="s">
        <v>30</v>
      </c>
      <c r="R15" s="62" t="s">
        <v>31</v>
      </c>
      <c r="S15" s="62" t="s">
        <v>76</v>
      </c>
      <c r="T15" s="62" t="s">
        <v>77</v>
      </c>
      <c r="U15" s="62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5" t="s">
        <v>132</v>
      </c>
      <c r="I16" s="19" t="s">
        <v>231</v>
      </c>
      <c r="J16" s="19" t="s">
        <v>232</v>
      </c>
      <c r="K16" s="19" t="s">
        <v>79</v>
      </c>
      <c r="M16" s="62" t="s">
        <v>97</v>
      </c>
      <c r="N16" s="62"/>
      <c r="O16" s="62"/>
      <c r="P16" s="62"/>
      <c r="Q16" s="62"/>
      <c r="R16" s="62"/>
      <c r="S16" s="62"/>
      <c r="T16" s="62"/>
      <c r="U16" s="62"/>
    </row>
    <row r="17" spans="2:21" x14ac:dyDescent="0.25">
      <c r="B17" s="2" t="str">
        <f>O17</f>
        <v>CSCNSOL1</v>
      </c>
      <c r="C17" s="2" t="s">
        <v>169</v>
      </c>
      <c r="D17" s="2" t="s">
        <v>238</v>
      </c>
      <c r="E17" s="29">
        <v>2022</v>
      </c>
      <c r="F17" s="30">
        <v>0.35</v>
      </c>
      <c r="G17" s="30">
        <v>0.3</v>
      </c>
      <c r="H17">
        <v>31.536000000000001</v>
      </c>
      <c r="I17" s="23">
        <v>700</v>
      </c>
      <c r="J17" s="29">
        <v>12</v>
      </c>
      <c r="K17">
        <v>15</v>
      </c>
      <c r="M17" s="59" t="s">
        <v>90</v>
      </c>
      <c r="N17" s="64"/>
      <c r="O17" s="64" t="s">
        <v>236</v>
      </c>
      <c r="P17" s="59" t="s">
        <v>235</v>
      </c>
      <c r="Q17" s="64" t="s">
        <v>52</v>
      </c>
      <c r="R17" s="64" t="s">
        <v>53</v>
      </c>
      <c r="S17" s="59" t="s">
        <v>202</v>
      </c>
      <c r="T17" s="64"/>
      <c r="U17" s="64"/>
    </row>
    <row r="18" spans="2:21" x14ac:dyDescent="0.25">
      <c r="B18" s="2" t="str">
        <f t="shared" ref="B18:B27" si="0">O18</f>
        <v>CSCNELC1</v>
      </c>
      <c r="C18" s="54" t="s">
        <v>125</v>
      </c>
      <c r="D18" s="54" t="s">
        <v>238</v>
      </c>
      <c r="E18" s="29">
        <v>2022</v>
      </c>
      <c r="F18" s="30">
        <v>1</v>
      </c>
      <c r="G18" s="30">
        <v>0.3</v>
      </c>
      <c r="H18">
        <v>31.536000000000001</v>
      </c>
      <c r="I18" s="46">
        <v>550</v>
      </c>
      <c r="J18" s="51">
        <v>12</v>
      </c>
      <c r="K18">
        <v>20</v>
      </c>
      <c r="M18" s="59" t="s">
        <v>90</v>
      </c>
      <c r="N18" s="64"/>
      <c r="O18" s="64" t="s">
        <v>237</v>
      </c>
      <c r="P18" s="59" t="s">
        <v>234</v>
      </c>
      <c r="Q18" s="64" t="s">
        <v>52</v>
      </c>
      <c r="R18" s="64" t="s">
        <v>53</v>
      </c>
      <c r="S18" s="59" t="s">
        <v>202</v>
      </c>
      <c r="T18" s="64"/>
      <c r="U18" s="64"/>
    </row>
    <row r="19" spans="2:21" x14ac:dyDescent="0.25">
      <c r="B19" s="47" t="str">
        <f t="shared" si="0"/>
        <v>CAPNELC1</v>
      </c>
      <c r="C19" s="47" t="s">
        <v>125</v>
      </c>
      <c r="D19" s="47" t="s">
        <v>126</v>
      </c>
      <c r="E19" s="29">
        <v>2022</v>
      </c>
      <c r="F19" s="47">
        <v>1.02</v>
      </c>
      <c r="G19" s="48">
        <v>0.3</v>
      </c>
      <c r="H19" s="47">
        <v>31.536000000000001</v>
      </c>
      <c r="I19" s="48">
        <v>0.5</v>
      </c>
      <c r="J19" s="47"/>
      <c r="K19" s="47">
        <v>5</v>
      </c>
      <c r="M19" s="59" t="s">
        <v>90</v>
      </c>
      <c r="N19" s="64"/>
      <c r="O19" s="64" t="s">
        <v>128</v>
      </c>
      <c r="P19" s="59" t="s">
        <v>233</v>
      </c>
      <c r="Q19" s="64" t="s">
        <v>52</v>
      </c>
      <c r="R19" s="64" t="s">
        <v>91</v>
      </c>
      <c r="S19" s="64"/>
      <c r="T19" s="64"/>
      <c r="U19" s="64"/>
    </row>
    <row r="20" spans="2:21" x14ac:dyDescent="0.25">
      <c r="B20" t="str">
        <f t="shared" si="0"/>
        <v>COTNOIL1</v>
      </c>
      <c r="C20" t="s">
        <v>124</v>
      </c>
      <c r="D20" t="s">
        <v>127</v>
      </c>
      <c r="E20" s="29">
        <v>2022</v>
      </c>
      <c r="F20">
        <v>1.02</v>
      </c>
      <c r="G20" s="30">
        <v>0.3</v>
      </c>
      <c r="H20">
        <v>31.536000000000001</v>
      </c>
      <c r="I20" s="30">
        <v>0.3</v>
      </c>
      <c r="K20">
        <v>15</v>
      </c>
      <c r="M20" s="59" t="s">
        <v>90</v>
      </c>
      <c r="N20" s="64"/>
      <c r="O20" s="64" t="s">
        <v>129</v>
      </c>
      <c r="P20" s="59" t="s">
        <v>136</v>
      </c>
      <c r="Q20" s="64" t="s">
        <v>52</v>
      </c>
      <c r="R20" s="64" t="s">
        <v>91</v>
      </c>
      <c r="S20" s="64"/>
      <c r="T20" s="64"/>
      <c r="U20" s="64"/>
    </row>
    <row r="21" spans="2:21" ht="13.8" thickBot="1" x14ac:dyDescent="0.3">
      <c r="B21" s="52" t="str">
        <f t="shared" si="0"/>
        <v>COTNELC1</v>
      </c>
      <c r="C21" s="52" t="s">
        <v>125</v>
      </c>
      <c r="D21" s="52" t="s">
        <v>127</v>
      </c>
      <c r="E21" s="29">
        <v>2022</v>
      </c>
      <c r="F21" s="52">
        <v>1.05</v>
      </c>
      <c r="G21" s="53">
        <v>0.3</v>
      </c>
      <c r="H21" s="52">
        <v>31.536000000000001</v>
      </c>
      <c r="I21" s="53">
        <v>0.75</v>
      </c>
      <c r="J21" s="52"/>
      <c r="K21" s="52">
        <v>15</v>
      </c>
      <c r="M21" s="59" t="s">
        <v>90</v>
      </c>
      <c r="N21" s="66"/>
      <c r="O21" s="66" t="s">
        <v>130</v>
      </c>
      <c r="P21" s="67" t="s">
        <v>137</v>
      </c>
      <c r="Q21" s="66" t="s">
        <v>52</v>
      </c>
      <c r="R21" s="66" t="s">
        <v>91</v>
      </c>
      <c r="S21" s="59" t="s">
        <v>202</v>
      </c>
      <c r="T21" s="66"/>
      <c r="U21" s="66"/>
    </row>
    <row r="22" spans="2:21" x14ac:dyDescent="0.25">
      <c r="B22" t="str">
        <f>O22</f>
        <v>RSCNSOL1</v>
      </c>
      <c r="C22" t="s">
        <v>176</v>
      </c>
      <c r="D22" t="s">
        <v>239</v>
      </c>
      <c r="E22" s="29">
        <v>2022</v>
      </c>
      <c r="F22" s="30">
        <v>0.35</v>
      </c>
      <c r="G22" s="30">
        <v>0.3</v>
      </c>
      <c r="H22" s="38">
        <v>31.536000000000001</v>
      </c>
      <c r="I22" s="23">
        <v>700</v>
      </c>
      <c r="J22" s="29">
        <v>14</v>
      </c>
      <c r="K22">
        <v>15</v>
      </c>
      <c r="L22" s="2"/>
      <c r="M22" s="59" t="s">
        <v>90</v>
      </c>
      <c r="N22" s="64"/>
      <c r="O22" s="59" t="s">
        <v>240</v>
      </c>
      <c r="P22" s="59" t="s">
        <v>242</v>
      </c>
      <c r="Q22" s="64" t="s">
        <v>52</v>
      </c>
      <c r="R22" s="64" t="s">
        <v>53</v>
      </c>
      <c r="S22" s="64"/>
      <c r="T22" s="64"/>
      <c r="U22" s="64"/>
    </row>
    <row r="23" spans="2:21" x14ac:dyDescent="0.25">
      <c r="B23" t="str">
        <f t="shared" si="0"/>
        <v>RSCNELC1</v>
      </c>
      <c r="C23" s="46" t="s">
        <v>139</v>
      </c>
      <c r="D23" s="46" t="s">
        <v>239</v>
      </c>
      <c r="E23" s="29">
        <v>2022</v>
      </c>
      <c r="F23" s="30">
        <v>0.96</v>
      </c>
      <c r="G23" s="30">
        <v>0.3</v>
      </c>
      <c r="H23" s="38">
        <v>31.536000000000001</v>
      </c>
      <c r="I23" s="46">
        <v>550</v>
      </c>
      <c r="J23" s="51">
        <v>11</v>
      </c>
      <c r="K23">
        <v>20</v>
      </c>
      <c r="L23" s="2"/>
      <c r="M23" s="59" t="s">
        <v>90</v>
      </c>
      <c r="N23" s="64"/>
      <c r="O23" s="59" t="s">
        <v>241</v>
      </c>
      <c r="P23" s="59" t="s">
        <v>243</v>
      </c>
      <c r="Q23" s="64" t="s">
        <v>52</v>
      </c>
      <c r="R23" s="64" t="s">
        <v>53</v>
      </c>
      <c r="S23" s="64"/>
      <c r="T23" s="64"/>
      <c r="U23" s="64"/>
    </row>
    <row r="24" spans="2:21" x14ac:dyDescent="0.25">
      <c r="B24" s="47" t="str">
        <f t="shared" si="0"/>
        <v>RAPNELC1</v>
      </c>
      <c r="C24" s="47" t="s">
        <v>139</v>
      </c>
      <c r="D24" s="47" t="s">
        <v>140</v>
      </c>
      <c r="E24" s="29">
        <v>2022</v>
      </c>
      <c r="F24" s="47">
        <v>1.02</v>
      </c>
      <c r="G24" s="48">
        <v>0.3</v>
      </c>
      <c r="H24" s="76">
        <v>31.536000000000001</v>
      </c>
      <c r="I24" s="48">
        <v>0.5</v>
      </c>
      <c r="J24" s="47"/>
      <c r="K24" s="47">
        <v>5</v>
      </c>
      <c r="M24" s="59" t="s">
        <v>90</v>
      </c>
      <c r="N24" s="64"/>
      <c r="O24" s="59" t="s">
        <v>170</v>
      </c>
      <c r="P24" s="59" t="s">
        <v>133</v>
      </c>
      <c r="Q24" s="64" t="s">
        <v>52</v>
      </c>
      <c r="R24" s="64" t="s">
        <v>91</v>
      </c>
      <c r="S24" s="59" t="s">
        <v>202</v>
      </c>
      <c r="T24" s="64"/>
      <c r="U24" s="64"/>
    </row>
    <row r="25" spans="2:21" x14ac:dyDescent="0.25">
      <c r="B25" t="str">
        <f t="shared" si="0"/>
        <v>ROTNOIL1</v>
      </c>
      <c r="C25" t="s">
        <v>138</v>
      </c>
      <c r="D25" t="s">
        <v>89</v>
      </c>
      <c r="E25" s="29">
        <v>2022</v>
      </c>
      <c r="F25">
        <v>1.02</v>
      </c>
      <c r="G25" s="30">
        <v>0.3</v>
      </c>
      <c r="H25" s="38">
        <v>31.536000000000001</v>
      </c>
      <c r="I25" s="30">
        <v>0.3</v>
      </c>
      <c r="K25">
        <v>15</v>
      </c>
      <c r="M25" s="59" t="s">
        <v>90</v>
      </c>
      <c r="N25" s="64"/>
      <c r="O25" s="59" t="s">
        <v>171</v>
      </c>
      <c r="P25" s="59" t="s">
        <v>134</v>
      </c>
      <c r="Q25" s="64" t="s">
        <v>52</v>
      </c>
      <c r="R25" s="64" t="s">
        <v>91</v>
      </c>
      <c r="S25" s="64"/>
      <c r="T25" s="64"/>
      <c r="U25" s="64"/>
    </row>
    <row r="26" spans="2:21" x14ac:dyDescent="0.25">
      <c r="B26" t="str">
        <f t="shared" si="0"/>
        <v>ROTNBIO1</v>
      </c>
      <c r="C26" t="s">
        <v>175</v>
      </c>
      <c r="D26" t="s">
        <v>89</v>
      </c>
      <c r="E26" s="29">
        <v>2022</v>
      </c>
      <c r="F26">
        <v>1.02</v>
      </c>
      <c r="G26" s="30">
        <v>0.3</v>
      </c>
      <c r="H26" s="38">
        <v>31.536000000000001</v>
      </c>
      <c r="I26" s="30">
        <v>1</v>
      </c>
      <c r="K26">
        <v>15</v>
      </c>
      <c r="M26" s="59" t="s">
        <v>90</v>
      </c>
      <c r="N26" s="64"/>
      <c r="O26" s="59" t="s">
        <v>173</v>
      </c>
      <c r="P26" s="59" t="s">
        <v>174</v>
      </c>
      <c r="Q26" s="64" t="s">
        <v>52</v>
      </c>
      <c r="R26" s="64" t="s">
        <v>91</v>
      </c>
      <c r="S26" s="64"/>
      <c r="T26" s="64"/>
      <c r="U26" s="64"/>
    </row>
    <row r="27" spans="2:21" ht="13.8" thickBot="1" x14ac:dyDescent="0.3">
      <c r="B27" s="52" t="str">
        <f t="shared" si="0"/>
        <v>ROTNELC1</v>
      </c>
      <c r="C27" s="52" t="s">
        <v>139</v>
      </c>
      <c r="D27" s="52" t="s">
        <v>89</v>
      </c>
      <c r="E27" s="29">
        <v>2022</v>
      </c>
      <c r="F27" s="52">
        <v>1.05</v>
      </c>
      <c r="G27" s="53">
        <v>0.3</v>
      </c>
      <c r="H27" s="77">
        <v>31.536000000000001</v>
      </c>
      <c r="I27" s="53">
        <v>0.75</v>
      </c>
      <c r="J27" s="52"/>
      <c r="K27" s="52">
        <v>15</v>
      </c>
      <c r="M27" s="59" t="s">
        <v>90</v>
      </c>
      <c r="N27" s="66"/>
      <c r="O27" s="66" t="s">
        <v>172</v>
      </c>
      <c r="P27" s="67" t="s">
        <v>135</v>
      </c>
      <c r="Q27" s="66" t="s">
        <v>52</v>
      </c>
      <c r="R27" s="66" t="s">
        <v>91</v>
      </c>
      <c r="S27" s="59" t="s">
        <v>202</v>
      </c>
      <c r="T27" s="66"/>
      <c r="U27" s="66"/>
    </row>
    <row r="28" spans="2:21" x14ac:dyDescent="0.25">
      <c r="B28" t="s">
        <v>273</v>
      </c>
      <c r="C28" t="s">
        <v>267</v>
      </c>
      <c r="D28" t="s">
        <v>272</v>
      </c>
      <c r="E28" s="29">
        <v>2022</v>
      </c>
      <c r="F28" s="30">
        <v>0.25</v>
      </c>
      <c r="G28" s="30">
        <v>0.35</v>
      </c>
      <c r="H28" s="38">
        <v>31.536000000000001</v>
      </c>
      <c r="I28" s="23">
        <v>1212</v>
      </c>
      <c r="K28">
        <v>20</v>
      </c>
      <c r="M28" s="59" t="s">
        <v>90</v>
      </c>
      <c r="O28" t="s">
        <v>273</v>
      </c>
      <c r="P28" s="59" t="s">
        <v>274</v>
      </c>
      <c r="Q28" s="64" t="s">
        <v>52</v>
      </c>
      <c r="R28" s="64" t="s">
        <v>91</v>
      </c>
    </row>
    <row r="29" spans="2:21" x14ac:dyDescent="0.25">
      <c r="B29" t="s">
        <v>276</v>
      </c>
      <c r="C29" t="s">
        <v>268</v>
      </c>
      <c r="D29" t="s">
        <v>272</v>
      </c>
      <c r="E29" s="29">
        <v>2022</v>
      </c>
      <c r="F29" s="30">
        <v>0.9</v>
      </c>
      <c r="G29" s="30">
        <v>0.35</v>
      </c>
      <c r="H29" s="38">
        <v>31.536000000000001</v>
      </c>
      <c r="I29" s="23">
        <v>5000</v>
      </c>
      <c r="K29">
        <v>4</v>
      </c>
      <c r="M29" s="59" t="s">
        <v>90</v>
      </c>
      <c r="O29" t="s">
        <v>276</v>
      </c>
      <c r="P29" s="59" t="s">
        <v>275</v>
      </c>
      <c r="Q29" s="64" t="s">
        <v>52</v>
      </c>
      <c r="R29" s="64" t="s">
        <v>91</v>
      </c>
      <c r="S29" s="59" t="s">
        <v>202</v>
      </c>
    </row>
    <row r="30" spans="2:21" x14ac:dyDescent="0.25">
      <c r="E30" s="29"/>
      <c r="F30" s="30"/>
      <c r="G30" s="30"/>
      <c r="H30" s="30"/>
      <c r="I30" s="23"/>
    </row>
    <row r="31" spans="2:21" x14ac:dyDescent="0.25">
      <c r="E31" s="29"/>
      <c r="F31" s="30"/>
      <c r="G31" s="30"/>
      <c r="H31" s="30"/>
      <c r="I31" s="23"/>
    </row>
    <row r="32" spans="2:21" x14ac:dyDescent="0.25">
      <c r="E32" s="29"/>
      <c r="F32" s="30"/>
      <c r="G32" s="30"/>
      <c r="H32" s="30"/>
      <c r="I32" s="23"/>
    </row>
    <row r="33" spans="5:9" x14ac:dyDescent="0.25">
      <c r="E33" s="29"/>
      <c r="F33" s="30"/>
      <c r="G33" s="30"/>
      <c r="H33" s="30"/>
      <c r="I33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3"/>
  <sheetViews>
    <sheetView zoomScaleNormal="100" workbookViewId="0">
      <selection activeCell="H5" sqref="H5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4"/>
      <c r="I1" s="8" t="s">
        <v>48</v>
      </c>
    </row>
    <row r="2" spans="2:22" ht="31.2" x14ac:dyDescent="0.3">
      <c r="B2" s="9" t="s">
        <v>92</v>
      </c>
      <c r="C2" s="9" t="s">
        <v>93</v>
      </c>
      <c r="D2" s="14" t="s">
        <v>88</v>
      </c>
      <c r="E2" s="9" t="s">
        <v>52</v>
      </c>
      <c r="F2" s="9" t="s">
        <v>205</v>
      </c>
      <c r="G2" s="33" t="s">
        <v>95</v>
      </c>
      <c r="H2" s="31"/>
      <c r="I2" s="9" t="s">
        <v>54</v>
      </c>
      <c r="N2" s="58" t="s">
        <v>7</v>
      </c>
      <c r="O2" s="58"/>
      <c r="P2" s="59"/>
      <c r="Q2" s="59"/>
      <c r="R2" s="59"/>
      <c r="S2" s="59"/>
      <c r="T2" s="59"/>
      <c r="U2" s="59"/>
      <c r="V2" s="59"/>
    </row>
    <row r="3" spans="2:22" x14ac:dyDescent="0.25">
      <c r="N3" s="60" t="s">
        <v>8</v>
      </c>
      <c r="O3" s="61" t="s">
        <v>55</v>
      </c>
      <c r="P3" s="60" t="s">
        <v>6</v>
      </c>
      <c r="Q3" s="60" t="s">
        <v>9</v>
      </c>
      <c r="R3" s="60" t="s">
        <v>10</v>
      </c>
      <c r="S3" s="60" t="s">
        <v>11</v>
      </c>
      <c r="T3" s="60" t="s">
        <v>12</v>
      </c>
      <c r="U3" s="60" t="s">
        <v>13</v>
      </c>
      <c r="V3" s="60" t="s">
        <v>14</v>
      </c>
    </row>
    <row r="4" spans="2:22" ht="22.2" thickBot="1" x14ac:dyDescent="0.35">
      <c r="B4" s="31"/>
      <c r="C4" s="31"/>
      <c r="D4" s="31"/>
      <c r="E4" s="31"/>
      <c r="F4" s="31"/>
      <c r="N4" s="62" t="s">
        <v>61</v>
      </c>
      <c r="O4" s="62" t="s">
        <v>62</v>
      </c>
      <c r="P4" s="62" t="s">
        <v>24</v>
      </c>
      <c r="Q4" s="62" t="s">
        <v>25</v>
      </c>
      <c r="R4" s="62" t="s">
        <v>10</v>
      </c>
      <c r="S4" s="62" t="s">
        <v>63</v>
      </c>
      <c r="T4" s="62" t="s">
        <v>64</v>
      </c>
      <c r="U4" s="62" t="s">
        <v>26</v>
      </c>
      <c r="V4" s="62" t="s">
        <v>27</v>
      </c>
    </row>
    <row r="5" spans="2:22" ht="15.6" x14ac:dyDescent="0.3">
      <c r="B5" s="31"/>
      <c r="C5" s="31"/>
      <c r="D5" s="31"/>
      <c r="E5" s="31"/>
      <c r="F5" s="31"/>
      <c r="N5" s="2" t="s">
        <v>279</v>
      </c>
      <c r="P5" s="2" t="s">
        <v>49</v>
      </c>
      <c r="Q5" s="2"/>
      <c r="R5" s="2" t="s">
        <v>52</v>
      </c>
      <c r="S5" t="s">
        <v>283</v>
      </c>
      <c r="T5" t="s">
        <v>202</v>
      </c>
      <c r="U5" s="2"/>
      <c r="V5" s="2" t="s">
        <v>49</v>
      </c>
    </row>
    <row r="6" spans="2:22" x14ac:dyDescent="0.25">
      <c r="N6" s="2" t="s">
        <v>280</v>
      </c>
      <c r="P6" s="2" t="s">
        <v>281</v>
      </c>
      <c r="Q6" s="2"/>
      <c r="R6" s="2" t="s">
        <v>282</v>
      </c>
      <c r="S6" s="2"/>
      <c r="T6" t="s">
        <v>284</v>
      </c>
      <c r="U6" s="2"/>
      <c r="V6" s="2"/>
    </row>
    <row r="8" spans="2:22" x14ac:dyDescent="0.25">
      <c r="B8" s="6" t="s">
        <v>0</v>
      </c>
      <c r="G8" s="6"/>
      <c r="J8" s="5"/>
      <c r="K8" s="32"/>
      <c r="N8" s="58" t="s">
        <v>18</v>
      </c>
      <c r="O8" s="58"/>
      <c r="P8" s="64"/>
      <c r="Q8" s="64"/>
      <c r="R8" s="64"/>
      <c r="S8" s="64"/>
      <c r="T8" s="64"/>
      <c r="U8" s="64"/>
      <c r="V8" s="64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185</v>
      </c>
      <c r="M9" s="24"/>
      <c r="N9" s="60" t="s">
        <v>16</v>
      </c>
      <c r="O9" s="61" t="s">
        <v>55</v>
      </c>
      <c r="P9" s="60" t="s">
        <v>1</v>
      </c>
      <c r="Q9" s="60" t="s">
        <v>2</v>
      </c>
      <c r="R9" s="60" t="s">
        <v>19</v>
      </c>
      <c r="S9" s="60" t="s">
        <v>20</v>
      </c>
      <c r="T9" s="60" t="s">
        <v>21</v>
      </c>
      <c r="U9" s="60" t="s">
        <v>22</v>
      </c>
      <c r="V9" s="60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186</v>
      </c>
      <c r="L10" s="17" t="s">
        <v>38</v>
      </c>
      <c r="M10" s="36"/>
      <c r="N10" s="62" t="s">
        <v>75</v>
      </c>
      <c r="O10" s="62" t="s">
        <v>62</v>
      </c>
      <c r="P10" s="62" t="s">
        <v>28</v>
      </c>
      <c r="Q10" s="62" t="s">
        <v>29</v>
      </c>
      <c r="R10" s="62" t="s">
        <v>30</v>
      </c>
      <c r="S10" s="62" t="s">
        <v>31</v>
      </c>
      <c r="T10" s="62" t="s">
        <v>76</v>
      </c>
      <c r="U10" s="62" t="s">
        <v>77</v>
      </c>
      <c r="V10" s="62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187</v>
      </c>
      <c r="G11" s="37" t="s">
        <v>103</v>
      </c>
      <c r="H11" s="20" t="s">
        <v>104</v>
      </c>
      <c r="I11" s="20" t="s">
        <v>203</v>
      </c>
      <c r="J11" s="19" t="s">
        <v>204</v>
      </c>
      <c r="K11" s="19" t="s">
        <v>79</v>
      </c>
      <c r="L11" s="19" t="s">
        <v>189</v>
      </c>
      <c r="M11" s="36"/>
      <c r="N11" s="68" t="s">
        <v>97</v>
      </c>
      <c r="O11" s="69"/>
      <c r="P11" s="69"/>
      <c r="Q11" s="69"/>
      <c r="R11" s="69"/>
      <c r="S11" s="69"/>
      <c r="T11" s="69"/>
      <c r="U11" s="69"/>
      <c r="V11" s="69"/>
    </row>
    <row r="12" spans="2:22" x14ac:dyDescent="0.25">
      <c r="B12" t="str">
        <f t="shared" ref="B12:B33" si="0">P12</f>
        <v>TCANDSL1</v>
      </c>
      <c r="C12" t="s">
        <v>106</v>
      </c>
      <c r="D12" t="s">
        <v>149</v>
      </c>
      <c r="E12">
        <v>2022</v>
      </c>
      <c r="F12" s="30">
        <v>0.31230553021919499</v>
      </c>
      <c r="G12" s="29">
        <v>12</v>
      </c>
      <c r="H12" s="30">
        <v>1.35</v>
      </c>
      <c r="I12" s="39">
        <v>30</v>
      </c>
      <c r="J12" s="30">
        <v>0.5</v>
      </c>
      <c r="K12">
        <v>20</v>
      </c>
      <c r="L12" s="38">
        <v>1E-3</v>
      </c>
      <c r="N12" t="s">
        <v>90</v>
      </c>
      <c r="O12" s="64"/>
      <c r="P12" s="59" t="s">
        <v>184</v>
      </c>
      <c r="Q12" s="59" t="s">
        <v>141</v>
      </c>
      <c r="R12" s="64" t="s">
        <v>188</v>
      </c>
      <c r="S12" s="64" t="s">
        <v>95</v>
      </c>
      <c r="T12" s="64"/>
      <c r="U12" s="64" t="s">
        <v>105</v>
      </c>
      <c r="V12" s="64"/>
    </row>
    <row r="13" spans="2:22" x14ac:dyDescent="0.25">
      <c r="B13" t="str">
        <f t="shared" si="0"/>
        <v>TCANLPG1</v>
      </c>
      <c r="C13" t="s">
        <v>107</v>
      </c>
      <c r="D13" t="s">
        <v>149</v>
      </c>
      <c r="E13">
        <v>2022</v>
      </c>
      <c r="F13" s="30">
        <v>0.39900000000000002</v>
      </c>
      <c r="G13" s="29">
        <v>12</v>
      </c>
      <c r="H13" s="30">
        <v>1.25</v>
      </c>
      <c r="I13" s="39">
        <v>16.899999999999999</v>
      </c>
      <c r="J13" s="30">
        <v>0.5</v>
      </c>
      <c r="K13">
        <v>20</v>
      </c>
      <c r="L13" s="38">
        <v>1E-3</v>
      </c>
      <c r="N13" t="s">
        <v>90</v>
      </c>
      <c r="O13" s="64"/>
      <c r="P13" s="59" t="s">
        <v>183</v>
      </c>
      <c r="Q13" s="59" t="s">
        <v>142</v>
      </c>
      <c r="R13" s="64" t="s">
        <v>188</v>
      </c>
      <c r="S13" s="64" t="s">
        <v>95</v>
      </c>
      <c r="T13" s="64"/>
      <c r="U13" s="64" t="s">
        <v>105</v>
      </c>
      <c r="V13" s="64"/>
    </row>
    <row r="14" spans="2:22" x14ac:dyDescent="0.25">
      <c r="B14" t="str">
        <f t="shared" si="0"/>
        <v>TCANGSL1</v>
      </c>
      <c r="C14" t="s">
        <v>108</v>
      </c>
      <c r="D14" t="s">
        <v>149</v>
      </c>
      <c r="E14">
        <v>2022</v>
      </c>
      <c r="F14" s="30">
        <v>0.380510833505597</v>
      </c>
      <c r="G14" s="29">
        <v>12</v>
      </c>
      <c r="H14" s="30">
        <v>1.25</v>
      </c>
      <c r="I14" s="39">
        <v>25</v>
      </c>
      <c r="J14" s="30">
        <v>0.5</v>
      </c>
      <c r="K14">
        <v>20</v>
      </c>
      <c r="L14" s="38">
        <v>1E-3</v>
      </c>
      <c r="N14" t="s">
        <v>90</v>
      </c>
      <c r="O14" s="64"/>
      <c r="P14" s="59" t="s">
        <v>182</v>
      </c>
      <c r="Q14" s="59" t="s">
        <v>143</v>
      </c>
      <c r="R14" s="64" t="s">
        <v>188</v>
      </c>
      <c r="S14" s="64" t="s">
        <v>95</v>
      </c>
      <c r="T14" s="64"/>
      <c r="U14" s="64" t="s">
        <v>105</v>
      </c>
      <c r="V14" s="64"/>
    </row>
    <row r="15" spans="2:22" x14ac:dyDescent="0.25">
      <c r="B15" s="46" t="str">
        <f t="shared" si="0"/>
        <v>TCANELC1</v>
      </c>
      <c r="C15" s="54" t="s">
        <v>109</v>
      </c>
      <c r="D15" s="46" t="s">
        <v>149</v>
      </c>
      <c r="E15" s="46">
        <v>2026</v>
      </c>
      <c r="F15" s="49">
        <v>1.5600711423474201</v>
      </c>
      <c r="G15" s="51">
        <v>12</v>
      </c>
      <c r="H15" s="49">
        <v>1.25</v>
      </c>
      <c r="I15" s="50">
        <v>20</v>
      </c>
      <c r="J15" s="49">
        <v>0.15</v>
      </c>
      <c r="K15" s="46">
        <v>20</v>
      </c>
      <c r="L15" s="55">
        <v>1E-3</v>
      </c>
      <c r="N15" s="46" t="s">
        <v>90</v>
      </c>
      <c r="O15" s="70"/>
      <c r="P15" s="71" t="s">
        <v>181</v>
      </c>
      <c r="Q15" s="71" t="s">
        <v>144</v>
      </c>
      <c r="R15" s="70" t="s">
        <v>188</v>
      </c>
      <c r="S15" s="70" t="s">
        <v>95</v>
      </c>
      <c r="T15" s="70"/>
      <c r="U15" s="70" t="s">
        <v>105</v>
      </c>
      <c r="V15" s="70"/>
    </row>
    <row r="16" spans="2:22" x14ac:dyDescent="0.25">
      <c r="B16" t="str">
        <f t="shared" si="0"/>
        <v>TPUNDSL1</v>
      </c>
      <c r="C16" t="s">
        <v>106</v>
      </c>
      <c r="D16" t="s">
        <v>150</v>
      </c>
      <c r="E16">
        <v>2022</v>
      </c>
      <c r="F16" s="30">
        <v>0.1575</v>
      </c>
      <c r="G16">
        <v>50</v>
      </c>
      <c r="H16">
        <v>15</v>
      </c>
      <c r="I16" s="39">
        <v>40</v>
      </c>
      <c r="J16" s="30">
        <v>0.24</v>
      </c>
      <c r="K16">
        <v>30</v>
      </c>
      <c r="L16">
        <v>1E-3</v>
      </c>
      <c r="N16" t="s">
        <v>90</v>
      </c>
      <c r="O16" s="64"/>
      <c r="P16" s="59" t="s">
        <v>180</v>
      </c>
      <c r="Q16" s="59" t="s">
        <v>145</v>
      </c>
      <c r="R16" s="64" t="s">
        <v>188</v>
      </c>
      <c r="S16" s="64" t="s">
        <v>95</v>
      </c>
      <c r="T16" s="64"/>
      <c r="U16" s="64" t="s">
        <v>105</v>
      </c>
      <c r="V16" s="64"/>
    </row>
    <row r="17" spans="2:22" x14ac:dyDescent="0.25">
      <c r="B17" t="str">
        <f t="shared" si="0"/>
        <v>TPUNLPG1</v>
      </c>
      <c r="C17" t="s">
        <v>107</v>
      </c>
      <c r="D17" t="s">
        <v>150</v>
      </c>
      <c r="E17">
        <v>2022</v>
      </c>
      <c r="F17" s="30">
        <v>0.10500000000000001</v>
      </c>
      <c r="G17">
        <v>50</v>
      </c>
      <c r="H17">
        <v>15</v>
      </c>
      <c r="I17" s="39">
        <v>40</v>
      </c>
      <c r="J17" s="30">
        <v>0.24</v>
      </c>
      <c r="K17">
        <v>30</v>
      </c>
      <c r="L17">
        <v>1E-3</v>
      </c>
      <c r="N17" t="s">
        <v>90</v>
      </c>
      <c r="O17" s="64"/>
      <c r="P17" s="59" t="s">
        <v>179</v>
      </c>
      <c r="Q17" s="59" t="s">
        <v>146</v>
      </c>
      <c r="R17" s="64" t="s">
        <v>188</v>
      </c>
      <c r="S17" s="64" t="s">
        <v>95</v>
      </c>
      <c r="T17" s="64"/>
      <c r="U17" s="64" t="s">
        <v>105</v>
      </c>
      <c r="V17" s="64"/>
    </row>
    <row r="18" spans="2:22" x14ac:dyDescent="0.25">
      <c r="B18" t="str">
        <f t="shared" si="0"/>
        <v>TPUNGSL1</v>
      </c>
      <c r="C18" t="s">
        <v>108</v>
      </c>
      <c r="D18" t="s">
        <v>150</v>
      </c>
      <c r="E18">
        <v>2022</v>
      </c>
      <c r="F18" s="30">
        <v>0.1575</v>
      </c>
      <c r="G18">
        <v>20</v>
      </c>
      <c r="H18">
        <v>15</v>
      </c>
      <c r="I18" s="39">
        <v>40</v>
      </c>
      <c r="J18" s="30">
        <v>0.22499999999999998</v>
      </c>
      <c r="K18">
        <v>30</v>
      </c>
      <c r="L18">
        <v>1E-3</v>
      </c>
      <c r="N18" t="s">
        <v>90</v>
      </c>
      <c r="O18" s="64"/>
      <c r="P18" s="59" t="s">
        <v>178</v>
      </c>
      <c r="Q18" s="59" t="s">
        <v>147</v>
      </c>
      <c r="R18" s="64" t="s">
        <v>188</v>
      </c>
      <c r="S18" s="64" t="s">
        <v>95</v>
      </c>
      <c r="T18" s="64"/>
      <c r="U18" s="64" t="s">
        <v>105</v>
      </c>
      <c r="V18" s="64"/>
    </row>
    <row r="19" spans="2:22" x14ac:dyDescent="0.25">
      <c r="B19" s="46" t="str">
        <f t="shared" si="0"/>
        <v>TPUNELC1</v>
      </c>
      <c r="C19" s="46" t="s">
        <v>109</v>
      </c>
      <c r="D19" s="46" t="s">
        <v>150</v>
      </c>
      <c r="E19" s="46">
        <v>2026</v>
      </c>
      <c r="F19" s="49">
        <v>3.15E-2</v>
      </c>
      <c r="G19" s="46">
        <v>15</v>
      </c>
      <c r="H19" s="46">
        <v>200</v>
      </c>
      <c r="I19" s="50">
        <v>40</v>
      </c>
      <c r="J19" s="49">
        <v>0.22499999999999998</v>
      </c>
      <c r="K19" s="46">
        <v>30</v>
      </c>
      <c r="L19" s="46">
        <v>1E-3</v>
      </c>
      <c r="N19" s="46" t="s">
        <v>90</v>
      </c>
      <c r="O19" s="70"/>
      <c r="P19" s="71" t="s">
        <v>177</v>
      </c>
      <c r="Q19" s="71" t="s">
        <v>148</v>
      </c>
      <c r="R19" s="70" t="s">
        <v>188</v>
      </c>
      <c r="S19" s="70" t="s">
        <v>95</v>
      </c>
      <c r="T19" s="70"/>
      <c r="U19" s="70" t="s">
        <v>105</v>
      </c>
      <c r="V19" s="70"/>
    </row>
    <row r="20" spans="2:22" x14ac:dyDescent="0.25">
      <c r="B20" t="str">
        <f t="shared" si="0"/>
        <v>TMOTNGSL1</v>
      </c>
      <c r="C20" t="s">
        <v>108</v>
      </c>
      <c r="D20" t="s">
        <v>206</v>
      </c>
      <c r="E20">
        <v>2022</v>
      </c>
      <c r="F20" s="30">
        <v>1.1000000000000001</v>
      </c>
      <c r="G20">
        <v>9</v>
      </c>
      <c r="H20">
        <v>1.2</v>
      </c>
      <c r="I20">
        <v>2.2000000000000002</v>
      </c>
      <c r="J20" s="30">
        <v>0.02</v>
      </c>
      <c r="K20">
        <v>10</v>
      </c>
      <c r="L20" s="38">
        <v>1E-3</v>
      </c>
      <c r="N20" t="s">
        <v>90</v>
      </c>
      <c r="P20" t="s">
        <v>213</v>
      </c>
      <c r="Q20" t="s">
        <v>228</v>
      </c>
      <c r="R20" t="s">
        <v>188</v>
      </c>
      <c r="S20" t="s">
        <v>95</v>
      </c>
      <c r="U20" t="s">
        <v>105</v>
      </c>
    </row>
    <row r="21" spans="2:22" x14ac:dyDescent="0.25">
      <c r="B21" s="46" t="str">
        <f t="shared" si="0"/>
        <v>TMOTNELC1</v>
      </c>
      <c r="C21" s="46" t="s">
        <v>109</v>
      </c>
      <c r="D21" s="46" t="s">
        <v>206</v>
      </c>
      <c r="E21" s="46">
        <v>2026</v>
      </c>
      <c r="F21" s="46">
        <v>3.2</v>
      </c>
      <c r="G21" s="46">
        <v>8</v>
      </c>
      <c r="H21" s="46">
        <v>1.2</v>
      </c>
      <c r="I21" s="46">
        <v>2</v>
      </c>
      <c r="J21" s="46">
        <v>0.02</v>
      </c>
      <c r="K21" s="46">
        <v>10</v>
      </c>
      <c r="L21" s="55">
        <v>1E-3</v>
      </c>
      <c r="N21" s="46" t="s">
        <v>90</v>
      </c>
      <c r="O21" s="46"/>
      <c r="P21" s="46" t="s">
        <v>214</v>
      </c>
      <c r="Q21" s="46" t="s">
        <v>229</v>
      </c>
      <c r="R21" s="46" t="s">
        <v>188</v>
      </c>
      <c r="S21" s="46" t="s">
        <v>95</v>
      </c>
      <c r="T21" s="46"/>
      <c r="U21" s="46" t="s">
        <v>105</v>
      </c>
      <c r="V21" s="46"/>
    </row>
    <row r="22" spans="2:22" x14ac:dyDescent="0.25">
      <c r="B22" t="str">
        <f t="shared" si="0"/>
        <v>TTRINLPG1</v>
      </c>
      <c r="C22" t="s">
        <v>107</v>
      </c>
      <c r="D22" t="s">
        <v>207</v>
      </c>
      <c r="E22">
        <v>2022</v>
      </c>
      <c r="F22" s="30">
        <v>0.68</v>
      </c>
      <c r="G22">
        <v>15</v>
      </c>
      <c r="H22">
        <v>2</v>
      </c>
      <c r="I22">
        <v>3</v>
      </c>
      <c r="J22" s="30">
        <v>0.25</v>
      </c>
      <c r="K22">
        <v>10</v>
      </c>
      <c r="L22">
        <v>1E-3</v>
      </c>
      <c r="N22" t="s">
        <v>90</v>
      </c>
      <c r="P22" t="s">
        <v>215</v>
      </c>
      <c r="Q22" t="s">
        <v>227</v>
      </c>
      <c r="R22" t="s">
        <v>188</v>
      </c>
      <c r="S22" t="s">
        <v>95</v>
      </c>
      <c r="U22" t="s">
        <v>105</v>
      </c>
    </row>
    <row r="23" spans="2:22" x14ac:dyDescent="0.25">
      <c r="B23" t="str">
        <f t="shared" si="0"/>
        <v>TTRINGSL1</v>
      </c>
      <c r="C23" t="s">
        <v>108</v>
      </c>
      <c r="D23" t="s">
        <v>207</v>
      </c>
      <c r="E23">
        <v>2022</v>
      </c>
      <c r="F23" s="30">
        <v>0.7</v>
      </c>
      <c r="G23">
        <v>14</v>
      </c>
      <c r="H23">
        <v>2</v>
      </c>
      <c r="I23">
        <v>1.2</v>
      </c>
      <c r="J23" s="30">
        <v>0.25</v>
      </c>
      <c r="K23">
        <v>10</v>
      </c>
      <c r="L23">
        <v>1E-3</v>
      </c>
      <c r="N23" t="s">
        <v>90</v>
      </c>
      <c r="P23" t="s">
        <v>216</v>
      </c>
      <c r="Q23" t="s">
        <v>228</v>
      </c>
      <c r="R23" t="s">
        <v>188</v>
      </c>
      <c r="S23" t="s">
        <v>95</v>
      </c>
      <c r="U23" t="s">
        <v>105</v>
      </c>
    </row>
    <row r="24" spans="2:22" x14ac:dyDescent="0.25">
      <c r="B24" s="46" t="str">
        <f t="shared" si="0"/>
        <v>TTRINELC1</v>
      </c>
      <c r="C24" s="46" t="s">
        <v>109</v>
      </c>
      <c r="D24" s="46" t="s">
        <v>207</v>
      </c>
      <c r="E24" s="46">
        <v>2026</v>
      </c>
      <c r="F24" s="46">
        <v>2.1</v>
      </c>
      <c r="G24" s="46">
        <v>12</v>
      </c>
      <c r="H24" s="46">
        <v>2</v>
      </c>
      <c r="I24" s="46">
        <v>4.9000000000000004</v>
      </c>
      <c r="J24" s="46">
        <v>0.12</v>
      </c>
      <c r="K24" s="46">
        <v>10</v>
      </c>
      <c r="L24" s="46">
        <v>1E-3</v>
      </c>
      <c r="N24" s="46" t="s">
        <v>90</v>
      </c>
      <c r="O24" s="46"/>
      <c r="P24" s="46" t="s">
        <v>217</v>
      </c>
      <c r="Q24" s="46" t="s">
        <v>229</v>
      </c>
      <c r="R24" s="46" t="s">
        <v>188</v>
      </c>
      <c r="S24" s="46" t="s">
        <v>95</v>
      </c>
      <c r="T24" s="46"/>
      <c r="U24" s="46" t="s">
        <v>105</v>
      </c>
      <c r="V24" s="46"/>
    </row>
    <row r="25" spans="2:22" x14ac:dyDescent="0.25">
      <c r="B25" t="str">
        <f t="shared" si="0"/>
        <v>TFRENDSL1</v>
      </c>
      <c r="C25" t="s">
        <v>106</v>
      </c>
      <c r="D25" s="64" t="s">
        <v>208</v>
      </c>
      <c r="E25">
        <v>2022</v>
      </c>
      <c r="F25" s="30">
        <v>0.4</v>
      </c>
      <c r="G25">
        <v>55</v>
      </c>
      <c r="H25">
        <v>12</v>
      </c>
      <c r="I25">
        <v>82</v>
      </c>
      <c r="J25" s="30">
        <v>1.1499999999999999</v>
      </c>
      <c r="K25">
        <v>30</v>
      </c>
      <c r="L25" s="38">
        <v>1E-3</v>
      </c>
      <c r="N25" t="s">
        <v>90</v>
      </c>
      <c r="P25" t="s">
        <v>218</v>
      </c>
      <c r="Q25" t="s">
        <v>226</v>
      </c>
      <c r="R25" t="s">
        <v>188</v>
      </c>
      <c r="S25" t="s">
        <v>95</v>
      </c>
      <c r="U25" t="s">
        <v>105</v>
      </c>
    </row>
    <row r="26" spans="2:22" x14ac:dyDescent="0.25">
      <c r="B26" t="str">
        <f t="shared" si="0"/>
        <v>TFRENLPG1</v>
      </c>
      <c r="C26" t="s">
        <v>107</v>
      </c>
      <c r="D26" s="64" t="s">
        <v>208</v>
      </c>
      <c r="E26">
        <v>2022</v>
      </c>
      <c r="F26" s="30">
        <v>0.34</v>
      </c>
      <c r="G26">
        <v>45</v>
      </c>
      <c r="H26">
        <v>12</v>
      </c>
      <c r="I26">
        <v>86</v>
      </c>
      <c r="J26" s="30">
        <v>1.25</v>
      </c>
      <c r="K26">
        <v>30</v>
      </c>
      <c r="L26" s="38">
        <v>1E-3</v>
      </c>
      <c r="N26" t="s">
        <v>90</v>
      </c>
      <c r="P26" t="s">
        <v>219</v>
      </c>
      <c r="Q26" t="s">
        <v>227</v>
      </c>
      <c r="R26" t="s">
        <v>188</v>
      </c>
      <c r="S26" t="s">
        <v>95</v>
      </c>
      <c r="U26" t="s">
        <v>105</v>
      </c>
    </row>
    <row r="27" spans="2:22" x14ac:dyDescent="0.25">
      <c r="B27" s="46" t="str">
        <f t="shared" si="0"/>
        <v>TFRENELC1</v>
      </c>
      <c r="C27" s="46" t="s">
        <v>109</v>
      </c>
      <c r="D27" s="70" t="s">
        <v>208</v>
      </c>
      <c r="E27" s="46">
        <v>2026</v>
      </c>
      <c r="F27" s="46">
        <v>1.1000000000000001</v>
      </c>
      <c r="G27" s="46">
        <v>50</v>
      </c>
      <c r="H27" s="46">
        <v>12</v>
      </c>
      <c r="I27" s="46">
        <v>145</v>
      </c>
      <c r="J27" s="46">
        <v>0.85</v>
      </c>
      <c r="K27" s="46">
        <v>30</v>
      </c>
      <c r="L27" s="55">
        <v>1E-3</v>
      </c>
      <c r="N27" s="46" t="s">
        <v>90</v>
      </c>
      <c r="O27" s="46"/>
      <c r="P27" s="46" t="s">
        <v>220</v>
      </c>
      <c r="Q27" s="46" t="s">
        <v>229</v>
      </c>
      <c r="R27" s="46" t="s">
        <v>188</v>
      </c>
      <c r="S27" s="46" t="s">
        <v>95</v>
      </c>
      <c r="T27" s="46"/>
      <c r="U27" s="46" t="s">
        <v>105</v>
      </c>
      <c r="V27" s="46"/>
    </row>
    <row r="28" spans="2:22" x14ac:dyDescent="0.25">
      <c r="B28" s="46" t="str">
        <f t="shared" si="0"/>
        <v>TAVINKER1</v>
      </c>
      <c r="C28" s="46" t="s">
        <v>210</v>
      </c>
      <c r="D28" s="64" t="s">
        <v>209</v>
      </c>
      <c r="E28" s="46">
        <v>2022</v>
      </c>
      <c r="F28" s="46">
        <v>0.1</v>
      </c>
      <c r="G28" s="46">
        <v>65</v>
      </c>
      <c r="H28" s="46">
        <v>180</v>
      </c>
      <c r="I28" s="46">
        <v>50000</v>
      </c>
      <c r="J28" s="46">
        <v>70</v>
      </c>
      <c r="K28" s="46">
        <v>30</v>
      </c>
      <c r="L28" s="46">
        <v>1E-3</v>
      </c>
      <c r="N28" s="46" t="s">
        <v>90</v>
      </c>
      <c r="O28" s="46"/>
      <c r="P28" s="46" t="s">
        <v>221</v>
      </c>
      <c r="Q28" s="46" t="s">
        <v>230</v>
      </c>
      <c r="R28" s="46" t="s">
        <v>188</v>
      </c>
      <c r="S28" s="46" t="s">
        <v>95</v>
      </c>
      <c r="T28" s="46"/>
      <c r="U28" s="46" t="s">
        <v>105</v>
      </c>
      <c r="V28" s="46"/>
    </row>
    <row r="29" spans="2:22" x14ac:dyDescent="0.25">
      <c r="B29" t="str">
        <f t="shared" si="0"/>
        <v>TRAINHFO1</v>
      </c>
      <c r="C29" t="s">
        <v>106</v>
      </c>
      <c r="D29" s="72" t="s">
        <v>211</v>
      </c>
      <c r="E29">
        <v>2022</v>
      </c>
      <c r="F29">
        <v>0.26</v>
      </c>
      <c r="G29">
        <v>60</v>
      </c>
      <c r="H29">
        <v>400</v>
      </c>
      <c r="I29">
        <v>2100</v>
      </c>
      <c r="J29">
        <v>30</v>
      </c>
      <c r="K29">
        <v>30</v>
      </c>
      <c r="L29" s="38">
        <v>1E-3</v>
      </c>
      <c r="N29" t="s">
        <v>90</v>
      </c>
      <c r="P29" s="2" t="s">
        <v>285</v>
      </c>
      <c r="Q29" t="s">
        <v>226</v>
      </c>
      <c r="R29" t="s">
        <v>188</v>
      </c>
      <c r="S29" t="s">
        <v>95</v>
      </c>
      <c r="U29" t="s">
        <v>105</v>
      </c>
    </row>
    <row r="30" spans="2:22" x14ac:dyDescent="0.25">
      <c r="B30" s="46" t="str">
        <f t="shared" si="0"/>
        <v>TRAINELC1</v>
      </c>
      <c r="C30" s="46" t="s">
        <v>109</v>
      </c>
      <c r="D30" s="73" t="s">
        <v>211</v>
      </c>
      <c r="E30" s="46">
        <v>2040</v>
      </c>
      <c r="F30" s="46">
        <v>0.78</v>
      </c>
      <c r="G30" s="46">
        <v>66</v>
      </c>
      <c r="H30" s="46">
        <v>500</v>
      </c>
      <c r="I30" s="46">
        <v>3100</v>
      </c>
      <c r="J30" s="46">
        <v>22</v>
      </c>
      <c r="K30" s="46">
        <v>30</v>
      </c>
      <c r="L30" s="55">
        <v>1E-3</v>
      </c>
      <c r="N30" s="46" t="s">
        <v>90</v>
      </c>
      <c r="O30" s="46"/>
      <c r="P30" s="46" t="s">
        <v>222</v>
      </c>
      <c r="Q30" s="46" t="s">
        <v>229</v>
      </c>
      <c r="R30" s="46" t="s">
        <v>188</v>
      </c>
      <c r="S30" s="46" t="s">
        <v>95</v>
      </c>
      <c r="T30" s="46"/>
      <c r="U30" s="46" t="s">
        <v>105</v>
      </c>
      <c r="V30" s="46"/>
    </row>
    <row r="31" spans="2:22" x14ac:dyDescent="0.25">
      <c r="B31" t="str">
        <f t="shared" si="0"/>
        <v>TMARNDSL1</v>
      </c>
      <c r="C31" t="s">
        <v>106</v>
      </c>
      <c r="D31" s="64" t="s">
        <v>212</v>
      </c>
      <c r="E31">
        <v>2022</v>
      </c>
      <c r="F31">
        <v>0.32</v>
      </c>
      <c r="G31">
        <v>70</v>
      </c>
      <c r="H31">
        <v>1000</v>
      </c>
      <c r="I31">
        <v>6000</v>
      </c>
      <c r="J31">
        <v>88</v>
      </c>
      <c r="K31">
        <v>30</v>
      </c>
      <c r="L31">
        <v>1E-3</v>
      </c>
      <c r="N31" t="s">
        <v>90</v>
      </c>
      <c r="P31" t="s">
        <v>223</v>
      </c>
      <c r="Q31" t="s">
        <v>226</v>
      </c>
      <c r="R31" t="s">
        <v>188</v>
      </c>
      <c r="S31" t="s">
        <v>95</v>
      </c>
      <c r="U31" t="s">
        <v>105</v>
      </c>
    </row>
    <row r="32" spans="2:22" x14ac:dyDescent="0.25">
      <c r="B32" t="str">
        <f t="shared" si="0"/>
        <v>TMARNLPG1</v>
      </c>
      <c r="C32" t="s">
        <v>107</v>
      </c>
      <c r="D32" s="64" t="s">
        <v>212</v>
      </c>
      <c r="E32">
        <v>2022</v>
      </c>
      <c r="F32">
        <v>0.27</v>
      </c>
      <c r="G32">
        <v>60</v>
      </c>
      <c r="H32">
        <v>800</v>
      </c>
      <c r="I32">
        <v>6800</v>
      </c>
      <c r="J32">
        <v>98</v>
      </c>
      <c r="K32">
        <v>30</v>
      </c>
      <c r="L32">
        <v>1E-3</v>
      </c>
      <c r="N32" t="s">
        <v>90</v>
      </c>
      <c r="P32" t="s">
        <v>224</v>
      </c>
      <c r="Q32" t="s">
        <v>227</v>
      </c>
      <c r="R32" t="s">
        <v>188</v>
      </c>
      <c r="S32" t="s">
        <v>95</v>
      </c>
      <c r="U32" t="s">
        <v>105</v>
      </c>
    </row>
    <row r="33" spans="2:22" x14ac:dyDescent="0.25">
      <c r="B33" s="46" t="str">
        <f t="shared" si="0"/>
        <v>TMARNELC1</v>
      </c>
      <c r="C33" s="46" t="s">
        <v>109</v>
      </c>
      <c r="D33" s="70" t="s">
        <v>212</v>
      </c>
      <c r="E33" s="46">
        <v>2026</v>
      </c>
      <c r="F33" s="46">
        <v>0.85</v>
      </c>
      <c r="G33" s="46">
        <v>50</v>
      </c>
      <c r="H33" s="46">
        <v>400</v>
      </c>
      <c r="I33" s="46">
        <v>9500</v>
      </c>
      <c r="J33" s="46">
        <v>70</v>
      </c>
      <c r="K33" s="46">
        <v>30</v>
      </c>
      <c r="L33" s="46">
        <v>1E-3</v>
      </c>
      <c r="N33" s="46" t="s">
        <v>90</v>
      </c>
      <c r="O33" s="46"/>
      <c r="P33" s="46" t="s">
        <v>225</v>
      </c>
      <c r="Q33" s="46" t="s">
        <v>229</v>
      </c>
      <c r="R33" s="46" t="s">
        <v>188</v>
      </c>
      <c r="S33" s="46" t="s">
        <v>95</v>
      </c>
      <c r="T33" s="46"/>
      <c r="U33" s="46" t="s">
        <v>105</v>
      </c>
      <c r="V33" s="46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6" bestFit="1" customWidth="1"/>
    <col min="2" max="12" width="9.109375" style="56"/>
    <col min="13" max="13" width="5" style="56" customWidth="1"/>
    <col min="14" max="15" width="2" style="56" bestFit="1" customWidth="1"/>
    <col min="16" max="26" width="9.109375" style="56"/>
    <col min="27" max="27" width="2" style="56" customWidth="1"/>
    <col min="28" max="28" width="2.33203125" style="56" bestFit="1" customWidth="1"/>
    <col min="29" max="16384" width="9.109375" style="56"/>
  </cols>
  <sheetData>
    <row r="2" spans="2:29" x14ac:dyDescent="0.25">
      <c r="B2" s="57" t="s">
        <v>166</v>
      </c>
      <c r="P2" s="57" t="s">
        <v>167</v>
      </c>
      <c r="AC2" s="57" t="s">
        <v>168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2026-10-25T13:24:38Z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