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3\SubRES_TMPL\"/>
    </mc:Choice>
  </mc:AlternateContent>
  <xr:revisionPtr revIDLastSave="0" documentId="13_ncr:1_{DC8D6C01-9183-4483-94BF-0AD9D2EF218C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J23" i="4" l="1"/>
  <c r="J24" i="4"/>
  <c r="I24" i="4"/>
  <c r="I23" i="4"/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J26" i="4" l="1"/>
  <c r="B27" i="4"/>
  <c r="B26" i="4"/>
  <c r="B22" i="5" l="1"/>
  <c r="B16" i="5"/>
  <c r="B22" i="6"/>
  <c r="B17" i="6"/>
  <c r="B25" i="4"/>
  <c r="B22" i="4"/>
  <c r="B21" i="4"/>
  <c r="B20" i="4"/>
  <c r="B16" i="4"/>
  <c r="B15" i="4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<sst xmlns="http://schemas.openxmlformats.org/spreadsheetml/2006/main" count="1039" uniqueCount="327">
  <si>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</si>
  <si>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</si>
  <si>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</si>
  <si>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</si>
  <si>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</si>
  <si>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</si>
  <si>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</si>
  <si>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</si>
  <si>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</si>
  <si>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</si>
  <si>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</si>
  <si>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</si>
  <si>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</si>
  <si>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</si>
  <si>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</si>
  <si>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</si>
  <si>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</si>
  <si>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</si>
  <si>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</si>
  <si>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</si>
  <si>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</si>
  <si>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</si>
  <si>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</si>
  <si>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</si>
  <si>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</si>
  <si>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</si>
  <si>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</si>
  <si>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</si>
  <si>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</si>
  <si>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</si>
  <si>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</si>
  <si>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</si>
  <si>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</si>
  <si>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</si>
  <si>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</si>
  <si>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</si>
  <si>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</si>
  <si>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</si>
  <si>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</si>
  <si>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</si>
  <si>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</si>
  <si>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</si>
  <si>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</si>
  <si>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</si>
  <si>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</si>
  <si>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</si>
  <si>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</si>
  <si>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</si>
  <si>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</si>
  <si>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</si>
  <si>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</si>
  <si>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</si>
  <si>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</si>
  <si>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</si>
  <si>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</si>
  <si>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</si>
  <si>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</si>
  <si>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</si>
  <si>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</si>
  <si>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</si>
  <si>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</si>
  <si>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</si>
  <si>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</si>
  <si>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</si>
  <si>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</si>
  <si>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</si>
  <si>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</si>
  <si>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</si>
  <si>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</si>
  <si>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</si>
  <si>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</si>
  <si>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</si>
  <si>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</si>
  <si>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</si>
  <si>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</si>
  <si>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</si>
  <si>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</si>
  <si>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</si>
  <si>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</si>
  <si>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</si>
  <si>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</si>
  <si>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</si>
  <si>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</si>
  <si>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</si>
  <si>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</si>
  <si>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</si>
  <si>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</si>
  <si>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</si>
  <si>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</si>
  <si>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</si>
  <si>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</si>
  <si>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</si>
  <si>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</si>
  <si>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</si>
  <si>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</si>
  <si>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</si>
  <si>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</si>
  <si>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</si>
  <si>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</si>
  <si>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</si>
  <si>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</si>
  <si>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</si>
  <si>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</si>
  <si>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</si>
  <si>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</si>
  <si>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</si>
  <si>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</si>
  <si>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</si>
  <si>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</si>
  <si>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</si>
  <si>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</si>
  <si>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</si>
  <si>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</si>
  <si>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</si>
  <si>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</si>
  <si>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</si>
  <si>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</si>
  <si>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</si>
  <si>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</si>
  <si>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</si>
  <si>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</si>
  <si>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</si>
  <si>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</si>
  <si>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</si>
  <si>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</si>
  <si>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</si>
  <si>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</si>
  <si>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</si>
  <si>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</si>
  <si>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</si>
  <si>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</si>
  <si>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</si>
  <si>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</si>
  <si>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</si>
  <si>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</si>
  <si>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</si>
  <si>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</si>
  <si>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</si>
  <si>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</si>
  <si>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</si>
  <si>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</si>
  <si>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</si>
  <si>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</si>
  <si>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</si>
  <si>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</si>
  <si>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</si>
  <si>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</si>
  <si>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</si>
  <si>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</si>
  <si>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</si>
  <si>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</si>
  <si>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</si>
  <si>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</si>
  <si>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</si>
  <si>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</si>
  <si>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</si>
  <si>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</si>
  <si>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</si>
  <si>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</si>
  <si>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</si>
  <si>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</si>
  <si>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</si>
  <si>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</si>
  <si>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</si>
  <si>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</si>
  <si>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</si>
  <si>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</si>
  <si>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</si>
  <si>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</si>
  <si>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</si>
  <si>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</si>
  <si>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</si>
  <si>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</si>
  <si>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</si>
  <si>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</si>
  <si>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</si>
  <si>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</si>
  <si>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</si>
  <si>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</si>
  <si>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</si>
  <si>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</si>
  <si>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</si>
  <si>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</si>
  <si>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</si>
  <si>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</si>
  <si>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</si>
  <si>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</si>
  <si>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</si>
  <si>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</si>
  <si>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</si>
  <si>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</si>
  <si>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</si>
  <si>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</si>
  <si>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</si>
  <si>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</si>
  <si>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</si>
  <si>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</si>
  <si>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</si>
  <si>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</si>
  <si>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</si>
  <si>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</si>
  <si>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</si>
  <si>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</si>
  <si>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</si>
  <si>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</si>
  <si>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</si>
  <si>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</si>
  <si>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</si>
  <si>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</si>
  <si>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</si>
  <si>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</si>
  <si>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</si>
  <si>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</si>
  <si>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</si>
  <si>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</si>
  <si>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</si>
  <si>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</si>
  <si>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</si>
  <si>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</si>
  <si>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</si>
  <si>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</si>
  <si>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</si>
  <si>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</si>
  <si>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</si>
  <si>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</si>
  <si>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</si>
  <si>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</si>
  <si>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</si>
  <si>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</si>
  <si>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</si>
  <si>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</si>
  <si>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</si>
  <si>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</si>
  <si>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</si>
  <si>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</si>
  <si>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</si>
  <si>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</si>
  <si>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</si>
  <si>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</si>
  <si>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</si>
  <si>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</si>
  <si>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</si>
  <si>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</si>
  <si>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</si>
  <si>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</si>
  <si>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</si>
  <si>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</si>
  <si>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</si>
  <si>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</si>
  <si>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</si>
  <si>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</si>
  <si>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</si>
  <si>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</si>
  <si>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</si>
  <si>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</si>
  <si>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</si>
  <si>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</si>
  <si>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</si>
  <si>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</si>
  <si>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</si>
  <si>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</si>
  <si>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</si>
  <si>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</si>
  <si>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</si>
  <si>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</si>
  <si>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</si>
  <si>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</si>
  <si>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</si>
  <si>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</si>
  <si>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</si>
  <si>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</si>
  <si>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</si>
  <si>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</si>
  <si>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</si>
  <si>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</si>
  <si>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</si>
  <si>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</si>
  <si>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</si>
  <si>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</si>
  <si>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</si>
  <si>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</si>
  <si>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</si>
  <si>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</si>
  <si>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</si>
  <si>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</si>
  <si>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</si>
  <si>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</si>
  <si>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</si>
  <si>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</si>
  <si>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</si>
  <si>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</si>
  <si>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</si>
  <si>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</si>
  <si>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</si>
  <si>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</si>
  <si>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</si>
  <si>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</si>
  <si>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</si>
  <si>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</si>
  <si>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</si>
  <si>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</si>
  <si>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</si>
  <si>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</si>
  <si>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</si>
  <si>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</si>
  <si>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</si>
  <si>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</si>
  <si>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</si>
  <si>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</si>
  <si>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</si>
  <si>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</si>
  <si>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</si>
  <si>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</si>
  <si>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</si>
  <si>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</si>
  <si>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</si>
  <si>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</si>
  <si>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</si>
  <si>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</si>
  <si>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</si>
  <si>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</si>
  <si>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</si>
  <si>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</si>
  <si>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</si>
  <si>
    <t>TRAHFO</t>
  </si>
  <si>
    <t>TRAINHFO1</t>
  </si>
  <si>
    <t>Demand Technologies Transport Sector - New Motor - HFO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</si>
</sst>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2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32</xdr:row>
      <xdr:rowOff>15875</xdr:rowOff>
    </xdr:from>
    <xdr:to>
      <xdr:col>11</xdr:col>
      <xdr:colOff>21166</xdr:colOff>
      <xdr:row>41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8"/>
  <sheetViews>
    <sheetView topLeftCell="B11" zoomScaleNormal="100" workbookViewId="0">
      <selection activeCell="N34" sqref="N34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7.6640625" style="23" customWidth="1"/>
    <col min="11" max="11" width="8.33203125" style="23" customWidth="1"/>
    <col min="12" max="12" width="7" style="23" bestFit="1" customWidth="1"/>
    <col min="13" max="13" width="15" style="23" bestFit="1" customWidth="1"/>
    <col min="14" max="14" width="11.5546875" style="23" bestFit="1" customWidth="1"/>
    <col min="15" max="15" width="2" style="23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36"/>
      <c r="Q2" s="36"/>
      <c r="R2" s="36"/>
      <c r="S2" s="36"/>
      <c r="T2" s="36"/>
      <c r="U2" s="36"/>
      <c r="V2" s="36"/>
      <c r="W2" s="36"/>
      <c r="X2" s="36"/>
    </row>
    <row r="3" spans="1:24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4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201</v>
      </c>
      <c r="I4" s="9" t="s">
        <v>54</v>
      </c>
      <c r="P4" s="60" t="s">
        <v>7</v>
      </c>
      <c r="Q4" s="60"/>
      <c r="R4" s="61"/>
      <c r="S4" s="61"/>
      <c r="T4" s="61"/>
      <c r="U4" s="61"/>
      <c r="V4" s="61"/>
      <c r="W4" s="61"/>
      <c r="X4" s="61"/>
    </row>
    <row r="5" spans="1:24" x14ac:dyDescent="0.25">
      <c r="P5" s="62" t="s">
        <v>8</v>
      </c>
      <c r="Q5" s="63" t="s">
        <v>55</v>
      </c>
      <c r="R5" s="62" t="s">
        <v>6</v>
      </c>
      <c r="S5" s="62" t="s">
        <v>9</v>
      </c>
      <c r="T5" s="62" t="s">
        <v>10</v>
      </c>
      <c r="U5" s="62" t="s">
        <v>11</v>
      </c>
      <c r="V5" s="62" t="s">
        <v>12</v>
      </c>
      <c r="W5" s="62" t="s">
        <v>13</v>
      </c>
      <c r="X5" s="62" t="s">
        <v>14</v>
      </c>
    </row>
    <row r="6" spans="1:24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202</v>
      </c>
      <c r="H6" s="35"/>
      <c r="P6" s="64" t="s">
        <v>61</v>
      </c>
      <c r="Q6" s="64" t="s">
        <v>62</v>
      </c>
      <c r="R6" s="64" t="s">
        <v>24</v>
      </c>
      <c r="S6" s="64" t="s">
        <v>25</v>
      </c>
      <c r="T6" s="64" t="s">
        <v>10</v>
      </c>
      <c r="U6" s="64" t="s">
        <v>63</v>
      </c>
      <c r="V6" s="64" t="s">
        <v>64</v>
      </c>
      <c r="W6" s="64" t="s">
        <v>26</v>
      </c>
      <c r="X6" s="64" t="s">
        <v>27</v>
      </c>
    </row>
    <row r="7" spans="1:24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203</v>
      </c>
      <c r="H7" s="32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6" t="s">
        <v>0</v>
      </c>
      <c r="F10" s="24"/>
      <c r="G10" s="6"/>
      <c r="I10" s="6"/>
      <c r="J10" s="7"/>
      <c r="K10" s="7"/>
      <c r="L10" s="5"/>
      <c r="P10" s="60" t="s">
        <v>18</v>
      </c>
      <c r="Q10" s="60"/>
      <c r="R10" s="61"/>
      <c r="S10" s="61"/>
      <c r="T10" s="61"/>
      <c r="U10" s="61"/>
      <c r="V10" s="61"/>
      <c r="W10" s="61"/>
      <c r="X10" s="61"/>
    </row>
    <row r="11" spans="1:24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196</v>
      </c>
      <c r="N11" s="15" t="s">
        <v>70</v>
      </c>
      <c r="O11" s="25"/>
      <c r="P11" s="62" t="s">
        <v>16</v>
      </c>
      <c r="Q11" s="63" t="s">
        <v>55</v>
      </c>
      <c r="R11" s="62" t="s">
        <v>1</v>
      </c>
      <c r="S11" s="62" t="s">
        <v>2</v>
      </c>
      <c r="T11" s="62" t="s">
        <v>19</v>
      </c>
      <c r="U11" s="62" t="s">
        <v>20</v>
      </c>
      <c r="V11" s="62" t="s">
        <v>21</v>
      </c>
      <c r="W11" s="62" t="s">
        <v>22</v>
      </c>
      <c r="X11" s="62" t="s">
        <v>23</v>
      </c>
    </row>
    <row r="12" spans="1:24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197</v>
      </c>
      <c r="M12" s="17" t="s">
        <v>38</v>
      </c>
      <c r="N12" s="17" t="s">
        <v>74</v>
      </c>
      <c r="P12" s="65" t="s">
        <v>75</v>
      </c>
      <c r="Q12" s="65" t="s">
        <v>62</v>
      </c>
      <c r="R12" s="65" t="s">
        <v>28</v>
      </c>
      <c r="S12" s="65" t="s">
        <v>29</v>
      </c>
      <c r="T12" s="65" t="s">
        <v>30</v>
      </c>
      <c r="U12" s="65" t="s">
        <v>31</v>
      </c>
      <c r="V12" s="65" t="s">
        <v>76</v>
      </c>
      <c r="W12" s="65" t="s">
        <v>77</v>
      </c>
      <c r="X12" s="65" t="s">
        <v>32</v>
      </c>
    </row>
    <row r="13" spans="1:24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210</v>
      </c>
      <c r="J13" s="19" t="s">
        <v>211</v>
      </c>
      <c r="K13" s="19" t="s">
        <v>212</v>
      </c>
      <c r="L13" s="19" t="s">
        <v>79</v>
      </c>
      <c r="M13" s="19" t="s">
        <v>80</v>
      </c>
      <c r="N13" s="19"/>
      <c r="P13" s="64" t="s">
        <v>97</v>
      </c>
      <c r="Q13" s="64"/>
      <c r="R13" s="64"/>
      <c r="S13" s="64"/>
      <c r="T13" s="64"/>
      <c r="U13" s="64"/>
      <c r="V13" s="64"/>
      <c r="W13" s="64"/>
      <c r="X13" s="64"/>
    </row>
    <row r="14" spans="1:24" x14ac:dyDescent="0.25">
      <c r="B14" s="23" t="str">
        <f>R14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0.85</v>
      </c>
      <c r="I14" s="23">
        <v>1650</v>
      </c>
      <c r="J14" s="27">
        <v>30</v>
      </c>
      <c r="K14" s="27">
        <v>0.4</v>
      </c>
      <c r="L14" s="23">
        <v>40</v>
      </c>
      <c r="M14" s="23">
        <v>31.536000000000001</v>
      </c>
      <c r="N14" s="27">
        <v>1</v>
      </c>
      <c r="P14" s="66" t="s">
        <v>81</v>
      </c>
      <c r="Q14" s="66"/>
      <c r="R14" s="66" t="s">
        <v>155</v>
      </c>
      <c r="S14" s="66" t="s">
        <v>111</v>
      </c>
      <c r="T14" s="66" t="s">
        <v>52</v>
      </c>
      <c r="U14" s="66" t="s">
        <v>53</v>
      </c>
      <c r="V14" s="61" t="s">
        <v>213</v>
      </c>
      <c r="W14" s="66"/>
      <c r="X14" s="66"/>
    </row>
    <row r="15" spans="1:24" x14ac:dyDescent="0.25">
      <c r="B15" s="23" t="str">
        <f>R15</f>
        <v>ELCTNOIL01</v>
      </c>
      <c r="C15" s="23" t="s">
        <v>84</v>
      </c>
      <c r="D15" s="23" t="s">
        <v>49</v>
      </c>
      <c r="F15" s="23">
        <v>2023</v>
      </c>
      <c r="G15" s="27">
        <v>0.3</v>
      </c>
      <c r="H15" s="27">
        <v>0.85</v>
      </c>
      <c r="I15" s="23">
        <v>250</v>
      </c>
      <c r="J15" s="27">
        <v>20</v>
      </c>
      <c r="K15" s="27">
        <v>0.2</v>
      </c>
      <c r="L15" s="23">
        <v>40</v>
      </c>
      <c r="M15" s="23">
        <v>31.536000000000001</v>
      </c>
      <c r="N15" s="27">
        <v>1</v>
      </c>
      <c r="P15" s="66" t="s">
        <v>81</v>
      </c>
      <c r="Q15" s="66"/>
      <c r="R15" s="66" t="s">
        <v>157</v>
      </c>
      <c r="S15" s="66" t="s">
        <v>113</v>
      </c>
      <c r="T15" s="66" t="s">
        <v>52</v>
      </c>
      <c r="U15" s="66" t="s">
        <v>53</v>
      </c>
      <c r="V15" s="61" t="s">
        <v>213</v>
      </c>
      <c r="W15" s="66"/>
      <c r="X15" s="66"/>
    </row>
    <row r="16" spans="1:24" x14ac:dyDescent="0.25">
      <c r="B16" s="23" t="str">
        <f>R16</f>
        <v>ELCTNGAS01</v>
      </c>
      <c r="C16" s="23" t="s">
        <v>83</v>
      </c>
      <c r="D16" s="23" t="s">
        <v>49</v>
      </c>
      <c r="E16" s="23">
        <v>2027</v>
      </c>
      <c r="F16" s="23">
        <v>2027</v>
      </c>
      <c r="G16" s="27">
        <v>0.5</v>
      </c>
      <c r="H16" s="27">
        <v>0.85</v>
      </c>
      <c r="I16" s="23">
        <v>1100</v>
      </c>
      <c r="J16" s="27">
        <v>30</v>
      </c>
      <c r="K16" s="27">
        <v>0.35</v>
      </c>
      <c r="L16" s="23">
        <v>40</v>
      </c>
      <c r="M16" s="23">
        <v>31.536000000000001</v>
      </c>
      <c r="N16" s="27">
        <v>1</v>
      </c>
      <c r="P16" s="66" t="s">
        <v>81</v>
      </c>
      <c r="Q16" s="66"/>
      <c r="R16" s="66" t="s">
        <v>156</v>
      </c>
      <c r="S16" s="66" t="s">
        <v>112</v>
      </c>
      <c r="T16" s="66" t="s">
        <v>52</v>
      </c>
      <c r="U16" s="66" t="s">
        <v>53</v>
      </c>
      <c r="V16" s="61" t="s">
        <v>213</v>
      </c>
      <c r="W16" s="66"/>
      <c r="X16" s="66" t="s">
        <v>99</v>
      </c>
    </row>
    <row r="17" spans="2:24" x14ac:dyDescent="0.25">
      <c r="E17" s="23">
        <v>2035</v>
      </c>
      <c r="G17" s="27">
        <v>0.51</v>
      </c>
      <c r="H17" s="27"/>
      <c r="J17" s="27"/>
      <c r="K17" s="27"/>
      <c r="N17" s="27"/>
      <c r="P17" s="66" t="s">
        <v>81</v>
      </c>
      <c r="Q17" s="66"/>
      <c r="R17" s="66" t="s">
        <v>158</v>
      </c>
      <c r="S17" s="66" t="s">
        <v>162</v>
      </c>
      <c r="T17" s="66" t="s">
        <v>52</v>
      </c>
      <c r="U17" s="66" t="s">
        <v>53</v>
      </c>
      <c r="V17" s="61" t="s">
        <v>213</v>
      </c>
      <c r="W17" s="66"/>
      <c r="X17" s="66"/>
    </row>
    <row r="18" spans="2:24" x14ac:dyDescent="0.25">
      <c r="E18" s="23">
        <v>2040</v>
      </c>
      <c r="G18" s="27">
        <v>0.52</v>
      </c>
      <c r="H18" s="27"/>
      <c r="J18" s="27"/>
      <c r="K18" s="27"/>
      <c r="N18" s="27"/>
      <c r="P18" s="66" t="s">
        <v>81</v>
      </c>
      <c r="Q18" s="66"/>
      <c r="R18" s="66" t="s">
        <v>159</v>
      </c>
      <c r="S18" s="66" t="s">
        <v>163</v>
      </c>
      <c r="T18" s="66" t="s">
        <v>52</v>
      </c>
      <c r="U18" s="66" t="s">
        <v>53</v>
      </c>
      <c r="V18" s="61" t="s">
        <v>213</v>
      </c>
      <c r="W18" s="66"/>
      <c r="X18" s="66"/>
    </row>
    <row r="19" spans="2:24" ht="13.5" customHeight="1" x14ac:dyDescent="0.25">
      <c r="E19" s="23">
        <v>2045</v>
      </c>
      <c r="G19" s="27">
        <v>0.55000000000000004</v>
      </c>
      <c r="H19" s="27"/>
      <c r="J19" s="27"/>
      <c r="K19" s="27"/>
      <c r="N19" s="27"/>
      <c r="P19" s="66" t="s">
        <v>81</v>
      </c>
      <c r="Q19" s="66"/>
      <c r="R19" s="66" t="s">
        <v>160</v>
      </c>
      <c r="S19" s="66" t="s">
        <v>164</v>
      </c>
      <c r="T19" s="66" t="s">
        <v>52</v>
      </c>
      <c r="U19" s="66" t="s">
        <v>53</v>
      </c>
      <c r="V19" s="61" t="s">
        <v>213</v>
      </c>
      <c r="W19" s="66"/>
      <c r="X19" s="66"/>
    </row>
    <row r="20" spans="2:24" ht="13.5" customHeight="1" x14ac:dyDescent="0.25">
      <c r="B20" s="23" t="str">
        <f t="shared" ref="B20:B22" si="0">R17</f>
        <v>ELCRNBIO01</v>
      </c>
      <c r="C20" s="23" t="s">
        <v>166</v>
      </c>
      <c r="D20" s="23" t="s">
        <v>49</v>
      </c>
      <c r="F20" s="23">
        <v>2028</v>
      </c>
      <c r="G20" s="27">
        <v>0.35</v>
      </c>
      <c r="H20" s="27">
        <v>0.6</v>
      </c>
      <c r="I20" s="23">
        <v>2500</v>
      </c>
      <c r="J20" s="23">
        <v>30</v>
      </c>
      <c r="K20" s="27">
        <v>0.35</v>
      </c>
      <c r="L20" s="23">
        <v>25</v>
      </c>
      <c r="M20" s="23">
        <v>31.536000000000001</v>
      </c>
      <c r="N20" s="27">
        <v>1</v>
      </c>
      <c r="P20" s="66" t="s">
        <v>81</v>
      </c>
      <c r="Q20" s="66"/>
      <c r="R20" s="66" t="s">
        <v>161</v>
      </c>
      <c r="S20" s="66" t="s">
        <v>165</v>
      </c>
      <c r="T20" s="66" t="s">
        <v>52</v>
      </c>
      <c r="U20" s="66" t="s">
        <v>53</v>
      </c>
      <c r="V20" s="61" t="s">
        <v>213</v>
      </c>
      <c r="W20" s="66"/>
      <c r="X20" s="66"/>
    </row>
    <row r="21" spans="2:24" x14ac:dyDescent="0.25">
      <c r="B21" s="23" t="str">
        <f t="shared" si="0"/>
        <v>ELCRNHYD01</v>
      </c>
      <c r="C21" s="23" t="s">
        <v>167</v>
      </c>
      <c r="D21" s="23" t="s">
        <v>49</v>
      </c>
      <c r="F21" s="23">
        <v>2026</v>
      </c>
      <c r="G21" s="27">
        <v>1</v>
      </c>
      <c r="H21" s="27">
        <v>0.5</v>
      </c>
      <c r="I21" s="23">
        <v>3000</v>
      </c>
      <c r="J21" s="23">
        <v>35</v>
      </c>
      <c r="K21" s="27">
        <v>2</v>
      </c>
      <c r="L21" s="23">
        <v>50</v>
      </c>
      <c r="M21" s="23">
        <v>31.536000000000001</v>
      </c>
      <c r="N21" s="27">
        <v>0.35</v>
      </c>
      <c r="P21" t="s">
        <v>323</v>
      </c>
      <c r="R21" s="23" t="s">
        <v>204</v>
      </c>
      <c r="S21" s="66" t="s">
        <v>205</v>
      </c>
      <c r="T21" s="66" t="s">
        <v>52</v>
      </c>
      <c r="U21" s="66" t="s">
        <v>53</v>
      </c>
      <c r="V21" s="61" t="s">
        <v>213</v>
      </c>
      <c r="W21" s="66"/>
      <c r="X21" s="66"/>
    </row>
    <row r="22" spans="2:24" x14ac:dyDescent="0.25">
      <c r="B22" s="23" t="str">
        <f t="shared" si="0"/>
        <v>ELCRNWIN01</v>
      </c>
      <c r="C22" s="23" t="s">
        <v>168</v>
      </c>
      <c r="D22" s="23" t="s">
        <v>49</v>
      </c>
      <c r="F22" s="23">
        <v>2026</v>
      </c>
      <c r="G22" s="27">
        <v>1</v>
      </c>
      <c r="H22" s="27">
        <v>0.35</v>
      </c>
      <c r="I22" s="23">
        <v>1340</v>
      </c>
      <c r="J22" s="23">
        <v>26.7</v>
      </c>
      <c r="K22" s="27"/>
      <c r="L22" s="23">
        <v>25</v>
      </c>
      <c r="M22" s="23">
        <v>31.536000000000001</v>
      </c>
      <c r="N22" s="27">
        <v>0.3</v>
      </c>
      <c r="P22" s="66" t="s">
        <v>81</v>
      </c>
      <c r="R22" s="23" t="s">
        <v>206</v>
      </c>
      <c r="S22" s="66" t="s">
        <v>207</v>
      </c>
      <c r="T22" s="66" t="s">
        <v>52</v>
      </c>
      <c r="U22" s="66" t="s">
        <v>53</v>
      </c>
      <c r="V22" s="61" t="s">
        <v>213</v>
      </c>
    </row>
    <row r="23" spans="2:24" x14ac:dyDescent="0.25">
      <c r="F23" s="23">
        <v>2035</v>
      </c>
      <c r="G23" s="27">
        <v>1</v>
      </c>
      <c r="H23" s="27">
        <v>0.35</v>
      </c>
      <c r="I23" s="23">
        <f>I22*0.95</f>
        <v>1273</v>
      </c>
      <c r="J23" s="23">
        <f t="shared" ref="J23:J24" si="1">J22*0.95</f>
        <v>25.364999999999998</v>
      </c>
      <c r="N23" s="27"/>
      <c r="P23" s="66"/>
      <c r="R23" s="23"/>
      <c r="S23" s="66"/>
      <c r="T23" s="66"/>
      <c r="U23" s="66"/>
      <c r="V23" s="61"/>
    </row>
    <row r="24" spans="2:24" x14ac:dyDescent="0.25">
      <c r="F24" s="23">
        <v>2040</v>
      </c>
      <c r="G24" s="27">
        <v>1</v>
      </c>
      <c r="H24" s="27">
        <v>0.35</v>
      </c>
      <c r="I24" s="23">
        <f>I23*0.95</f>
        <v>1209.3499999999999</v>
      </c>
      <c r="J24" s="23">
        <f t="shared" si="1"/>
        <v>24.096749999999997</v>
      </c>
      <c r="N24" s="27"/>
      <c r="P24" s="66"/>
      <c r="R24" s="23"/>
      <c r="S24" s="66"/>
      <c r="T24" s="66"/>
      <c r="U24" s="66"/>
      <c r="V24" s="61"/>
    </row>
    <row r="25" spans="2:24" x14ac:dyDescent="0.25">
      <c r="B25" s="23" t="str">
        <f>R20</f>
        <v>ELCRNSOL01</v>
      </c>
      <c r="C25" s="23" t="s">
        <v>169</v>
      </c>
      <c r="D25" s="23" t="s">
        <v>49</v>
      </c>
      <c r="F25" s="23">
        <v>2022</v>
      </c>
      <c r="G25" s="27">
        <v>1</v>
      </c>
      <c r="H25" s="27">
        <v>0.3</v>
      </c>
      <c r="I25" s="23">
        <v>550</v>
      </c>
      <c r="J25" s="23">
        <v>7</v>
      </c>
      <c r="K25" s="27">
        <v>0</v>
      </c>
      <c r="L25" s="23">
        <v>25</v>
      </c>
      <c r="M25" s="23">
        <v>31.536000000000001</v>
      </c>
      <c r="N25" s="27">
        <v>0.2</v>
      </c>
      <c r="P25" s="66" t="s">
        <v>81</v>
      </c>
      <c r="R25" s="23" t="s">
        <v>208</v>
      </c>
      <c r="S25" s="66" t="s">
        <v>209</v>
      </c>
      <c r="T25" s="66" t="s">
        <v>52</v>
      </c>
      <c r="U25" s="66" t="s">
        <v>53</v>
      </c>
      <c r="V25" s="61" t="s">
        <v>213</v>
      </c>
    </row>
    <row r="26" spans="2:24" x14ac:dyDescent="0.25">
      <c r="B26" s="23" t="str">
        <f>R22</f>
        <v>ELCRNBSO01</v>
      </c>
      <c r="C26" s="23" t="s">
        <v>169</v>
      </c>
      <c r="D26" s="23" t="s">
        <v>49</v>
      </c>
      <c r="F26" s="23">
        <v>2026</v>
      </c>
      <c r="G26" s="27">
        <v>1</v>
      </c>
      <c r="H26" s="27">
        <v>0.3</v>
      </c>
      <c r="I26" s="23">
        <v>1090</v>
      </c>
      <c r="J26" s="23">
        <f>I26*0.02</f>
        <v>21.8</v>
      </c>
      <c r="K26" s="27">
        <v>0</v>
      </c>
      <c r="L26" s="23">
        <v>25</v>
      </c>
      <c r="M26" s="23">
        <v>31.536000000000001</v>
      </c>
      <c r="N26" s="27">
        <v>0.5</v>
      </c>
    </row>
    <row r="27" spans="2:24" x14ac:dyDescent="0.25">
      <c r="B27" s="23" t="str">
        <f>R25</f>
        <v>ELCRNPHY01</v>
      </c>
      <c r="C27" s="23" t="s">
        <v>167</v>
      </c>
      <c r="D27" s="23" t="s">
        <v>49</v>
      </c>
      <c r="F27" s="23">
        <v>2028</v>
      </c>
      <c r="G27" s="27">
        <v>1</v>
      </c>
      <c r="H27" s="23">
        <v>0.8</v>
      </c>
      <c r="I27" s="23">
        <v>1990</v>
      </c>
      <c r="J27" s="23">
        <v>39.799999999999997</v>
      </c>
      <c r="K27" s="27">
        <v>2</v>
      </c>
      <c r="L27" s="23">
        <v>40</v>
      </c>
      <c r="M27" s="23">
        <v>31.536000000000001</v>
      </c>
      <c r="N27" s="23">
        <v>0.45</v>
      </c>
    </row>
    <row r="28" spans="2:24" x14ac:dyDescent="0.25">
      <c r="B28" s="23" t="s">
        <v>204</v>
      </c>
      <c r="C28" s="23" t="s">
        <v>49</v>
      </c>
      <c r="D28" s="23" t="s">
        <v>49</v>
      </c>
      <c r="F28" s="23">
        <v>2026</v>
      </c>
      <c r="G28" s="23">
        <v>0.85</v>
      </c>
      <c r="H28" s="23">
        <v>0.15</v>
      </c>
      <c r="I28" s="23">
        <v>490</v>
      </c>
      <c r="J28" s="23">
        <v>9.8000000000000007</v>
      </c>
      <c r="L28" s="23">
        <v>15</v>
      </c>
      <c r="M28" s="23">
        <v>31.536000000000001</v>
      </c>
      <c r="N28" s="23">
        <v>0.5</v>
      </c>
      <c r="R28" s="23"/>
      <c r="S28" s="2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="55" zoomScaleNormal="55" workbookViewId="0">
      <selection activeCell="S40" sqref="S4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114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115</v>
      </c>
      <c r="G4" s="9" t="s">
        <v>201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M7" s="2" t="s">
        <v>317</v>
      </c>
      <c r="N7"/>
      <c r="O7" s="2" t="s">
        <v>49</v>
      </c>
      <c r="P7" s="2"/>
      <c r="Q7" s="2" t="s">
        <v>52</v>
      </c>
      <c r="R7" t="s">
        <v>321</v>
      </c>
      <c r="S7" t="s">
        <v>213</v>
      </c>
      <c r="T7" s="2"/>
      <c r="U7" s="2" t="s">
        <v>49</v>
      </c>
    </row>
    <row r="8" spans="1:21" x14ac:dyDescent="0.25">
      <c r="M8" s="2" t="s">
        <v>318</v>
      </c>
      <c r="N8"/>
      <c r="O8" s="2" t="s">
        <v>319</v>
      </c>
      <c r="P8" s="2"/>
      <c r="Q8" s="2" t="s">
        <v>320</v>
      </c>
      <c r="R8" s="2"/>
      <c r="S8" t="s">
        <v>322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196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197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134</v>
      </c>
      <c r="I13" s="17" t="s">
        <v>254</v>
      </c>
      <c r="J13" s="17" t="s">
        <v>255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1" si="0">O14</f>
        <v>IBOILNCOA</v>
      </c>
      <c r="C14" t="s">
        <v>277</v>
      </c>
      <c r="D14" s="66" t="s">
        <v>278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90</v>
      </c>
      <c r="N14" s="66"/>
      <c r="O14" s="61" t="s">
        <v>271</v>
      </c>
      <c r="P14" s="61" t="s">
        <v>281</v>
      </c>
      <c r="Q14" s="66" t="s">
        <v>52</v>
      </c>
      <c r="R14" s="66" t="s">
        <v>91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279</v>
      </c>
      <c r="D15" s="66" t="s">
        <v>278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500</v>
      </c>
      <c r="J15" s="30"/>
      <c r="K15">
        <v>30</v>
      </c>
      <c r="L15" s="2"/>
      <c r="M15" s="61" t="s">
        <v>90</v>
      </c>
      <c r="N15" s="66"/>
      <c r="O15" s="61" t="s">
        <v>272</v>
      </c>
      <c r="P15" s="61" t="s">
        <v>282</v>
      </c>
      <c r="Q15" s="66" t="s">
        <v>52</v>
      </c>
      <c r="R15" s="66" t="s">
        <v>91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267</v>
      </c>
      <c r="D16" s="66" t="s">
        <v>278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427</v>
      </c>
      <c r="J16" s="30"/>
      <c r="K16">
        <v>30</v>
      </c>
      <c r="L16" s="2"/>
      <c r="M16" s="61" t="s">
        <v>90</v>
      </c>
      <c r="N16" s="66"/>
      <c r="O16" s="61" t="s">
        <v>273</v>
      </c>
      <c r="P16" s="61" t="s">
        <v>283</v>
      </c>
      <c r="Q16" s="66" t="s">
        <v>52</v>
      </c>
      <c r="R16" s="66" t="s">
        <v>91</v>
      </c>
      <c r="S16" s="66" t="s">
        <v>213</v>
      </c>
      <c r="T16" s="66"/>
      <c r="U16" s="66"/>
    </row>
    <row r="17" spans="2:21" x14ac:dyDescent="0.25">
      <c r="B17" s="66" t="s">
        <v>280</v>
      </c>
      <c r="C17" t="s">
        <v>288</v>
      </c>
      <c r="D17" s="66" t="s">
        <v>278</v>
      </c>
      <c r="E17" s="30">
        <v>2022</v>
      </c>
      <c r="F17" s="31">
        <v>0.9</v>
      </c>
      <c r="G17" s="31">
        <v>0.5</v>
      </c>
      <c r="H17" s="23">
        <v>31.536000000000001</v>
      </c>
      <c r="I17" s="23">
        <v>450</v>
      </c>
      <c r="J17" s="30"/>
      <c r="K17">
        <v>30</v>
      </c>
      <c r="L17" s="2"/>
      <c r="M17" s="61" t="s">
        <v>90</v>
      </c>
      <c r="N17" s="66"/>
      <c r="O17" s="66" t="s">
        <v>280</v>
      </c>
      <c r="P17" s="61" t="s">
        <v>287</v>
      </c>
      <c r="Q17" s="66" t="s">
        <v>52</v>
      </c>
      <c r="R17" s="66" t="s">
        <v>91</v>
      </c>
      <c r="S17" s="66"/>
      <c r="T17" s="66"/>
      <c r="U17" s="66"/>
    </row>
    <row r="18" spans="2:21" x14ac:dyDescent="0.25">
      <c r="B18" s="2" t="s">
        <v>290</v>
      </c>
      <c r="C18" t="s">
        <v>288</v>
      </c>
      <c r="D18" t="s">
        <v>289</v>
      </c>
      <c r="E18" s="30">
        <v>2022</v>
      </c>
      <c r="F18" s="31">
        <v>0.5</v>
      </c>
      <c r="G18" s="31">
        <v>0.5</v>
      </c>
      <c r="H18" s="23">
        <v>31.536000000000001</v>
      </c>
      <c r="I18" s="23">
        <v>500</v>
      </c>
      <c r="J18"/>
      <c r="K18">
        <v>10</v>
      </c>
      <c r="L18"/>
      <c r="M18" s="61" t="s">
        <v>90</v>
      </c>
      <c r="N18" s="66"/>
      <c r="O18" t="s">
        <v>290</v>
      </c>
      <c r="P18" s="61" t="s">
        <v>291</v>
      </c>
      <c r="Q18" s="66" t="s">
        <v>52</v>
      </c>
      <c r="R18" s="66" t="s">
        <v>91</v>
      </c>
      <c r="S18" s="66"/>
      <c r="T18" s="66"/>
      <c r="U18" s="66"/>
    </row>
    <row r="19" spans="2:21" x14ac:dyDescent="0.25">
      <c r="B19" t="str">
        <f t="shared" si="0"/>
        <v>ICOMPNELC</v>
      </c>
      <c r="C19" s="23" t="s">
        <v>267</v>
      </c>
      <c r="D19" t="s">
        <v>307</v>
      </c>
      <c r="E19" s="30">
        <v>2022</v>
      </c>
      <c r="F19" s="31">
        <v>1</v>
      </c>
      <c r="G19" s="31">
        <v>0.5</v>
      </c>
      <c r="H19" s="23">
        <v>31.536000000000001</v>
      </c>
      <c r="I19" s="23">
        <v>1340</v>
      </c>
      <c r="J19"/>
      <c r="K19">
        <v>15.5</v>
      </c>
      <c r="L19"/>
      <c r="M19" s="61" t="s">
        <v>90</v>
      </c>
      <c r="N19" s="66"/>
      <c r="O19" s="61" t="s">
        <v>274</v>
      </c>
      <c r="P19" s="61" t="s">
        <v>284</v>
      </c>
      <c r="Q19" s="66" t="s">
        <v>52</v>
      </c>
      <c r="R19" s="66" t="s">
        <v>91</v>
      </c>
      <c r="S19" s="66" t="s">
        <v>213</v>
      </c>
      <c r="T19" s="66"/>
      <c r="U19" s="66"/>
    </row>
    <row r="20" spans="2:21" x14ac:dyDescent="0.25">
      <c r="B20" t="str">
        <f t="shared" si="0"/>
        <v>IPUMPNELC</v>
      </c>
      <c r="C20" s="23" t="s">
        <v>267</v>
      </c>
      <c r="D20" t="s">
        <v>308</v>
      </c>
      <c r="E20" s="30">
        <v>2022</v>
      </c>
      <c r="F20" s="31">
        <v>0.7</v>
      </c>
      <c r="G20" s="31">
        <v>0.5</v>
      </c>
      <c r="H20" s="23">
        <v>31.536000000000001</v>
      </c>
      <c r="I20" s="23">
        <v>1700</v>
      </c>
      <c r="J20"/>
      <c r="K20">
        <v>10</v>
      </c>
      <c r="L20"/>
      <c r="M20" s="61" t="s">
        <v>90</v>
      </c>
      <c r="N20" s="66"/>
      <c r="O20" s="61" t="s">
        <v>275</v>
      </c>
      <c r="P20" s="61" t="s">
        <v>285</v>
      </c>
      <c r="Q20" s="66" t="s">
        <v>52</v>
      </c>
      <c r="R20" s="66" t="s">
        <v>91</v>
      </c>
      <c r="S20" s="66" t="s">
        <v>213</v>
      </c>
      <c r="T20" s="66"/>
      <c r="U20" s="66"/>
    </row>
    <row r="21" spans="2:21" x14ac:dyDescent="0.25">
      <c r="B21" t="str">
        <f t="shared" si="0"/>
        <v>IMOTONELC</v>
      </c>
      <c r="C21" s="23" t="s">
        <v>267</v>
      </c>
      <c r="D21" s="23" t="s">
        <v>309</v>
      </c>
      <c r="E21" s="30">
        <v>2022</v>
      </c>
      <c r="F21" s="31">
        <v>0.95</v>
      </c>
      <c r="G21" s="31">
        <v>0.5</v>
      </c>
      <c r="H21" s="23">
        <v>31.536000000000001</v>
      </c>
      <c r="I21" s="23">
        <v>120</v>
      </c>
      <c r="J21" s="30"/>
      <c r="K21">
        <v>10</v>
      </c>
      <c r="M21" s="23" t="s">
        <v>90</v>
      </c>
      <c r="O21" s="23" t="s">
        <v>276</v>
      </c>
      <c r="P21" t="s">
        <v>286</v>
      </c>
      <c r="Q21" t="s">
        <v>52</v>
      </c>
      <c r="R21" t="s">
        <v>91</v>
      </c>
      <c r="S21" s="66" t="s">
        <v>213</v>
      </c>
    </row>
    <row r="22" spans="2:21" x14ac:dyDescent="0.25">
      <c r="B22" s="23" t="s">
        <v>293</v>
      </c>
      <c r="C22" s="23" t="s">
        <v>267</v>
      </c>
      <c r="D22" s="23" t="s">
        <v>292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293</v>
      </c>
      <c r="P22" t="s">
        <v>294</v>
      </c>
      <c r="Q22" t="s">
        <v>52</v>
      </c>
      <c r="R22" t="s">
        <v>91</v>
      </c>
      <c r="S22" s="66" t="s">
        <v>213</v>
      </c>
    </row>
    <row r="23" spans="2:21" x14ac:dyDescent="0.25">
      <c r="B23" s="23" t="s">
        <v>315</v>
      </c>
      <c r="C23" t="s">
        <v>288</v>
      </c>
      <c r="D23" s="23" t="s">
        <v>292</v>
      </c>
      <c r="E23" s="30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90</v>
      </c>
      <c r="O23" s="23" t="s">
        <v>315</v>
      </c>
      <c r="P23" s="2" t="s">
        <v>316</v>
      </c>
      <c r="Q23" t="s">
        <v>52</v>
      </c>
      <c r="R23" t="s">
        <v>91</v>
      </c>
    </row>
    <row r="24" spans="2:21" x14ac:dyDescent="0.25">
      <c r="P24" s="2"/>
    </row>
    <row r="28" spans="2:21" x14ac:dyDescent="0.25">
      <c r="D28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201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116</v>
      </c>
      <c r="H8" s="42" t="s">
        <v>117</v>
      </c>
      <c r="I8" s="42" t="s">
        <v>118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119</v>
      </c>
      <c r="H9" s="10" t="s">
        <v>120</v>
      </c>
      <c r="I9" s="10" t="s">
        <v>121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122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zoomScale="70" zoomScaleNormal="70" workbookViewId="0">
      <selection activeCell="M8" sqref="M8:U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123</v>
      </c>
      <c r="C4" s="9" t="s">
        <v>133</v>
      </c>
      <c r="D4" s="14" t="s">
        <v>88</v>
      </c>
      <c r="E4" s="9" t="s">
        <v>52</v>
      </c>
      <c r="F4" s="9" t="s">
        <v>115</v>
      </c>
      <c r="H4" s="9" t="s">
        <v>201</v>
      </c>
      <c r="I4" s="9" t="s">
        <v>54</v>
      </c>
    </row>
    <row r="5" spans="1:21" ht="15.6" x14ac:dyDescent="0.3">
      <c r="B5" s="9" t="s">
        <v>124</v>
      </c>
      <c r="C5" s="9" t="s">
        <v>125</v>
      </c>
      <c r="D5" s="14" t="s">
        <v>88</v>
      </c>
      <c r="E5" s="9" t="s">
        <v>52</v>
      </c>
      <c r="F5" s="9" t="s">
        <v>53</v>
      </c>
      <c r="H5" s="9" t="s">
        <v>201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201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317</v>
      </c>
      <c r="O8" s="2" t="s">
        <v>49</v>
      </c>
      <c r="P8" s="2"/>
      <c r="Q8" s="2" t="s">
        <v>52</v>
      </c>
      <c r="R8" t="s">
        <v>321</v>
      </c>
      <c r="S8" t="s">
        <v>213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318</v>
      </c>
      <c r="O9" s="2" t="s">
        <v>319</v>
      </c>
      <c r="P9" s="2"/>
      <c r="Q9" s="2" t="s">
        <v>320</v>
      </c>
      <c r="R9" s="2"/>
      <c r="S9" t="s">
        <v>322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196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197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134</v>
      </c>
      <c r="I16" s="19" t="s">
        <v>254</v>
      </c>
      <c r="J16" s="19" t="s">
        <v>255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173</v>
      </c>
      <c r="D17" t="s">
        <v>261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259</v>
      </c>
      <c r="P17" s="61" t="s">
        <v>258</v>
      </c>
      <c r="Q17" s="66" t="s">
        <v>52</v>
      </c>
      <c r="R17" s="66" t="s">
        <v>53</v>
      </c>
      <c r="S17" s="61" t="s">
        <v>213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127</v>
      </c>
      <c r="D18" s="48" t="s">
        <v>261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260</v>
      </c>
      <c r="P18" s="61" t="s">
        <v>257</v>
      </c>
      <c r="Q18" s="66" t="s">
        <v>52</v>
      </c>
      <c r="R18" s="66" t="s">
        <v>53</v>
      </c>
      <c r="S18" s="61" t="s">
        <v>213</v>
      </c>
      <c r="T18" s="66"/>
      <c r="U18" s="66"/>
    </row>
    <row r="19" spans="2:21" x14ac:dyDescent="0.25">
      <c r="B19" s="49" t="str">
        <f t="shared" si="0"/>
        <v>CAPNELC1</v>
      </c>
      <c r="C19" s="49" t="s">
        <v>127</v>
      </c>
      <c r="D19" s="49" t="s">
        <v>128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130</v>
      </c>
      <c r="P19" s="61" t="s">
        <v>256</v>
      </c>
      <c r="Q19" s="66" t="s">
        <v>52</v>
      </c>
      <c r="R19" s="66" t="s">
        <v>91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126</v>
      </c>
      <c r="D20" t="s">
        <v>129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131</v>
      </c>
      <c r="P20" s="61" t="s">
        <v>138</v>
      </c>
      <c r="Q20" s="66" t="s">
        <v>52</v>
      </c>
      <c r="R20" s="66" t="s">
        <v>91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127</v>
      </c>
      <c r="D21" s="54" t="s">
        <v>129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132</v>
      </c>
      <c r="P21" s="69" t="s">
        <v>139</v>
      </c>
      <c r="Q21" s="68" t="s">
        <v>52</v>
      </c>
      <c r="R21" s="68" t="s">
        <v>91</v>
      </c>
      <c r="S21" s="61" t="s">
        <v>213</v>
      </c>
      <c r="T21" s="68"/>
      <c r="U21" s="68"/>
    </row>
    <row r="22" spans="2:21" x14ac:dyDescent="0.25">
      <c r="B22" t="str">
        <f>O22</f>
        <v>RSCNSOL1</v>
      </c>
      <c r="C22" t="s">
        <v>180</v>
      </c>
      <c r="D22" t="s">
        <v>262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263</v>
      </c>
      <c r="P22" s="61" t="s">
        <v>265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141</v>
      </c>
      <c r="D23" s="48" t="s">
        <v>262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264</v>
      </c>
      <c r="P23" s="61" t="s">
        <v>266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141</v>
      </c>
      <c r="D24" s="49" t="s">
        <v>142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174</v>
      </c>
      <c r="P24" s="61" t="s">
        <v>135</v>
      </c>
      <c r="Q24" s="66" t="s">
        <v>52</v>
      </c>
      <c r="R24" s="66" t="s">
        <v>91</v>
      </c>
      <c r="S24" s="61" t="s">
        <v>213</v>
      </c>
      <c r="T24" s="66"/>
      <c r="U24" s="66"/>
    </row>
    <row r="25" spans="2:21" x14ac:dyDescent="0.25">
      <c r="B25" t="str">
        <f t="shared" si="0"/>
        <v>ROTNOIL1</v>
      </c>
      <c r="C25" t="s">
        <v>140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175</v>
      </c>
      <c r="P25" s="61" t="s">
        <v>136</v>
      </c>
      <c r="Q25" s="66" t="s">
        <v>52</v>
      </c>
      <c r="R25" s="66" t="s">
        <v>91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179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177</v>
      </c>
      <c r="P26" s="61" t="s">
        <v>178</v>
      </c>
      <c r="Q26" s="66" t="s">
        <v>52</v>
      </c>
      <c r="R26" s="66" t="s">
        <v>91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141</v>
      </c>
      <c r="D27" s="54" t="s">
        <v>89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176</v>
      </c>
      <c r="P27" s="69" t="s">
        <v>137</v>
      </c>
      <c r="Q27" s="68" t="s">
        <v>52</v>
      </c>
      <c r="R27" s="68" t="s">
        <v>91</v>
      </c>
      <c r="S27" s="61" t="s">
        <v>213</v>
      </c>
      <c r="T27" s="68"/>
      <c r="U27" s="68"/>
    </row>
    <row r="28" spans="2:21" x14ac:dyDescent="0.25">
      <c r="B28" t="s">
        <v>299</v>
      </c>
      <c r="C28" t="s">
        <v>295</v>
      </c>
      <c r="D28" t="s">
        <v>296</v>
      </c>
      <c r="E28" s="30">
        <v>2022</v>
      </c>
      <c r="F28" s="31">
        <v>0.35</v>
      </c>
      <c r="G28" s="31">
        <v>0.09</v>
      </c>
      <c r="H28" s="39">
        <v>31.536000000000001</v>
      </c>
      <c r="I28" s="23">
        <v>1185</v>
      </c>
      <c r="J28">
        <v>48</v>
      </c>
      <c r="K28">
        <v>15.5</v>
      </c>
      <c r="M28" s="61" t="s">
        <v>90</v>
      </c>
      <c r="O28" t="s">
        <v>299</v>
      </c>
      <c r="P28" s="61" t="s">
        <v>301</v>
      </c>
      <c r="Q28" s="66" t="s">
        <v>52</v>
      </c>
      <c r="R28" s="66" t="s">
        <v>91</v>
      </c>
    </row>
    <row r="29" spans="2:21" x14ac:dyDescent="0.25">
      <c r="B29" t="s">
        <v>306</v>
      </c>
      <c r="C29" t="s">
        <v>298</v>
      </c>
      <c r="D29" t="s">
        <v>296</v>
      </c>
      <c r="E29" s="30">
        <v>2022</v>
      </c>
      <c r="F29" s="31">
        <v>0.39</v>
      </c>
      <c r="G29" s="31">
        <v>0.09</v>
      </c>
      <c r="H29" s="39">
        <v>31.536000000000001</v>
      </c>
      <c r="I29" s="23">
        <v>1072</v>
      </c>
      <c r="J29">
        <v>70</v>
      </c>
      <c r="K29">
        <v>12</v>
      </c>
      <c r="M29" s="61" t="s">
        <v>90</v>
      </c>
      <c r="O29" t="s">
        <v>306</v>
      </c>
      <c r="P29" s="61" t="s">
        <v>304</v>
      </c>
      <c r="Q29" s="66" t="s">
        <v>52</v>
      </c>
      <c r="R29" s="66" t="s">
        <v>91</v>
      </c>
      <c r="S29" s="61" t="s">
        <v>213</v>
      </c>
    </row>
    <row r="30" spans="2:21" x14ac:dyDescent="0.25">
      <c r="B30" t="s">
        <v>300</v>
      </c>
      <c r="C30" t="s">
        <v>295</v>
      </c>
      <c r="D30" t="s">
        <v>297</v>
      </c>
      <c r="E30" s="30">
        <v>2022</v>
      </c>
      <c r="F30" s="31">
        <v>0.5</v>
      </c>
      <c r="G30" s="31">
        <v>0.23</v>
      </c>
      <c r="H30" s="39">
        <v>31.536000000000001</v>
      </c>
      <c r="I30" s="23">
        <v>1089</v>
      </c>
      <c r="J30">
        <v>38</v>
      </c>
      <c r="K30">
        <v>12.5</v>
      </c>
      <c r="M30" s="61" t="s">
        <v>90</v>
      </c>
      <c r="O30" t="s">
        <v>300</v>
      </c>
      <c r="P30" s="61" t="s">
        <v>302</v>
      </c>
      <c r="Q30" s="66" t="s">
        <v>52</v>
      </c>
      <c r="R30" s="66" t="s">
        <v>91</v>
      </c>
    </row>
    <row r="31" spans="2:21" x14ac:dyDescent="0.25">
      <c r="B31" t="s">
        <v>305</v>
      </c>
      <c r="C31" t="s">
        <v>298</v>
      </c>
      <c r="D31" t="s">
        <v>297</v>
      </c>
      <c r="E31" s="30">
        <v>2022</v>
      </c>
      <c r="F31" s="31">
        <v>0.7</v>
      </c>
      <c r="G31" s="31">
        <v>0.23</v>
      </c>
      <c r="H31" s="39">
        <v>31.536000000000001</v>
      </c>
      <c r="I31" s="23">
        <v>1089</v>
      </c>
      <c r="J31">
        <v>38</v>
      </c>
      <c r="K31">
        <v>12.5</v>
      </c>
      <c r="M31" s="61" t="s">
        <v>90</v>
      </c>
      <c r="O31" t="s">
        <v>305</v>
      </c>
      <c r="P31" s="61" t="s">
        <v>303</v>
      </c>
      <c r="Q31" s="66" t="s">
        <v>52</v>
      </c>
      <c r="R31" s="66" t="s">
        <v>91</v>
      </c>
      <c r="S31" s="61" t="s">
        <v>213</v>
      </c>
    </row>
    <row r="32" spans="2:21" x14ac:dyDescent="0.25">
      <c r="B32" t="s">
        <v>311</v>
      </c>
      <c r="C32" t="s">
        <v>295</v>
      </c>
      <c r="D32" t="s">
        <v>310</v>
      </c>
      <c r="E32" s="30">
        <v>2022</v>
      </c>
      <c r="F32" s="31">
        <v>0.25</v>
      </c>
      <c r="G32" s="31">
        <v>0.35</v>
      </c>
      <c r="H32" s="39">
        <v>31.536000000000001</v>
      </c>
      <c r="I32" s="23">
        <v>1212</v>
      </c>
      <c r="K32">
        <v>20</v>
      </c>
      <c r="M32" s="61" t="s">
        <v>90</v>
      </c>
      <c r="O32" t="s">
        <v>311</v>
      </c>
      <c r="P32" s="61" t="s">
        <v>312</v>
      </c>
      <c r="Q32" s="66" t="s">
        <v>52</v>
      </c>
      <c r="R32" s="66" t="s">
        <v>91</v>
      </c>
    </row>
    <row r="33" spans="2:19" x14ac:dyDescent="0.25">
      <c r="B33" t="s">
        <v>314</v>
      </c>
      <c r="C33" t="s">
        <v>298</v>
      </c>
      <c r="D33" t="s">
        <v>310</v>
      </c>
      <c r="E33" s="30">
        <v>2022</v>
      </c>
      <c r="F33" s="31">
        <v>0.9</v>
      </c>
      <c r="G33" s="31">
        <v>0.35</v>
      </c>
      <c r="H33" s="39">
        <v>31.536000000000001</v>
      </c>
      <c r="I33" s="23">
        <v>5000</v>
      </c>
      <c r="K33">
        <v>4</v>
      </c>
      <c r="M33" s="61" t="s">
        <v>90</v>
      </c>
      <c r="O33" t="s">
        <v>314</v>
      </c>
      <c r="P33" s="61" t="s">
        <v>313</v>
      </c>
      <c r="Q33" s="66" t="s">
        <v>52</v>
      </c>
      <c r="R33" s="66" t="s">
        <v>91</v>
      </c>
      <c r="S33" s="61" t="s">
        <v>213</v>
      </c>
    </row>
    <row r="34" spans="2:19" x14ac:dyDescent="0.25">
      <c r="E34" s="30"/>
      <c r="F34" s="31"/>
      <c r="G34" s="31"/>
      <c r="H34" s="31"/>
      <c r="I34" s="23"/>
    </row>
    <row r="35" spans="2:19" x14ac:dyDescent="0.25">
      <c r="E35" s="30"/>
      <c r="F35" s="31"/>
      <c r="G35" s="31"/>
      <c r="H35" s="31"/>
      <c r="I35" s="23"/>
    </row>
    <row r="36" spans="2:19" x14ac:dyDescent="0.25">
      <c r="E36" s="30"/>
      <c r="F36" s="31"/>
      <c r="G36" s="31"/>
      <c r="H36" s="31"/>
      <c r="I36" s="23"/>
    </row>
    <row r="37" spans="2:19" x14ac:dyDescent="0.25">
      <c r="E37" s="30"/>
      <c r="F37" s="31"/>
      <c r="G37" s="31"/>
      <c r="H37" s="31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tabSelected="1" topLeftCell="A3" zoomScale="85" zoomScaleNormal="85" workbookViewId="0">
      <selection activeCell="J4" sqref="J4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216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 t="s">
        <v>317</v>
      </c>
      <c r="P5" s="2" t="s">
        <v>49</v>
      </c>
      <c r="Q5" s="2"/>
      <c r="R5" s="2" t="s">
        <v>52</v>
      </c>
      <c r="S5" t="s">
        <v>321</v>
      </c>
      <c r="T5" t="s">
        <v>213</v>
      </c>
      <c r="U5" s="2"/>
      <c r="V5" s="2" t="s">
        <v>49</v>
      </c>
    </row>
    <row r="6" spans="2:22" x14ac:dyDescent="0.25">
      <c r="N6" s="2" t="s">
        <v>318</v>
      </c>
      <c r="P6" s="2" t="s">
        <v>319</v>
      </c>
      <c r="Q6" s="2"/>
      <c r="R6" s="2" t="s">
        <v>320</v>
      </c>
      <c r="S6" s="2"/>
      <c r="T6" t="s">
        <v>322</v>
      </c>
      <c r="U6" s="2"/>
      <c r="V6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196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197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198</v>
      </c>
      <c r="G11" s="38" t="s">
        <v>103</v>
      </c>
      <c r="H11" s="20" t="s">
        <v>104</v>
      </c>
      <c r="I11" s="20" t="s">
        <v>214</v>
      </c>
      <c r="J11" s="19" t="s">
        <v>215</v>
      </c>
      <c r="K11" s="19" t="s">
        <v>79</v>
      </c>
      <c r="L11" s="19" t="s">
        <v>200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>P12</f>
        <v>TCANGAS1</v>
      </c>
      <c r="C12" t="s">
        <v>109</v>
      </c>
      <c r="D12" t="s">
        <v>153</v>
      </c>
      <c r="E12">
        <v>2022</v>
      </c>
      <c r="F12" s="31">
        <v>0.39900000000000002</v>
      </c>
      <c r="G12" s="30">
        <v>14</v>
      </c>
      <c r="H12" s="31">
        <v>1.25</v>
      </c>
      <c r="I12" s="40">
        <f>18*1.08</f>
        <v>19.440000000000001</v>
      </c>
      <c r="J12" s="31">
        <v>0.16</v>
      </c>
      <c r="K12">
        <v>20</v>
      </c>
      <c r="L12" s="39">
        <v>1E-3</v>
      </c>
      <c r="N12" t="s">
        <v>90</v>
      </c>
      <c r="O12" s="66"/>
      <c r="P12" s="61" t="s">
        <v>192</v>
      </c>
      <c r="Q12" s="61" t="s">
        <v>143</v>
      </c>
      <c r="R12" s="66" t="s">
        <v>199</v>
      </c>
      <c r="S12" s="66" t="s">
        <v>95</v>
      </c>
      <c r="T12" s="66"/>
      <c r="U12" s="66" t="s">
        <v>105</v>
      </c>
      <c r="V12" s="66"/>
    </row>
    <row r="13" spans="2:22" x14ac:dyDescent="0.25">
      <c r="B13" t="str">
        <f t="shared" ref="B13:B48" si="0">P13</f>
        <v>TCANDSL1</v>
      </c>
      <c r="C13" t="s">
        <v>106</v>
      </c>
      <c r="D13" t="s">
        <v>153</v>
      </c>
      <c r="E13">
        <v>2022</v>
      </c>
      <c r="F13" s="31">
        <v>0.43049999999999999</v>
      </c>
      <c r="G13" s="30">
        <v>16.5</v>
      </c>
      <c r="H13" s="31">
        <v>1.25</v>
      </c>
      <c r="I13" s="40">
        <f>16*1.08</f>
        <v>17.28</v>
      </c>
      <c r="J13" s="31">
        <v>0.16</v>
      </c>
      <c r="K13">
        <v>20</v>
      </c>
      <c r="L13" s="39">
        <v>1E-3</v>
      </c>
      <c r="N13" t="s">
        <v>90</v>
      </c>
      <c r="O13" s="66"/>
      <c r="P13" s="61" t="s">
        <v>191</v>
      </c>
      <c r="Q13" s="61" t="s">
        <v>144</v>
      </c>
      <c r="R13" s="66" t="s">
        <v>199</v>
      </c>
      <c r="S13" s="66" t="s">
        <v>95</v>
      </c>
      <c r="T13" s="66"/>
      <c r="U13" s="66" t="s">
        <v>105</v>
      </c>
      <c r="V13" s="66"/>
    </row>
    <row r="14" spans="2:22" x14ac:dyDescent="0.25">
      <c r="B14" t="str">
        <f t="shared" si="0"/>
        <v>TCANLPG1</v>
      </c>
      <c r="C14" t="s">
        <v>107</v>
      </c>
      <c r="D14" t="s">
        <v>153</v>
      </c>
      <c r="E14">
        <v>2022</v>
      </c>
      <c r="F14" s="31">
        <v>0.39900000000000002</v>
      </c>
      <c r="G14" s="30">
        <v>14</v>
      </c>
      <c r="H14" s="31">
        <v>1.25</v>
      </c>
      <c r="I14" s="40">
        <f>15.5*1.08</f>
        <v>16.740000000000002</v>
      </c>
      <c r="J14" s="31">
        <v>0.16</v>
      </c>
      <c r="K14">
        <v>20</v>
      </c>
      <c r="L14" s="39">
        <v>1E-3</v>
      </c>
      <c r="N14" t="s">
        <v>90</v>
      </c>
      <c r="O14" s="66"/>
      <c r="P14" s="61" t="s">
        <v>190</v>
      </c>
      <c r="Q14" s="61" t="s">
        <v>145</v>
      </c>
      <c r="R14" s="66" t="s">
        <v>199</v>
      </c>
      <c r="S14" s="66" t="s">
        <v>95</v>
      </c>
      <c r="T14" s="66"/>
      <c r="U14" s="66" t="s">
        <v>105</v>
      </c>
      <c r="V14" s="66"/>
    </row>
    <row r="15" spans="2:22" x14ac:dyDescent="0.25">
      <c r="B15" t="str">
        <f t="shared" si="0"/>
        <v>TCANGSL1</v>
      </c>
      <c r="C15" t="s">
        <v>108</v>
      </c>
      <c r="D15" t="s">
        <v>153</v>
      </c>
      <c r="E15">
        <v>2022</v>
      </c>
      <c r="F15" s="31">
        <v>0.42000000000000004</v>
      </c>
      <c r="G15" s="30">
        <v>11.5</v>
      </c>
      <c r="H15" s="31">
        <v>1.25</v>
      </c>
      <c r="I15" s="40">
        <f>15.5*1.08</f>
        <v>16.740000000000002</v>
      </c>
      <c r="J15" s="31">
        <v>0.15</v>
      </c>
      <c r="K15">
        <v>20</v>
      </c>
      <c r="L15" s="39">
        <v>1E-3</v>
      </c>
      <c r="N15" t="s">
        <v>90</v>
      </c>
      <c r="O15" s="66"/>
      <c r="P15" s="61" t="s">
        <v>189</v>
      </c>
      <c r="Q15" s="61" t="s">
        <v>146</v>
      </c>
      <c r="R15" s="66" t="s">
        <v>199</v>
      </c>
      <c r="S15" s="66" t="s">
        <v>95</v>
      </c>
      <c r="T15" s="66"/>
      <c r="U15" s="66" t="s">
        <v>105</v>
      </c>
      <c r="V15" s="66"/>
    </row>
    <row r="16" spans="2:22" x14ac:dyDescent="0.25">
      <c r="B16" t="str">
        <f>P16</f>
        <v>TCARNBIO1</v>
      </c>
      <c r="C16" t="s">
        <v>195</v>
      </c>
      <c r="D16" t="s">
        <v>153</v>
      </c>
      <c r="E16">
        <v>2030</v>
      </c>
      <c r="F16" s="31">
        <v>0.42000000000000004</v>
      </c>
      <c r="G16" s="30">
        <v>15</v>
      </c>
      <c r="H16" s="31">
        <v>1.25</v>
      </c>
      <c r="I16" s="40">
        <f>18*1.08</f>
        <v>19.440000000000001</v>
      </c>
      <c r="J16" s="31">
        <v>0.15</v>
      </c>
      <c r="K16">
        <v>20</v>
      </c>
      <c r="L16" s="39">
        <v>1E-3</v>
      </c>
      <c r="N16" t="s">
        <v>90</v>
      </c>
      <c r="O16" s="66"/>
      <c r="P16" s="61" t="s">
        <v>188</v>
      </c>
      <c r="Q16" s="61" t="s">
        <v>193</v>
      </c>
      <c r="R16" s="66" t="s">
        <v>199</v>
      </c>
      <c r="S16" s="66" t="s">
        <v>95</v>
      </c>
      <c r="T16" s="66"/>
      <c r="U16" s="66" t="s">
        <v>105</v>
      </c>
      <c r="V16" s="66"/>
    </row>
    <row r="17" spans="2:22" x14ac:dyDescent="0.25">
      <c r="B17" s="48" t="str">
        <f t="shared" si="0"/>
        <v>TCANELC1</v>
      </c>
      <c r="C17" s="56" t="s">
        <v>110</v>
      </c>
      <c r="D17" s="48" t="s">
        <v>153</v>
      </c>
      <c r="E17" s="48">
        <v>2026</v>
      </c>
      <c r="F17" s="51">
        <v>0.42000000000000004</v>
      </c>
      <c r="G17" s="53">
        <v>8</v>
      </c>
      <c r="H17" s="51">
        <v>1.25</v>
      </c>
      <c r="I17" s="52">
        <v>27</v>
      </c>
      <c r="J17" s="51">
        <v>0.15</v>
      </c>
      <c r="K17" s="48">
        <v>20</v>
      </c>
      <c r="L17" s="57">
        <v>1E-3</v>
      </c>
      <c r="N17" s="48" t="s">
        <v>90</v>
      </c>
      <c r="O17" s="72"/>
      <c r="P17" s="73" t="s">
        <v>187</v>
      </c>
      <c r="Q17" s="73" t="s">
        <v>147</v>
      </c>
      <c r="R17" s="72" t="s">
        <v>199</v>
      </c>
      <c r="S17" s="72" t="s">
        <v>95</v>
      </c>
      <c r="T17" s="72"/>
      <c r="U17" s="72" t="s">
        <v>105</v>
      </c>
      <c r="V17" s="72"/>
    </row>
    <row r="18" spans="2:22" x14ac:dyDescent="0.25">
      <c r="B18" t="str">
        <f t="shared" si="0"/>
        <v>TPUNGAS1</v>
      </c>
      <c r="C18" t="s">
        <v>109</v>
      </c>
      <c r="D18" t="s">
        <v>154</v>
      </c>
      <c r="E18">
        <v>2022</v>
      </c>
      <c r="F18" s="31">
        <v>0.10500000000000001</v>
      </c>
      <c r="G18">
        <v>50</v>
      </c>
      <c r="H18">
        <v>15</v>
      </c>
      <c r="I18" s="40">
        <f>1.08*27</f>
        <v>29.160000000000004</v>
      </c>
      <c r="J18" s="31">
        <v>0.24</v>
      </c>
      <c r="K18">
        <v>30</v>
      </c>
      <c r="L18">
        <v>1E-3</v>
      </c>
      <c r="N18" t="s">
        <v>90</v>
      </c>
      <c r="O18" s="66"/>
      <c r="P18" s="61" t="s">
        <v>186</v>
      </c>
      <c r="Q18" s="61" t="s">
        <v>148</v>
      </c>
      <c r="R18" s="66" t="s">
        <v>199</v>
      </c>
      <c r="S18" s="66" t="s">
        <v>95</v>
      </c>
      <c r="T18" s="66"/>
      <c r="U18" s="66" t="s">
        <v>105</v>
      </c>
      <c r="V18" s="66"/>
    </row>
    <row r="19" spans="2:22" x14ac:dyDescent="0.25">
      <c r="B19" t="str">
        <f t="shared" si="0"/>
        <v>TPUNDSL1</v>
      </c>
      <c r="C19" t="s">
        <v>106</v>
      </c>
      <c r="D19" t="s">
        <v>154</v>
      </c>
      <c r="E19">
        <v>2022</v>
      </c>
      <c r="F19" s="31">
        <v>0.1575</v>
      </c>
      <c r="G19">
        <v>50</v>
      </c>
      <c r="H19">
        <v>15</v>
      </c>
      <c r="I19" s="40">
        <f>1.08*24</f>
        <v>25.92</v>
      </c>
      <c r="J19" s="31">
        <v>0.24</v>
      </c>
      <c r="K19">
        <v>30</v>
      </c>
      <c r="L19">
        <v>1E-3</v>
      </c>
      <c r="N19" t="s">
        <v>90</v>
      </c>
      <c r="O19" s="66"/>
      <c r="P19" s="61" t="s">
        <v>185</v>
      </c>
      <c r="Q19" s="61" t="s">
        <v>149</v>
      </c>
      <c r="R19" s="66" t="s">
        <v>199</v>
      </c>
      <c r="S19" s="66" t="s">
        <v>95</v>
      </c>
      <c r="T19" s="66"/>
      <c r="U19" s="66" t="s">
        <v>105</v>
      </c>
      <c r="V19" s="66"/>
    </row>
    <row r="20" spans="2:22" x14ac:dyDescent="0.25">
      <c r="B20" t="str">
        <f t="shared" si="0"/>
        <v>TPUNLPG1</v>
      </c>
      <c r="C20" t="s">
        <v>107</v>
      </c>
      <c r="D20" t="s">
        <v>154</v>
      </c>
      <c r="E20">
        <v>2022</v>
      </c>
      <c r="F20" s="31">
        <v>0.10500000000000001</v>
      </c>
      <c r="G20">
        <v>50</v>
      </c>
      <c r="H20">
        <v>15</v>
      </c>
      <c r="I20" s="40">
        <f>1.08*23.25</f>
        <v>25.110000000000003</v>
      </c>
      <c r="J20" s="31">
        <v>0.24</v>
      </c>
      <c r="K20">
        <v>30</v>
      </c>
      <c r="L20">
        <v>1E-3</v>
      </c>
      <c r="N20" t="s">
        <v>90</v>
      </c>
      <c r="O20" s="66"/>
      <c r="P20" s="61" t="s">
        <v>184</v>
      </c>
      <c r="Q20" s="61" t="s">
        <v>150</v>
      </c>
      <c r="R20" s="66" t="s">
        <v>199</v>
      </c>
      <c r="S20" s="66" t="s">
        <v>95</v>
      </c>
      <c r="T20" s="66"/>
      <c r="U20" s="66" t="s">
        <v>105</v>
      </c>
      <c r="V20" s="66"/>
    </row>
    <row r="21" spans="2:22" x14ac:dyDescent="0.25">
      <c r="B21" t="str">
        <f t="shared" si="0"/>
        <v>TPUNGSL1</v>
      </c>
      <c r="C21" t="s">
        <v>108</v>
      </c>
      <c r="D21" t="s">
        <v>154</v>
      </c>
      <c r="E21">
        <v>2022</v>
      </c>
      <c r="F21" s="31">
        <v>0.1575</v>
      </c>
      <c r="G21">
        <v>20</v>
      </c>
      <c r="H21">
        <v>15</v>
      </c>
      <c r="I21" s="40">
        <f>1.08*23.25</f>
        <v>25.110000000000003</v>
      </c>
      <c r="J21" s="31">
        <v>0.22499999999999998</v>
      </c>
      <c r="K21">
        <v>30</v>
      </c>
      <c r="L21">
        <v>1E-3</v>
      </c>
      <c r="N21" t="s">
        <v>90</v>
      </c>
      <c r="O21" s="66"/>
      <c r="P21" s="61" t="s">
        <v>183</v>
      </c>
      <c r="Q21" s="61" t="s">
        <v>151</v>
      </c>
      <c r="R21" s="66" t="s">
        <v>199</v>
      </c>
      <c r="S21" s="66" t="s">
        <v>95</v>
      </c>
      <c r="T21" s="66"/>
      <c r="U21" s="66" t="s">
        <v>105</v>
      </c>
      <c r="V21" s="66"/>
    </row>
    <row r="22" spans="2:22" x14ac:dyDescent="0.25">
      <c r="B22" t="str">
        <f>P22</f>
        <v>TPUBNBIO1</v>
      </c>
      <c r="C22" t="s">
        <v>195</v>
      </c>
      <c r="D22" t="s">
        <v>154</v>
      </c>
      <c r="E22">
        <v>2030</v>
      </c>
      <c r="F22" s="31">
        <v>0.1575</v>
      </c>
      <c r="G22">
        <v>20</v>
      </c>
      <c r="H22">
        <v>15</v>
      </c>
      <c r="I22" s="40">
        <f>1.08*27</f>
        <v>29.160000000000004</v>
      </c>
      <c r="J22" s="31">
        <v>0.22499999999999998</v>
      </c>
      <c r="K22">
        <v>30</v>
      </c>
      <c r="L22">
        <v>1E-3</v>
      </c>
      <c r="N22" t="s">
        <v>90</v>
      </c>
      <c r="O22" s="66"/>
      <c r="P22" s="61" t="s">
        <v>181</v>
      </c>
      <c r="Q22" s="61" t="s">
        <v>194</v>
      </c>
      <c r="R22" s="66" t="s">
        <v>199</v>
      </c>
      <c r="S22" s="66" t="s">
        <v>95</v>
      </c>
      <c r="T22" s="66"/>
      <c r="U22" s="66" t="s">
        <v>105</v>
      </c>
      <c r="V22" s="66"/>
    </row>
    <row r="23" spans="2:22" x14ac:dyDescent="0.25">
      <c r="B23" s="48" t="str">
        <f t="shared" si="0"/>
        <v>TPUNELC1</v>
      </c>
      <c r="C23" s="48" t="s">
        <v>110</v>
      </c>
      <c r="D23" s="48" t="s">
        <v>154</v>
      </c>
      <c r="E23" s="48">
        <v>2026</v>
      </c>
      <c r="F23" s="51">
        <v>3.15E-2</v>
      </c>
      <c r="G23" s="48">
        <v>15</v>
      </c>
      <c r="H23" s="48">
        <v>200</v>
      </c>
      <c r="I23" s="52">
        <f>1.08*37.5</f>
        <v>40.5</v>
      </c>
      <c r="J23" s="51">
        <v>0.22499999999999998</v>
      </c>
      <c r="K23" s="48">
        <v>30</v>
      </c>
      <c r="L23" s="48">
        <v>1E-3</v>
      </c>
      <c r="N23" s="48" t="s">
        <v>90</v>
      </c>
      <c r="O23" s="72"/>
      <c r="P23" s="73" t="s">
        <v>182</v>
      </c>
      <c r="Q23" s="73" t="s">
        <v>152</v>
      </c>
      <c r="R23" s="72" t="s">
        <v>199</v>
      </c>
      <c r="S23" s="72" t="s">
        <v>95</v>
      </c>
      <c r="T23" s="72"/>
      <c r="U23" s="72" t="s">
        <v>105</v>
      </c>
      <c r="V23" s="72"/>
    </row>
    <row r="24" spans="2:22" x14ac:dyDescent="0.25">
      <c r="B24" t="str">
        <f t="shared" si="0"/>
        <v>TMOTNDSL1</v>
      </c>
      <c r="C24" t="s">
        <v>106</v>
      </c>
      <c r="D24" t="s">
        <v>217</v>
      </c>
      <c r="E24">
        <v>2022</v>
      </c>
      <c r="F24" s="31">
        <v>1.1499999999999999</v>
      </c>
      <c r="G24">
        <v>10</v>
      </c>
      <c r="H24">
        <v>1.2</v>
      </c>
      <c r="I24">
        <v>2.4</v>
      </c>
      <c r="J24" s="31">
        <v>0.03</v>
      </c>
      <c r="K24">
        <v>10</v>
      </c>
      <c r="L24" s="39">
        <v>1E-3</v>
      </c>
      <c r="N24" t="s">
        <v>90</v>
      </c>
      <c r="P24" t="s">
        <v>224</v>
      </c>
      <c r="Q24" t="s">
        <v>248</v>
      </c>
      <c r="R24" t="s">
        <v>199</v>
      </c>
      <c r="S24" t="s">
        <v>95</v>
      </c>
      <c r="U24" t="s">
        <v>105</v>
      </c>
    </row>
    <row r="25" spans="2:22" x14ac:dyDescent="0.25">
      <c r="B25" t="str">
        <f t="shared" si="0"/>
        <v>TMOTNGSL1</v>
      </c>
      <c r="C25" t="s">
        <v>108</v>
      </c>
      <c r="D25" t="s">
        <v>217</v>
      </c>
      <c r="E25">
        <v>2022</v>
      </c>
      <c r="F25" s="31">
        <v>1.1000000000000001</v>
      </c>
      <c r="G25">
        <v>9</v>
      </c>
      <c r="H25">
        <v>1.2</v>
      </c>
      <c r="I25">
        <v>2.2000000000000002</v>
      </c>
      <c r="J25" s="31">
        <v>0.02</v>
      </c>
      <c r="K25">
        <v>10</v>
      </c>
      <c r="L25" s="39">
        <v>1E-3</v>
      </c>
      <c r="N25" t="s">
        <v>90</v>
      </c>
      <c r="P25" t="s">
        <v>225</v>
      </c>
      <c r="Q25" t="s">
        <v>250</v>
      </c>
      <c r="R25" t="s">
        <v>199</v>
      </c>
      <c r="S25" t="s">
        <v>95</v>
      </c>
      <c r="U25" t="s">
        <v>105</v>
      </c>
    </row>
    <row r="26" spans="2:22" x14ac:dyDescent="0.25">
      <c r="B26" t="str">
        <f>P26</f>
        <v>TMOTNBIO1</v>
      </c>
      <c r="C26" t="s">
        <v>195</v>
      </c>
      <c r="D26" t="s">
        <v>217</v>
      </c>
      <c r="E26">
        <v>2030</v>
      </c>
      <c r="F26" s="31">
        <v>1.1000000000000001</v>
      </c>
      <c r="G26">
        <v>10</v>
      </c>
      <c r="H26">
        <v>1.2</v>
      </c>
      <c r="I26">
        <v>2.6</v>
      </c>
      <c r="J26" s="31">
        <v>0.03</v>
      </c>
      <c r="K26">
        <v>10</v>
      </c>
      <c r="L26" s="39">
        <v>1E-3</v>
      </c>
      <c r="N26" t="s">
        <v>90</v>
      </c>
      <c r="P26" t="s">
        <v>226</v>
      </c>
      <c r="Q26" t="s">
        <v>251</v>
      </c>
      <c r="R26" t="s">
        <v>199</v>
      </c>
      <c r="S26" t="s">
        <v>95</v>
      </c>
      <c r="U26" t="s">
        <v>105</v>
      </c>
    </row>
    <row r="27" spans="2:22" x14ac:dyDescent="0.25">
      <c r="B27" s="48" t="str">
        <f t="shared" si="0"/>
        <v>TMOTNELC1</v>
      </c>
      <c r="C27" s="48" t="s">
        <v>110</v>
      </c>
      <c r="D27" s="48" t="s">
        <v>217</v>
      </c>
      <c r="E27" s="48">
        <v>2026</v>
      </c>
      <c r="F27" s="48">
        <v>3.2</v>
      </c>
      <c r="G27" s="48">
        <v>8</v>
      </c>
      <c r="H27" s="48">
        <v>1.2</v>
      </c>
      <c r="I27" s="48">
        <v>2</v>
      </c>
      <c r="J27" s="48">
        <v>0.02</v>
      </c>
      <c r="K27" s="48">
        <v>10</v>
      </c>
      <c r="L27" s="57">
        <v>1E-3</v>
      </c>
      <c r="N27" s="48" t="s">
        <v>90</v>
      </c>
      <c r="O27" s="48"/>
      <c r="P27" s="48" t="s">
        <v>227</v>
      </c>
      <c r="Q27" s="48" t="s">
        <v>252</v>
      </c>
      <c r="R27" s="48" t="s">
        <v>199</v>
      </c>
      <c r="S27" s="48" t="s">
        <v>95</v>
      </c>
      <c r="T27" s="48"/>
      <c r="U27" s="48" t="s">
        <v>105</v>
      </c>
      <c r="V27" s="48"/>
    </row>
    <row r="28" spans="2:22" x14ac:dyDescent="0.25">
      <c r="B28" t="str">
        <f t="shared" si="0"/>
        <v>TTRINDSL1</v>
      </c>
      <c r="C28" t="s">
        <v>106</v>
      </c>
      <c r="D28" t="s">
        <v>218</v>
      </c>
      <c r="E28">
        <v>2022</v>
      </c>
      <c r="F28" s="31">
        <v>0.75</v>
      </c>
      <c r="G28">
        <v>15</v>
      </c>
      <c r="H28">
        <v>2</v>
      </c>
      <c r="I28">
        <v>4.2</v>
      </c>
      <c r="J28" s="31">
        <v>0.05</v>
      </c>
      <c r="K28">
        <v>10</v>
      </c>
      <c r="L28">
        <v>1E-3</v>
      </c>
      <c r="N28" t="s">
        <v>90</v>
      </c>
      <c r="P28" t="s">
        <v>228</v>
      </c>
      <c r="Q28" t="s">
        <v>248</v>
      </c>
      <c r="R28" t="s">
        <v>199</v>
      </c>
      <c r="S28" t="s">
        <v>95</v>
      </c>
      <c r="U28" t="s">
        <v>105</v>
      </c>
    </row>
    <row r="29" spans="2:22" x14ac:dyDescent="0.25">
      <c r="B29" t="str">
        <f t="shared" si="0"/>
        <v>TTRINLPG1</v>
      </c>
      <c r="C29" t="s">
        <v>107</v>
      </c>
      <c r="D29" t="s">
        <v>218</v>
      </c>
      <c r="E29">
        <v>2022</v>
      </c>
      <c r="F29" s="31">
        <v>0.68</v>
      </c>
      <c r="G29">
        <v>15</v>
      </c>
      <c r="H29">
        <v>2</v>
      </c>
      <c r="I29">
        <v>4</v>
      </c>
      <c r="J29" s="31">
        <v>0.04</v>
      </c>
      <c r="K29">
        <v>10</v>
      </c>
      <c r="L29">
        <v>1E-3</v>
      </c>
      <c r="N29" t="s">
        <v>90</v>
      </c>
      <c r="P29" t="s">
        <v>229</v>
      </c>
      <c r="Q29" t="s">
        <v>249</v>
      </c>
      <c r="R29" t="s">
        <v>199</v>
      </c>
      <c r="S29" t="s">
        <v>95</v>
      </c>
      <c r="U29" t="s">
        <v>105</v>
      </c>
    </row>
    <row r="30" spans="2:22" x14ac:dyDescent="0.25">
      <c r="B30" t="str">
        <f t="shared" si="0"/>
        <v>TTRINGSL1</v>
      </c>
      <c r="C30" t="s">
        <v>108</v>
      </c>
      <c r="D30" t="s">
        <v>218</v>
      </c>
      <c r="E30">
        <v>2022</v>
      </c>
      <c r="F30" s="31">
        <v>0.7</v>
      </c>
      <c r="G30">
        <v>14</v>
      </c>
      <c r="H30">
        <v>2</v>
      </c>
      <c r="I30">
        <v>3.8</v>
      </c>
      <c r="J30" s="31">
        <v>0.04</v>
      </c>
      <c r="K30">
        <v>10</v>
      </c>
      <c r="L30">
        <v>1E-3</v>
      </c>
      <c r="N30" t="s">
        <v>90</v>
      </c>
      <c r="P30" t="s">
        <v>230</v>
      </c>
      <c r="Q30" t="s">
        <v>250</v>
      </c>
      <c r="R30" t="s">
        <v>199</v>
      </c>
      <c r="S30" t="s">
        <v>95</v>
      </c>
      <c r="U30" t="s">
        <v>105</v>
      </c>
    </row>
    <row r="31" spans="2:22" x14ac:dyDescent="0.25">
      <c r="B31" t="str">
        <f>P31</f>
        <v>TTRINBIO1</v>
      </c>
      <c r="C31" t="s">
        <v>195</v>
      </c>
      <c r="D31" t="s">
        <v>218</v>
      </c>
      <c r="E31">
        <v>2030</v>
      </c>
      <c r="F31" s="31">
        <v>0.7</v>
      </c>
      <c r="G31">
        <v>15</v>
      </c>
      <c r="H31">
        <v>2</v>
      </c>
      <c r="I31">
        <v>4.5999999999999996</v>
      </c>
      <c r="J31" s="31">
        <v>0.05</v>
      </c>
      <c r="K31">
        <v>10</v>
      </c>
      <c r="L31">
        <v>1E-3</v>
      </c>
      <c r="N31" t="s">
        <v>90</v>
      </c>
      <c r="P31" t="s">
        <v>231</v>
      </c>
      <c r="Q31" t="s">
        <v>251</v>
      </c>
      <c r="R31" t="s">
        <v>199</v>
      </c>
      <c r="S31" t="s">
        <v>95</v>
      </c>
      <c r="U31" t="s">
        <v>105</v>
      </c>
    </row>
    <row r="32" spans="2:22" x14ac:dyDescent="0.25">
      <c r="B32" s="48" t="str">
        <f t="shared" si="0"/>
        <v>TTRINELC1</v>
      </c>
      <c r="C32" s="48" t="s">
        <v>110</v>
      </c>
      <c r="D32" s="48" t="s">
        <v>218</v>
      </c>
      <c r="E32" s="48">
        <v>2026</v>
      </c>
      <c r="F32" s="48">
        <v>2.1</v>
      </c>
      <c r="G32" s="48">
        <v>12</v>
      </c>
      <c r="H32" s="48">
        <v>2</v>
      </c>
      <c r="I32" s="48">
        <v>5.8</v>
      </c>
      <c r="J32" s="48">
        <v>0.03</v>
      </c>
      <c r="K32" s="48">
        <v>10</v>
      </c>
      <c r="L32" s="48">
        <v>1E-3</v>
      </c>
      <c r="N32" s="48" t="s">
        <v>90</v>
      </c>
      <c r="O32" s="48"/>
      <c r="P32" s="48" t="s">
        <v>232</v>
      </c>
      <c r="Q32" s="48" t="s">
        <v>252</v>
      </c>
      <c r="R32" s="48" t="s">
        <v>199</v>
      </c>
      <c r="S32" s="48" t="s">
        <v>95</v>
      </c>
      <c r="T32" s="48"/>
      <c r="U32" s="48" t="s">
        <v>105</v>
      </c>
      <c r="V32" s="48"/>
    </row>
    <row r="33" spans="2:22" x14ac:dyDescent="0.25">
      <c r="B33" t="str">
        <f t="shared" si="0"/>
        <v>TFRENGAS1</v>
      </c>
      <c r="C33" t="s">
        <v>109</v>
      </c>
      <c r="D33" s="66" t="s">
        <v>219</v>
      </c>
      <c r="E33">
        <v>2022</v>
      </c>
      <c r="F33" s="31">
        <v>0.35</v>
      </c>
      <c r="G33">
        <v>45</v>
      </c>
      <c r="H33">
        <v>12</v>
      </c>
      <c r="I33">
        <v>85</v>
      </c>
      <c r="J33" s="31">
        <v>1.2</v>
      </c>
      <c r="K33">
        <v>30</v>
      </c>
      <c r="L33" s="39">
        <v>1E-3</v>
      </c>
      <c r="N33" t="s">
        <v>90</v>
      </c>
      <c r="P33" t="s">
        <v>233</v>
      </c>
      <c r="Q33" t="s">
        <v>247</v>
      </c>
      <c r="R33" t="s">
        <v>199</v>
      </c>
      <c r="S33" t="s">
        <v>95</v>
      </c>
      <c r="U33" t="s">
        <v>105</v>
      </c>
    </row>
    <row r="34" spans="2:22" x14ac:dyDescent="0.25">
      <c r="B34" t="str">
        <f t="shared" si="0"/>
        <v>TFRENDSL1</v>
      </c>
      <c r="C34" t="s">
        <v>106</v>
      </c>
      <c r="D34" s="66" t="s">
        <v>219</v>
      </c>
      <c r="E34">
        <v>2022</v>
      </c>
      <c r="F34" s="31">
        <v>0.4</v>
      </c>
      <c r="G34">
        <v>55</v>
      </c>
      <c r="H34">
        <v>12</v>
      </c>
      <c r="I34">
        <v>82</v>
      </c>
      <c r="J34" s="31">
        <v>1.1499999999999999</v>
      </c>
      <c r="K34">
        <v>30</v>
      </c>
      <c r="L34" s="39">
        <v>1E-3</v>
      </c>
      <c r="N34" t="s">
        <v>90</v>
      </c>
      <c r="P34" t="s">
        <v>234</v>
      </c>
      <c r="Q34" t="s">
        <v>248</v>
      </c>
      <c r="R34" t="s">
        <v>199</v>
      </c>
      <c r="S34" t="s">
        <v>95</v>
      </c>
      <c r="U34" t="s">
        <v>105</v>
      </c>
    </row>
    <row r="35" spans="2:22" x14ac:dyDescent="0.25">
      <c r="B35" t="str">
        <f t="shared" si="0"/>
        <v>TFRENLPG1</v>
      </c>
      <c r="C35" t="s">
        <v>107</v>
      </c>
      <c r="D35" s="66" t="s">
        <v>219</v>
      </c>
      <c r="E35">
        <v>2022</v>
      </c>
      <c r="F35" s="31">
        <v>0.34</v>
      </c>
      <c r="G35">
        <v>45</v>
      </c>
      <c r="H35">
        <v>12</v>
      </c>
      <c r="I35">
        <v>86</v>
      </c>
      <c r="J35" s="31">
        <v>1.25</v>
      </c>
      <c r="K35">
        <v>30</v>
      </c>
      <c r="L35" s="39">
        <v>1E-3</v>
      </c>
      <c r="N35" t="s">
        <v>90</v>
      </c>
      <c r="P35" t="s">
        <v>235</v>
      </c>
      <c r="Q35" t="s">
        <v>249</v>
      </c>
      <c r="R35" t="s">
        <v>199</v>
      </c>
      <c r="S35" t="s">
        <v>95</v>
      </c>
      <c r="U35" t="s">
        <v>105</v>
      </c>
    </row>
    <row r="36" spans="2:22" x14ac:dyDescent="0.25">
      <c r="B36" t="str">
        <f t="shared" si="0"/>
        <v>TFRENGSL1</v>
      </c>
      <c r="C36" t="s">
        <v>108</v>
      </c>
      <c r="D36" s="66" t="s">
        <v>219</v>
      </c>
      <c r="E36">
        <v>2022</v>
      </c>
      <c r="F36" s="31">
        <v>0.32</v>
      </c>
      <c r="G36">
        <v>40</v>
      </c>
      <c r="H36">
        <v>12</v>
      </c>
      <c r="I36">
        <v>80</v>
      </c>
      <c r="J36" s="31">
        <v>1.1000000000000001</v>
      </c>
      <c r="K36">
        <v>30</v>
      </c>
      <c r="L36" s="39">
        <v>1E-3</v>
      </c>
      <c r="N36" t="s">
        <v>90</v>
      </c>
      <c r="P36" t="s">
        <v>236</v>
      </c>
      <c r="Q36" t="s">
        <v>250</v>
      </c>
      <c r="R36" t="s">
        <v>199</v>
      </c>
      <c r="S36" t="s">
        <v>95</v>
      </c>
      <c r="U36" t="s">
        <v>105</v>
      </c>
    </row>
    <row r="37" spans="2:22" x14ac:dyDescent="0.25">
      <c r="B37" t="str">
        <f>P37</f>
        <v>TFRENBIO1</v>
      </c>
      <c r="C37" t="s">
        <v>195</v>
      </c>
      <c r="D37" s="66" t="s">
        <v>219</v>
      </c>
      <c r="E37">
        <v>2030</v>
      </c>
      <c r="F37" s="31">
        <v>0.4</v>
      </c>
      <c r="G37">
        <v>55</v>
      </c>
      <c r="H37">
        <v>12</v>
      </c>
      <c r="I37">
        <v>88</v>
      </c>
      <c r="J37" s="31">
        <v>1.25</v>
      </c>
      <c r="K37">
        <v>30</v>
      </c>
      <c r="L37" s="39">
        <v>1E-3</v>
      </c>
      <c r="N37" t="s">
        <v>90</v>
      </c>
      <c r="P37" t="s">
        <v>237</v>
      </c>
      <c r="Q37" t="s">
        <v>251</v>
      </c>
      <c r="R37" t="s">
        <v>199</v>
      </c>
      <c r="S37" t="s">
        <v>95</v>
      </c>
      <c r="U37" t="s">
        <v>105</v>
      </c>
    </row>
    <row r="38" spans="2:22" x14ac:dyDescent="0.25">
      <c r="B38" s="48" t="str">
        <f t="shared" si="0"/>
        <v>TFRENELC1</v>
      </c>
      <c r="C38" s="48" t="s">
        <v>110</v>
      </c>
      <c r="D38" s="72" t="s">
        <v>219</v>
      </c>
      <c r="E38" s="48">
        <v>2026</v>
      </c>
      <c r="F38" s="48">
        <v>1.1000000000000001</v>
      </c>
      <c r="G38" s="48">
        <v>50</v>
      </c>
      <c r="H38" s="48">
        <v>12</v>
      </c>
      <c r="I38" s="48">
        <v>145</v>
      </c>
      <c r="J38" s="48">
        <v>0.85</v>
      </c>
      <c r="K38" s="48">
        <v>30</v>
      </c>
      <c r="L38" s="57">
        <v>1E-3</v>
      </c>
      <c r="N38" s="48" t="s">
        <v>90</v>
      </c>
      <c r="O38" s="48"/>
      <c r="P38" s="48" t="s">
        <v>238</v>
      </c>
      <c r="Q38" s="48" t="s">
        <v>252</v>
      </c>
      <c r="R38" s="48" t="s">
        <v>199</v>
      </c>
      <c r="S38" s="48" t="s">
        <v>95</v>
      </c>
      <c r="T38" s="48"/>
      <c r="U38" s="48" t="s">
        <v>105</v>
      </c>
      <c r="V38" s="48"/>
    </row>
    <row r="39" spans="2:22" x14ac:dyDescent="0.25">
      <c r="B39" s="48" t="str">
        <f t="shared" si="0"/>
        <v>TAVINKER1</v>
      </c>
      <c r="C39" s="48" t="s">
        <v>221</v>
      </c>
      <c r="D39" s="66" t="s">
        <v>220</v>
      </c>
      <c r="E39" s="48">
        <v>2022</v>
      </c>
      <c r="F39" s="48">
        <v>0.1</v>
      </c>
      <c r="G39" s="48">
        <v>65</v>
      </c>
      <c r="H39" s="48">
        <v>180</v>
      </c>
      <c r="I39" s="48">
        <v>50000</v>
      </c>
      <c r="J39" s="48">
        <v>70</v>
      </c>
      <c r="K39" s="48">
        <v>30</v>
      </c>
      <c r="L39" s="48">
        <v>1E-3</v>
      </c>
      <c r="N39" s="48" t="s">
        <v>90</v>
      </c>
      <c r="O39" s="48"/>
      <c r="P39" s="48" t="s">
        <v>239</v>
      </c>
      <c r="Q39" s="48" t="s">
        <v>253</v>
      </c>
      <c r="R39" s="48" t="s">
        <v>199</v>
      </c>
      <c r="S39" s="48" t="s">
        <v>95</v>
      </c>
      <c r="T39" s="48"/>
      <c r="U39" s="48" t="s">
        <v>105</v>
      </c>
      <c r="V39" s="48"/>
    </row>
    <row r="40" spans="2:22" x14ac:dyDescent="0.25">
      <c r="B40" t="str">
        <f t="shared" si="0"/>
        <v>TRAINHFO1</v>
      </c>
      <c r="C40" t="s">
        <v>324</v>
      </c>
      <c r="D40" s="74" t="s">
        <v>222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9">
        <v>1E-3</v>
      </c>
      <c r="N40" t="s">
        <v>90</v>
      </c>
      <c r="P40" t="s">
        <v>325</v>
      </c>
      <c r="Q40" t="s">
        <v>326</v>
      </c>
      <c r="R40" t="s">
        <v>199</v>
      </c>
      <c r="S40" t="s">
        <v>95</v>
      </c>
      <c r="U40" t="s">
        <v>105</v>
      </c>
    </row>
    <row r="41" spans="2:22" x14ac:dyDescent="0.25">
      <c r="B41" t="str">
        <f t="shared" si="0"/>
        <v>TRAINHYG1</v>
      </c>
      <c r="C41" t="s">
        <v>270</v>
      </c>
      <c r="D41" s="75" t="s">
        <v>222</v>
      </c>
      <c r="E41">
        <v>2040</v>
      </c>
      <c r="K41">
        <v>30</v>
      </c>
      <c r="L41" s="39">
        <v>1E-3</v>
      </c>
      <c r="N41" t="s">
        <v>90</v>
      </c>
      <c r="P41" t="s">
        <v>268</v>
      </c>
      <c r="Q41" t="s">
        <v>269</v>
      </c>
      <c r="R41" t="s">
        <v>199</v>
      </c>
      <c r="S41" t="s">
        <v>95</v>
      </c>
      <c r="U41" t="s">
        <v>105</v>
      </c>
    </row>
    <row r="42" spans="2:22" x14ac:dyDescent="0.25">
      <c r="B42" s="48" t="str">
        <f t="shared" si="0"/>
        <v>TRAINELC1</v>
      </c>
      <c r="C42" s="48" t="s">
        <v>110</v>
      </c>
      <c r="D42" s="76" t="s">
        <v>222</v>
      </c>
      <c r="E42" s="48">
        <v>2040</v>
      </c>
      <c r="F42" s="48">
        <v>0.78</v>
      </c>
      <c r="G42" s="48">
        <v>66</v>
      </c>
      <c r="H42" s="48">
        <v>500</v>
      </c>
      <c r="I42" s="48">
        <v>3100</v>
      </c>
      <c r="J42" s="48">
        <v>22</v>
      </c>
      <c r="K42" s="48">
        <v>30</v>
      </c>
      <c r="L42" s="57">
        <v>1E-3</v>
      </c>
      <c r="N42" s="48" t="s">
        <v>90</v>
      </c>
      <c r="O42" s="48"/>
      <c r="P42" s="48" t="s">
        <v>240</v>
      </c>
      <c r="Q42" s="48" t="s">
        <v>252</v>
      </c>
      <c r="R42" s="48" t="s">
        <v>199</v>
      </c>
      <c r="S42" s="48" t="s">
        <v>95</v>
      </c>
      <c r="T42" s="48"/>
      <c r="U42" s="48" t="s">
        <v>105</v>
      </c>
      <c r="V42" s="48"/>
    </row>
    <row r="43" spans="2:22" x14ac:dyDescent="0.25">
      <c r="B43" t="str">
        <f t="shared" si="0"/>
        <v>TMARNGAS1</v>
      </c>
      <c r="C43" t="s">
        <v>109</v>
      </c>
      <c r="D43" s="66" t="s">
        <v>223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90</v>
      </c>
      <c r="P43" t="s">
        <v>241</v>
      </c>
      <c r="Q43" t="s">
        <v>247</v>
      </c>
      <c r="R43" t="s">
        <v>199</v>
      </c>
      <c r="S43" t="s">
        <v>95</v>
      </c>
      <c r="U43" t="s">
        <v>105</v>
      </c>
    </row>
    <row r="44" spans="2:22" x14ac:dyDescent="0.25">
      <c r="B44" t="str">
        <f t="shared" si="0"/>
        <v>TMARNDSL1</v>
      </c>
      <c r="C44" t="s">
        <v>106</v>
      </c>
      <c r="D44" s="66" t="s">
        <v>223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90</v>
      </c>
      <c r="P44" t="s">
        <v>242</v>
      </c>
      <c r="Q44" t="s">
        <v>248</v>
      </c>
      <c r="R44" t="s">
        <v>199</v>
      </c>
      <c r="S44" t="s">
        <v>95</v>
      </c>
      <c r="U44" t="s">
        <v>105</v>
      </c>
    </row>
    <row r="45" spans="2:22" x14ac:dyDescent="0.25">
      <c r="B45" t="str">
        <f t="shared" si="0"/>
        <v>TMARNLPG1</v>
      </c>
      <c r="C45" t="s">
        <v>107</v>
      </c>
      <c r="D45" s="66" t="s">
        <v>223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90</v>
      </c>
      <c r="P45" t="s">
        <v>243</v>
      </c>
      <c r="Q45" t="s">
        <v>249</v>
      </c>
      <c r="R45" t="s">
        <v>199</v>
      </c>
      <c r="S45" t="s">
        <v>95</v>
      </c>
      <c r="U45" t="s">
        <v>105</v>
      </c>
    </row>
    <row r="46" spans="2:22" x14ac:dyDescent="0.25">
      <c r="B46" t="str">
        <f t="shared" si="0"/>
        <v>TMARNGSL1</v>
      </c>
      <c r="C46" t="s">
        <v>108</v>
      </c>
      <c r="D46" s="66" t="s">
        <v>223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90</v>
      </c>
      <c r="P46" t="s">
        <v>244</v>
      </c>
      <c r="Q46" t="s">
        <v>250</v>
      </c>
      <c r="R46" t="s">
        <v>199</v>
      </c>
      <c r="S46" t="s">
        <v>95</v>
      </c>
      <c r="U46" t="s">
        <v>105</v>
      </c>
    </row>
    <row r="47" spans="2:22" x14ac:dyDescent="0.25">
      <c r="B47" t="str">
        <f>P47</f>
        <v>TMARNBIO1</v>
      </c>
      <c r="C47" t="s">
        <v>195</v>
      </c>
      <c r="D47" s="66" t="s">
        <v>223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90</v>
      </c>
      <c r="P47" t="s">
        <v>245</v>
      </c>
      <c r="Q47" t="s">
        <v>251</v>
      </c>
      <c r="R47" t="s">
        <v>199</v>
      </c>
      <c r="S47" t="s">
        <v>95</v>
      </c>
      <c r="U47" t="s">
        <v>105</v>
      </c>
    </row>
    <row r="48" spans="2:22" x14ac:dyDescent="0.25">
      <c r="B48" s="48" t="str">
        <f t="shared" si="0"/>
        <v>TMARNELC1</v>
      </c>
      <c r="C48" s="48" t="s">
        <v>110</v>
      </c>
      <c r="D48" s="72" t="s">
        <v>223</v>
      </c>
      <c r="E48" s="48">
        <v>2026</v>
      </c>
      <c r="F48" s="48">
        <v>0.85</v>
      </c>
      <c r="G48" s="48">
        <v>50</v>
      </c>
      <c r="H48" s="48">
        <v>400</v>
      </c>
      <c r="I48" s="48">
        <v>9500</v>
      </c>
      <c r="J48" s="48">
        <v>70</v>
      </c>
      <c r="K48" s="48">
        <v>30</v>
      </c>
      <c r="L48" s="48">
        <v>1E-3</v>
      </c>
      <c r="N48" s="48" t="s">
        <v>90</v>
      </c>
      <c r="O48" s="48"/>
      <c r="P48" s="48" t="s">
        <v>246</v>
      </c>
      <c r="Q48" s="48" t="s">
        <v>252</v>
      </c>
      <c r="R48" s="48" t="s">
        <v>199</v>
      </c>
      <c r="S48" s="48" t="s">
        <v>95</v>
      </c>
      <c r="T48" s="48"/>
      <c r="U48" s="48" t="s">
        <v>105</v>
      </c>
      <c r="V4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170</v>
      </c>
      <c r="P2" s="59" t="s">
        <v>171</v>
      </c>
      <c r="AC2" s="59" t="s">
        <v>172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2026-10-13T22:02:44Z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