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L:\My Drive\001_Dissertation_WORKING\003_TIMES_WORKING\005_Cambodia-TIMES-Model-main_20261016\SubRES_TMPL\"/>
    </mc:Choice>
  </mc:AlternateContent>
  <xr:revisionPtr revIDLastSave="0" documentId="13_ncr:1_{FD9B6509-9CC9-4608-BCEC-63005ECAEC34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ELC" sheetId="4" r:id="rId1"/>
    <sheet name="IND" sheetId="8" r:id="rId2"/>
    <sheet name="PRI" sheetId="7" r:id="rId3"/>
    <sheet name="RCA" sheetId="6" r:id="rId4"/>
    <sheet name="TRA" sheetId="5" r:id="rId5"/>
    <sheet name="IEA-ETSAP_ETechDS" sheetId="9" r:id="rId6"/>
  </sheets>
  <externalReferences>
    <externalReference r:id="rId7"/>
  </externalReferences>
  <definedNames>
    <definedName name="FID_1">[1]AGR_Fuels!$A$2</definedName>
  </definedNames>
  <calcPr calcId="191029"/>
</workbook>
</file>

<file path=xl/calcChain.xml><?xml version="1.0" encoding="utf-8"?>
<calcChain xmlns="http://schemas.openxmlformats.org/spreadsheetml/2006/main">
  <c r="K39" i="4" l="1"/>
  <c r="K40" i="4" s="1"/>
  <c r="J39" i="4"/>
  <c r="J40" i="4" s="1"/>
  <c r="B14" i="8" l="1"/>
  <c r="B15" i="8"/>
  <c r="B16" i="8"/>
  <c r="B19" i="8"/>
  <c r="B20" i="8"/>
  <c r="B21" i="8"/>
  <c r="B41" i="5"/>
  <c r="I23" i="5"/>
  <c r="I22" i="5"/>
  <c r="I21" i="5"/>
  <c r="I20" i="5"/>
  <c r="I19" i="5"/>
  <c r="I18" i="5"/>
  <c r="I16" i="5"/>
  <c r="I15" i="5"/>
  <c r="I14" i="5"/>
  <c r="I13" i="5"/>
  <c r="I12" i="5"/>
  <c r="B48" i="5"/>
  <c r="B47" i="5"/>
  <c r="B46" i="5"/>
  <c r="B45" i="5"/>
  <c r="B44" i="5"/>
  <c r="B43" i="5"/>
  <c r="B39" i="5"/>
  <c r="B42" i="5"/>
  <c r="B40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K47" i="4" l="1"/>
  <c r="B52" i="4"/>
  <c r="B47" i="4"/>
  <c r="B22" i="5" l="1"/>
  <c r="B16" i="5"/>
  <c r="B22" i="6"/>
  <c r="B17" i="6"/>
  <c r="B42" i="4"/>
  <c r="B38" i="4"/>
  <c r="B33" i="4"/>
  <c r="B29" i="4"/>
  <c r="B24" i="4"/>
  <c r="B19" i="4"/>
  <c r="B14" i="4"/>
  <c r="B23" i="5"/>
  <c r="B21" i="5"/>
  <c r="B20" i="5"/>
  <c r="B19" i="5"/>
  <c r="B18" i="5"/>
  <c r="B17" i="5"/>
  <c r="B15" i="5"/>
  <c r="B14" i="5"/>
  <c r="B13" i="5"/>
  <c r="B12" i="5"/>
  <c r="B25" i="6"/>
  <c r="B24" i="6"/>
  <c r="B27" i="6"/>
  <c r="B26" i="6"/>
  <c r="B23" i="6"/>
  <c r="B21" i="6"/>
  <c r="B20" i="6"/>
  <c r="B19" i="6"/>
  <c r="B18" i="6"/>
  <c r="D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K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P3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Q3" authorId="2" shapeId="0" xr:uid="{00000000-0006-0000-02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R3" authorId="2" shapeId="0" xr:uid="{00000000-0006-0000-02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S3" authorId="2" shapeId="0" xr:uid="{00000000-0006-0000-02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I8" authorId="2" shapeId="0" xr:uid="{00000000-0006-0000-02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Q8" authorId="2" shapeId="0" xr:uid="{00000000-0006-0000-02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R8" authorId="1" shapeId="0" xr:uid="{00000000-0006-0000-02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S8" authorId="2" shapeId="0" xr:uid="{00000000-0006-0000-02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K9" authorId="2" shapeId="0" xr:uid="{00000000-0006-0000-02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I17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7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18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8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22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2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23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3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N3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S3" authorId="1" shapeId="0" xr:uid="{00000000-0006-0000-04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T3" authorId="2" shapeId="0" xr:uid="{00000000-0006-0000-04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U3" authorId="2" shapeId="0" xr:uid="{00000000-0006-0000-04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V3" authorId="2" shapeId="0" xr:uid="{00000000-0006-0000-04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T9" authorId="2" shapeId="0" xr:uid="{00000000-0006-0000-04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U9" authorId="1" shapeId="0" xr:uid="{00000000-0006-0000-04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V9" authorId="2" shapeId="0" xr:uid="{00000000-0006-0000-04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N10" authorId="2" shapeId="0" xr:uid="{00000000-0006-0000-04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<sst xmlns="http://schemas.openxmlformats.org/spreadsheetml/2006/main" count="1007" uniqueCount="317">
  <si>
    <t>~FI_T</t>
  </si>
  <si>
    <t>TechName</t>
  </si>
  <si>
    <t>TechDesc</t>
  </si>
  <si>
    <t>Comm-IN</t>
  </si>
  <si>
    <t>Comm-OUT</t>
  </si>
  <si>
    <t>FIXOM</t>
  </si>
  <si>
    <t>CommName</t>
  </si>
  <si>
    <t>~FI_Comm</t>
  </si>
  <si>
    <t>Csets</t>
  </si>
  <si>
    <t>CommDesc</t>
  </si>
  <si>
    <t>Unit</t>
  </si>
  <si>
    <t>LimType</t>
  </si>
  <si>
    <t>CTSLvl</t>
  </si>
  <si>
    <t>PeakTS</t>
  </si>
  <si>
    <t>Ctype</t>
  </si>
  <si>
    <t>START</t>
  </si>
  <si>
    <t>Sets</t>
  </si>
  <si>
    <t>EFF</t>
  </si>
  <si>
    <t>~FI_Process</t>
  </si>
  <si>
    <t>Tact</t>
  </si>
  <si>
    <t>Tcap</t>
  </si>
  <si>
    <t>Tslvl</t>
  </si>
  <si>
    <t>PrimaryCG</t>
  </si>
  <si>
    <t>Vintage</t>
  </si>
  <si>
    <t>Commodity Name</t>
  </si>
  <si>
    <t>Commodity Description</t>
  </si>
  <si>
    <t>Peak Monitoring</t>
  </si>
  <si>
    <t>Electricity Indicator</t>
  </si>
  <si>
    <t>Technology Name</t>
  </si>
  <si>
    <t>Technology Description</t>
  </si>
  <si>
    <t>Activity Unit</t>
  </si>
  <si>
    <t>Capacity Unit</t>
  </si>
  <si>
    <t>Vintage Tracking</t>
  </si>
  <si>
    <t>Input Commodity</t>
  </si>
  <si>
    <t>Output Commodity</t>
  </si>
  <si>
    <t>AFA</t>
  </si>
  <si>
    <t>VAROM</t>
  </si>
  <si>
    <t>Efficiency</t>
  </si>
  <si>
    <t>Capacity to Activity Factor</t>
  </si>
  <si>
    <t>INVCOST</t>
  </si>
  <si>
    <t>Fixed O&amp;M Cost</t>
  </si>
  <si>
    <t>Variable O&amp;M Cost</t>
  </si>
  <si>
    <t>*Declare and characterize the new technologies by sector. Sheet names should indicate the sector as &lt;SectorName&gt;_&lt;Anything&gt;</t>
  </si>
  <si>
    <t>Sector Name</t>
  </si>
  <si>
    <t>Description</t>
  </si>
  <si>
    <t>Type</t>
  </si>
  <si>
    <t>Capacity unit</t>
  </si>
  <si>
    <t>Currency Unit</t>
  </si>
  <si>
    <t>New</t>
  </si>
  <si>
    <t>ELC</t>
  </si>
  <si>
    <t>Electricity Plants</t>
  </si>
  <si>
    <t>Power Plants</t>
  </si>
  <si>
    <t>PJ</t>
  </si>
  <si>
    <t>GW</t>
  </si>
  <si>
    <t>N</t>
  </si>
  <si>
    <t>Region</t>
  </si>
  <si>
    <t>Power Plant Type</t>
  </si>
  <si>
    <t>Thermal</t>
  </si>
  <si>
    <t>CHP</t>
  </si>
  <si>
    <t>Renewable</t>
  </si>
  <si>
    <t>Nuclear</t>
  </si>
  <si>
    <t>*Commodity Set Membership</t>
  </si>
  <si>
    <t>Region Name</t>
  </si>
  <si>
    <t>Sense of the Balance EQN.</t>
  </si>
  <si>
    <t>Timeslice Level</t>
  </si>
  <si>
    <t>Code</t>
  </si>
  <si>
    <t>T</t>
  </si>
  <si>
    <t>C</t>
  </si>
  <si>
    <t>R</t>
  </si>
  <si>
    <t>LIFE</t>
  </si>
  <si>
    <t>Peak</t>
  </si>
  <si>
    <t>*Technology Name</t>
  </si>
  <si>
    <t>Utilisation Factor</t>
  </si>
  <si>
    <t>Invesctment Cost</t>
  </si>
  <si>
    <t>% contribution to PEAK</t>
  </si>
  <si>
    <t>*Process Set Membership</t>
  </si>
  <si>
    <t>TimeSlice level of Process Activity</t>
  </si>
  <si>
    <t>Primary Commodity Group</t>
  </si>
  <si>
    <t>*Units</t>
  </si>
  <si>
    <t>Years</t>
  </si>
  <si>
    <t>(Act Unit/Cap Unit)</t>
  </si>
  <si>
    <t>ELE</t>
  </si>
  <si>
    <t>ELCCOA</t>
  </si>
  <si>
    <t>ELCGAS</t>
  </si>
  <si>
    <t>ELCOIL</t>
  </si>
  <si>
    <t>Default Unit</t>
  </si>
  <si>
    <t>RSD</t>
  </si>
  <si>
    <t>Residential</t>
  </si>
  <si>
    <t>Demand Technologies</t>
  </si>
  <si>
    <t>DROT</t>
  </si>
  <si>
    <t>DMD</t>
  </si>
  <si>
    <t>PJa</t>
  </si>
  <si>
    <t>TRA</t>
  </si>
  <si>
    <t>Transport</t>
  </si>
  <si>
    <t>Capacity</t>
  </si>
  <si>
    <t>000_Units</t>
  </si>
  <si>
    <t>Commodity</t>
  </si>
  <si>
    <t>*</t>
  </si>
  <si>
    <t>Year</t>
  </si>
  <si>
    <t>Yes</t>
  </si>
  <si>
    <t>ACTFLO~DEMO</t>
  </si>
  <si>
    <t>Activity to Flo</t>
  </si>
  <si>
    <t>Investment Cost</t>
  </si>
  <si>
    <t>'000 km</t>
  </si>
  <si>
    <t>Passenger/Car</t>
  </si>
  <si>
    <t>DEMO</t>
  </si>
  <si>
    <t>TRADSL</t>
  </si>
  <si>
    <t>TRALPG</t>
  </si>
  <si>
    <t>TRAGSL</t>
  </si>
  <si>
    <t>TRAGAS</t>
  </si>
  <si>
    <t>TRAELC</t>
  </si>
  <si>
    <t>Power Plants New 1 - Solid Fuels</t>
  </si>
  <si>
    <t>Power Plants New 1 - Natural Gas</t>
  </si>
  <si>
    <t>Power Plants New 1 - Oil</t>
  </si>
  <si>
    <t>IND</t>
  </si>
  <si>
    <t>Pja</t>
  </si>
  <si>
    <t>CUM</t>
  </si>
  <si>
    <t>COST</t>
  </si>
  <si>
    <t>ACT_BND</t>
  </si>
  <si>
    <t>Reserves Cumulative Value</t>
  </si>
  <si>
    <t>Cost</t>
  </si>
  <si>
    <t>Annual Production Bound</t>
  </si>
  <si>
    <t>M€2005/PJ</t>
  </si>
  <si>
    <t>AGR</t>
  </si>
  <si>
    <t>COM</t>
  </si>
  <si>
    <t>Commercial</t>
  </si>
  <si>
    <t>COMOIL</t>
  </si>
  <si>
    <t>COMELC</t>
  </si>
  <si>
    <t>DCAP</t>
  </si>
  <si>
    <t>DCOT</t>
  </si>
  <si>
    <t>CAPNELC1</t>
  </si>
  <si>
    <t>COTNOIL1</t>
  </si>
  <si>
    <t>COTNELC1</t>
  </si>
  <si>
    <t>Agriculture</t>
  </si>
  <si>
    <t>Capacity Unit/PJ</t>
  </si>
  <si>
    <t>Demand Technologies Residential Sector - New Appliancens - Electricity</t>
  </si>
  <si>
    <t>Demand Technologies Residential Sector - New Other - oil</t>
  </si>
  <si>
    <t>Demand Technologies Residential Sector - New Other - Electricity</t>
  </si>
  <si>
    <t>Demand Technologies Commercial Sector - New Other - oil</t>
  </si>
  <si>
    <t>Demand Technologies Commercial Sector - New Other - Electricity</t>
  </si>
  <si>
    <t>RSDOIL</t>
  </si>
  <si>
    <t>RSDELC</t>
  </si>
  <si>
    <t>DRAP</t>
  </si>
  <si>
    <t>Demand Technologies Transport Sector - New Cars - Natural Gas</t>
  </si>
  <si>
    <t>Demand Technologies Transport Sector - New Cars - Diesel oil</t>
  </si>
  <si>
    <t>Demand Technologies Transport Sector - New Cars - LPG</t>
  </si>
  <si>
    <t>Demand Technologies Transport Sector - New Cars - Motor spirit</t>
  </si>
  <si>
    <t>Demand Technologies Transport Sector - New Cars - Electricity</t>
  </si>
  <si>
    <t>Demand Technologies Transport Sector - New Pub - Natural Gas</t>
  </si>
  <si>
    <t>Demand Technologies Transport Sector - New Pub - Diesel oil</t>
  </si>
  <si>
    <t>Demand Technologies Transport Sector - New Pub - LPG</t>
  </si>
  <si>
    <t>Demand Technologies Transport Sector - New Pub - Motor spirit</t>
  </si>
  <si>
    <t>Demand Technologies Transport Sector - New Pub - Electricity</t>
  </si>
  <si>
    <t>DTCAR</t>
  </si>
  <si>
    <t>DTPUB</t>
  </si>
  <si>
    <t>ELCTNCOA01</t>
  </si>
  <si>
    <t>ELCTNGAS01</t>
  </si>
  <si>
    <t>ELCTNOIL01</t>
  </si>
  <si>
    <t>ELCRNBIO01</t>
  </si>
  <si>
    <t>ELCRNHYD01</t>
  </si>
  <si>
    <t>ELCRNWIN01</t>
  </si>
  <si>
    <t>ELCRNSOL01</t>
  </si>
  <si>
    <t>Power Plants New 1 - Biomass</t>
  </si>
  <si>
    <t>Power Plants New 1 - Hydro power</t>
  </si>
  <si>
    <t>Power Plants New 1 - Wind energy</t>
  </si>
  <si>
    <t>Power Plants New 1 - Solar energy</t>
  </si>
  <si>
    <t>ELCBIO</t>
  </si>
  <si>
    <t>ELCHYD</t>
  </si>
  <si>
    <t>ELCWIN</t>
  </si>
  <si>
    <t>ELCSOL</t>
  </si>
  <si>
    <t>http://www.iea-etsap.org/Energy_Technologies/Energy_Technology.asp</t>
  </si>
  <si>
    <t>http://www.iea-etsap.org/Energy_Technologies/Energy_Supply.asp</t>
  </si>
  <si>
    <t>http://www.iea-etsap.org/Energy_Technologies/Energy_Demand.asp</t>
  </si>
  <si>
    <t>COMSOL</t>
  </si>
  <si>
    <t>RAPNELC1</t>
  </si>
  <si>
    <t>ROTNOIL1</t>
  </si>
  <si>
    <t>ROTNELC1</t>
  </si>
  <si>
    <t>ROTNBIO1</t>
  </si>
  <si>
    <t>Demand Technologies Residential Sector - New Other - Biomass</t>
  </si>
  <si>
    <t>RSDBIO</t>
  </si>
  <si>
    <t>RSDSOL</t>
  </si>
  <si>
    <t>TPUBNBIO1</t>
  </si>
  <si>
    <t>TPUNELC1</t>
  </si>
  <si>
    <t>TPUNGSL1</t>
  </si>
  <si>
    <t>TPUNLPG1</t>
  </si>
  <si>
    <t>TPUNDSL1</t>
  </si>
  <si>
    <t>TPUNGAS1</t>
  </si>
  <si>
    <t>TCANELC1</t>
  </si>
  <si>
    <t>TCARNBIO1</t>
  </si>
  <si>
    <t>TCANGSL1</t>
  </si>
  <si>
    <t>TCANLPG1</t>
  </si>
  <si>
    <t>TCANDSL1</t>
  </si>
  <si>
    <t>TCANGAS1</t>
  </si>
  <si>
    <t>Demand Technologies Transport Sector - New Cars - Biofuels</t>
  </si>
  <si>
    <t>Demand Technologies Transport Sector - New Pub - Biofuels</t>
  </si>
  <si>
    <t>TRABIO</t>
  </si>
  <si>
    <t>CAP2ACT</t>
  </si>
  <si>
    <t>Lifetime</t>
  </si>
  <si>
    <t>BV*km/PJ</t>
  </si>
  <si>
    <t>BPkm</t>
  </si>
  <si>
    <t>bvkm/mvkm</t>
  </si>
  <si>
    <t>M$2021</t>
  </si>
  <si>
    <t>Storage</t>
  </si>
  <si>
    <t>S</t>
  </si>
  <si>
    <t>ELCSNBES01</t>
  </si>
  <si>
    <t>Power Plants New 1 - Battery Energy Storage System</t>
  </si>
  <si>
    <t>ELCRNBSO01</t>
  </si>
  <si>
    <t>Power Plants New 1 - Solar energy with BESS</t>
  </si>
  <si>
    <t>ELCRNPHY01</t>
  </si>
  <si>
    <t>Power Plants New 1 - Pumped Hydro power</t>
  </si>
  <si>
    <t>M$/GW</t>
  </si>
  <si>
    <t>M$/PJa</t>
  </si>
  <si>
    <t>M$/PJ</t>
  </si>
  <si>
    <t>DAYNITE</t>
  </si>
  <si>
    <t>M$/000_Units</t>
  </si>
  <si>
    <t>M$/000_Units/a</t>
  </si>
  <si>
    <t>M$</t>
  </si>
  <si>
    <t>DTMOT</t>
  </si>
  <si>
    <t>DTTRI</t>
  </si>
  <si>
    <t>DTFRE</t>
  </si>
  <si>
    <t>DTAVI</t>
  </si>
  <si>
    <t>TRAKER</t>
  </si>
  <si>
    <t>DTRAI</t>
  </si>
  <si>
    <t>DTMAR</t>
  </si>
  <si>
    <t>TMOTNDSL1</t>
  </si>
  <si>
    <t>TMOTNGSL1</t>
  </si>
  <si>
    <t>TMOTNBIO1</t>
  </si>
  <si>
    <t>TMOTNELC1</t>
  </si>
  <si>
    <t>TTRINDSL1</t>
  </si>
  <si>
    <t>TTRINLPG1</t>
  </si>
  <si>
    <t>TTRINGSL1</t>
  </si>
  <si>
    <t>TTRINBIO1</t>
  </si>
  <si>
    <t>TTRINELC1</t>
  </si>
  <si>
    <t>TFRENGAS1</t>
  </si>
  <si>
    <t>TFRENDSL1</t>
  </si>
  <si>
    <t>TFRENLPG1</t>
  </si>
  <si>
    <t>TFRENGSL1</t>
  </si>
  <si>
    <t>TFRENBIO1</t>
  </si>
  <si>
    <t>TFRENELC1</t>
  </si>
  <si>
    <t>TAVINKER1</t>
  </si>
  <si>
    <t>TRAINDSL1</t>
  </si>
  <si>
    <t>TRAINELC1</t>
  </si>
  <si>
    <t>TMARNGAS1</t>
  </si>
  <si>
    <t>TMARNDSL1</t>
  </si>
  <si>
    <t>TMARNLPG1</t>
  </si>
  <si>
    <t>TMARNGSL1</t>
  </si>
  <si>
    <t>TMARNBIO1</t>
  </si>
  <si>
    <t>TMARNELC1</t>
  </si>
  <si>
    <t>Demand Technologies Transport Sector - New Motor - Natural Gas</t>
  </si>
  <si>
    <t>Demand Technologies Transport Sector - New Motor - Diesel oil</t>
  </si>
  <si>
    <t>Demand Technologies Transport Sector - New Motor - LPG</t>
  </si>
  <si>
    <t>Demand Technologies Transport Sector - New Motor - Motor spirit</t>
  </si>
  <si>
    <t>Demand Technologies Transport Sector - New Motor - Biofuels</t>
  </si>
  <si>
    <t>Demand Technologies Transport Sector - New Motor - Electricity</t>
  </si>
  <si>
    <t>Demand Technologies Transport Sector - New Motor - Kerosenes</t>
  </si>
  <si>
    <t>M$/Capacity Unit</t>
  </si>
  <si>
    <t>M$/Capacity unit</t>
  </si>
  <si>
    <t>Demand Technologies Commercial Sector - New Appliances - Electricity</t>
  </si>
  <si>
    <t>Demand Technologies Commercial Sector - New Space Cooling - Natural Gas</t>
  </si>
  <si>
    <t>Demand Technologies Commercial Sector - New Space Cooling - Solar energy</t>
  </si>
  <si>
    <t>CSCNSOL1</t>
  </si>
  <si>
    <t>CSCNELC1</t>
  </si>
  <si>
    <t>DCSC</t>
  </si>
  <si>
    <t>DRSC</t>
  </si>
  <si>
    <t>RSCNSOL1</t>
  </si>
  <si>
    <t>RSCNELC1</t>
  </si>
  <si>
    <t>Demand Technologies Residential Sector - New Space Cooling - Solar energy</t>
  </si>
  <si>
    <t>Demand Technologies Residential Sector - New Space Cooling - Natural Gas</t>
  </si>
  <si>
    <t>INDELC</t>
  </si>
  <si>
    <t>TRAINHYG1</t>
  </si>
  <si>
    <t>Demand Technologies Transport Sector - New Motor - Hydrogen</t>
  </si>
  <si>
    <t>TRAHYG</t>
  </si>
  <si>
    <t>IBOILNCOA</t>
  </si>
  <si>
    <t>IBOILNBIO</t>
  </si>
  <si>
    <t>IBOILNELC</t>
  </si>
  <si>
    <t>ICOMPNELC</t>
  </si>
  <si>
    <t>IPUMPNELC</t>
  </si>
  <si>
    <t>IMOTONELC</t>
  </si>
  <si>
    <t>INDCOA</t>
  </si>
  <si>
    <t>DIBOIL</t>
  </si>
  <si>
    <t>INDBIO</t>
  </si>
  <si>
    <t>IBOILNDSL</t>
  </si>
  <si>
    <t>Demand Technologies Industry Sector - New Boiler - Solid Fuels</t>
  </si>
  <si>
    <t>Demand Technologies Industry Sector - New Boiler - Biomass</t>
  </si>
  <si>
    <t>Demand Technologies Industry Sector - New Boiler - Electricity</t>
  </si>
  <si>
    <t>Demand Technologies Industry Sector - New Compressor - Electricity</t>
  </si>
  <si>
    <t>Demand Technologies Industry Sector - New Pump - Electricity</t>
  </si>
  <si>
    <t>Demand Technologies Industry Sector - New Heavy Motor - Electricity</t>
  </si>
  <si>
    <t>Demand Technologies Industry Sector - New Boiler - Diesel</t>
  </si>
  <si>
    <t>INDOIL</t>
  </si>
  <si>
    <t>DIENGN</t>
  </si>
  <si>
    <t>IENGNNDSL</t>
  </si>
  <si>
    <t>Demand Technologies Industry Sector - New Engine - Diesel</t>
  </si>
  <si>
    <t>DIOAPP</t>
  </si>
  <si>
    <t>IOAPPNELC</t>
  </si>
  <si>
    <t>Demand Technologies Industry Sector - New Other Appliance - Electricity</t>
  </si>
  <si>
    <t>AGROIL</t>
  </si>
  <si>
    <t>AGRELC</t>
  </si>
  <si>
    <t>DICOMP</t>
  </si>
  <si>
    <t>DIPUMP</t>
  </si>
  <si>
    <t>DIMOTO</t>
  </si>
  <si>
    <t>DAOTH</t>
  </si>
  <si>
    <t>AOTHNDSL</t>
  </si>
  <si>
    <t>Demand Technologies Agriculture Sector - New Other - Diesel</t>
  </si>
  <si>
    <t>Demand Technologies Agriculture Sector - New Other - Electricity</t>
  </si>
  <si>
    <t>AOTHNDELC</t>
  </si>
  <si>
    <t>IOAPPNDSL</t>
  </si>
  <si>
    <t>Demand Technologies Industry Sector - New Other Appliance - Diesel</t>
  </si>
  <si>
    <t>NRG</t>
  </si>
  <si>
    <t>ENV</t>
  </si>
  <si>
    <t>ELCCO2</t>
  </si>
  <si>
    <t>kt</t>
  </si>
  <si>
    <t>FX</t>
  </si>
  <si>
    <t>ANNUAL</t>
  </si>
  <si>
    <t>ELE, STG</t>
  </si>
  <si>
    <t>PDP Installed Capacity</t>
  </si>
  <si>
    <t>NCAP_BND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</si>
</sst>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0.000"/>
    <numFmt numFmtId="166" formatCode="0.0"/>
    <numFmt numFmtId="167" formatCode="\Te\x\t"/>
  </numFmts>
  <fonts count="32" x14ac:knownFonts="1">
    <font>
      <sz val="10"/>
      <name val="Arial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 tint="-0.2499465926084170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9C6500"/>
      <name val="Calibri"/>
      <family val="2"/>
      <scheme val="minor"/>
    </font>
    <font>
      <b/>
      <sz val="18"/>
      <color theme="3"/>
      <name val="Arial"/>
      <family val="2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8.25"/>
      <color rgb="FF000000"/>
      <name val="Microsoft Sans Serif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F1FB"/>
        <bgColor rgb="FFEAF1FB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59">
    <xf numFmtId="0" fontId="0" fillId="0" borderId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1" fontId="18" fillId="0" borderId="0" applyNumberFormat="0" applyAlignment="0" applyProtection="0">
      <alignment horizontal="center"/>
    </xf>
    <xf numFmtId="0" fontId="19" fillId="0" borderId="7" applyNumberFormat="0" applyFill="0" applyAlignment="0" applyProtection="0"/>
    <xf numFmtId="164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0" fillId="5" borderId="0" applyNumberFormat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2" fillId="6" borderId="0" applyNumberFormat="0" applyBorder="0" applyAlignment="0" applyProtection="0"/>
    <xf numFmtId="0" fontId="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6" fillId="0" borderId="0"/>
    <xf numFmtId="0" fontId="4" fillId="0" borderId="0"/>
    <xf numFmtId="0" fontId="4" fillId="0" borderId="0"/>
    <xf numFmtId="0" fontId="16" fillId="0" borderId="0"/>
    <xf numFmtId="0" fontId="4" fillId="0" borderId="0"/>
    <xf numFmtId="0" fontId="2" fillId="0" borderId="0"/>
    <xf numFmtId="0" fontId="4" fillId="7" borderId="8" applyNumberFormat="0" applyFont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4" fillId="0" borderId="0"/>
    <xf numFmtId="0" fontId="30" fillId="0" borderId="0"/>
  </cellStyleXfs>
  <cellXfs count="82">
    <xf numFmtId="0" fontId="0" fillId="0" borderId="0" xfId="0"/>
    <xf numFmtId="0" fontId="23" fillId="0" borderId="0" xfId="0" applyFont="1"/>
    <xf numFmtId="0" fontId="4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left"/>
    </xf>
    <xf numFmtId="0" fontId="4" fillId="0" borderId="0" xfId="32" applyAlignment="1">
      <alignment horizontal="right"/>
    </xf>
    <xf numFmtId="0" fontId="3" fillId="0" borderId="0" xfId="32" applyFont="1" applyAlignment="1">
      <alignment horizontal="left"/>
    </xf>
    <xf numFmtId="0" fontId="4" fillId="0" borderId="0" xfId="32" applyAlignment="1">
      <alignment horizontal="left"/>
    </xf>
    <xf numFmtId="0" fontId="17" fillId="4" borderId="0" xfId="2"/>
    <xf numFmtId="0" fontId="24" fillId="8" borderId="0" xfId="13" applyFont="1" applyFill="1"/>
    <xf numFmtId="0" fontId="25" fillId="3" borderId="2" xfId="1" applyFont="1" applyBorder="1" applyAlignment="1">
      <alignment horizontal="left" wrapText="1"/>
    </xf>
    <xf numFmtId="0" fontId="25" fillId="3" borderId="1" xfId="1" applyFont="1" applyBorder="1" applyAlignment="1">
      <alignment horizontal="left" wrapText="1"/>
    </xf>
    <xf numFmtId="0" fontId="5" fillId="2" borderId="1" xfId="32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24" fillId="8" borderId="0" xfId="13" applyFont="1" applyFill="1" applyAlignment="1">
      <alignment wrapText="1"/>
    </xf>
    <xf numFmtId="0" fontId="5" fillId="2" borderId="1" xfId="32" applyFont="1" applyFill="1" applyBorder="1" applyAlignment="1">
      <alignment horizontal="right" vertical="center" wrapText="1"/>
    </xf>
    <xf numFmtId="0" fontId="5" fillId="2" borderId="1" xfId="32" applyFont="1" applyFill="1" applyBorder="1" applyAlignment="1">
      <alignment horizontal="right" vertical="center"/>
    </xf>
    <xf numFmtId="0" fontId="25" fillId="3" borderId="1" xfId="1" applyFont="1" applyBorder="1" applyAlignment="1">
      <alignment horizontal="right" wrapText="1"/>
    </xf>
    <xf numFmtId="0" fontId="25" fillId="3" borderId="3" xfId="1" applyFont="1" applyBorder="1" applyAlignment="1">
      <alignment horizontal="right" wrapText="1"/>
    </xf>
    <xf numFmtId="0" fontId="25" fillId="3" borderId="2" xfId="1" applyFont="1" applyBorder="1" applyAlignment="1">
      <alignment horizontal="right" wrapText="1"/>
    </xf>
    <xf numFmtId="0" fontId="25" fillId="3" borderId="4" xfId="1" applyFont="1" applyBorder="1" applyAlignment="1">
      <alignment horizontal="right" wrapText="1"/>
    </xf>
    <xf numFmtId="0" fontId="0" fillId="0" borderId="0" xfId="0" applyAlignment="1">
      <alignment wrapText="1"/>
    </xf>
    <xf numFmtId="0" fontId="17" fillId="4" borderId="0" xfId="2" applyAlignment="1">
      <alignment wrapText="1"/>
    </xf>
    <xf numFmtId="0" fontId="4" fillId="0" borderId="0" xfId="17"/>
    <xf numFmtId="0" fontId="26" fillId="0" borderId="0" xfId="17" applyFont="1"/>
    <xf numFmtId="0" fontId="5" fillId="0" borderId="0" xfId="32" applyFont="1" applyAlignment="1">
      <alignment horizontal="right" vertical="center" wrapText="1"/>
    </xf>
    <xf numFmtId="1" fontId="4" fillId="0" borderId="0" xfId="17" applyNumberFormat="1"/>
    <xf numFmtId="2" fontId="4" fillId="0" borderId="0" xfId="17" applyNumberFormat="1"/>
    <xf numFmtId="0" fontId="27" fillId="0" borderId="0" xfId="13" applyFont="1" applyFill="1"/>
    <xf numFmtId="0" fontId="28" fillId="0" borderId="0" xfId="2" applyFont="1" applyFill="1" applyAlignment="1">
      <alignment wrapText="1"/>
    </xf>
    <xf numFmtId="1" fontId="0" fillId="0" borderId="0" xfId="0" applyNumberFormat="1"/>
    <xf numFmtId="2" fontId="0" fillId="0" borderId="0" xfId="0" applyNumberFormat="1"/>
    <xf numFmtId="0" fontId="24" fillId="0" borderId="0" xfId="13" applyFont="1" applyFill="1"/>
    <xf numFmtId="0" fontId="26" fillId="0" borderId="0" xfId="0" applyFont="1"/>
    <xf numFmtId="0" fontId="24" fillId="8" borderId="0" xfId="13" quotePrefix="1" applyFont="1" applyFill="1"/>
    <xf numFmtId="0" fontId="17" fillId="0" borderId="0" xfId="2" applyFill="1"/>
    <xf numFmtId="0" fontId="5" fillId="0" borderId="0" xfId="0" applyFont="1" applyAlignment="1">
      <alignment horizontal="left"/>
    </xf>
    <xf numFmtId="0" fontId="25" fillId="0" borderId="0" xfId="1" applyFont="1" applyFill="1" applyBorder="1" applyAlignment="1">
      <alignment horizontal="right" wrapText="1"/>
    </xf>
    <xf numFmtId="0" fontId="25" fillId="3" borderId="4" xfId="1" quotePrefix="1" applyFont="1" applyBorder="1" applyAlignment="1">
      <alignment horizontal="right" wrapText="1"/>
    </xf>
    <xf numFmtId="165" fontId="0" fillId="0" borderId="0" xfId="0" applyNumberFormat="1"/>
    <xf numFmtId="166" fontId="0" fillId="0" borderId="0" xfId="0" applyNumberFormat="1"/>
    <xf numFmtId="0" fontId="25" fillId="3" borderId="2" xfId="1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1" fontId="4" fillId="0" borderId="0" xfId="0" applyNumberFormat="1" applyFont="1"/>
    <xf numFmtId="0" fontId="4" fillId="0" borderId="0" xfId="16" applyFont="1" applyFill="1"/>
    <xf numFmtId="2" fontId="4" fillId="0" borderId="0" xfId="0" applyNumberFormat="1" applyFont="1"/>
    <xf numFmtId="0" fontId="5" fillId="2" borderId="1" xfId="32" applyFont="1" applyFill="1" applyBorder="1" applyAlignment="1">
      <alignment horizontal="center" vertical="center" wrapText="1"/>
    </xf>
    <xf numFmtId="0" fontId="25" fillId="3" borderId="4" xfId="1" applyFont="1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2" fontId="0" fillId="0" borderId="3" xfId="0" applyNumberFormat="1" applyBorder="1"/>
    <xf numFmtId="2" fontId="0" fillId="0" borderId="5" xfId="0" applyNumberFormat="1" applyBorder="1"/>
    <xf numFmtId="166" fontId="0" fillId="0" borderId="5" xfId="0" applyNumberFormat="1" applyBorder="1"/>
    <xf numFmtId="1" fontId="0" fillId="0" borderId="5" xfId="0" applyNumberFormat="1" applyBorder="1"/>
    <xf numFmtId="0" fontId="0" fillId="0" borderId="4" xfId="0" applyBorder="1"/>
    <xf numFmtId="2" fontId="0" fillId="0" borderId="4" xfId="0" applyNumberFormat="1" applyBorder="1"/>
    <xf numFmtId="0" fontId="4" fillId="0" borderId="5" xfId="0" applyFont="1" applyBorder="1"/>
    <xf numFmtId="165" fontId="0" fillId="0" borderId="5" xfId="0" applyNumberFormat="1" applyBorder="1"/>
    <xf numFmtId="0" fontId="0" fillId="9" borderId="0" xfId="0" applyFill="1"/>
    <xf numFmtId="0" fontId="1" fillId="9" borderId="0" xfId="14" applyFill="1" applyAlignment="1" applyProtection="1">
      <alignment vertical="center"/>
    </xf>
    <xf numFmtId="167" fontId="3" fillId="0" borderId="0" xfId="0" applyNumberFormat="1" applyFont="1"/>
    <xf numFmtId="167" fontId="4" fillId="0" borderId="0" xfId="0" applyNumberFormat="1" applyFont="1"/>
    <xf numFmtId="167" fontId="5" fillId="2" borderId="1" xfId="0" applyNumberFormat="1" applyFont="1" applyFill="1" applyBorder="1" applyAlignment="1">
      <alignment horizontal="left"/>
    </xf>
    <xf numFmtId="167" fontId="5" fillId="2" borderId="3" xfId="0" applyNumberFormat="1" applyFont="1" applyFill="1" applyBorder="1" applyAlignment="1">
      <alignment horizontal="left"/>
    </xf>
    <xf numFmtId="167" fontId="25" fillId="3" borderId="2" xfId="1" applyNumberFormat="1" applyFont="1" applyBorder="1" applyAlignment="1">
      <alignment horizontal="left" wrapText="1"/>
    </xf>
    <xf numFmtId="167" fontId="25" fillId="3" borderId="1" xfId="1" applyNumberFormat="1" applyFont="1" applyBorder="1" applyAlignment="1">
      <alignment horizontal="left" wrapText="1"/>
    </xf>
    <xf numFmtId="167" fontId="0" fillId="0" borderId="0" xfId="0" applyNumberFormat="1"/>
    <xf numFmtId="167" fontId="25" fillId="3" borderId="2" xfId="1" applyNumberFormat="1" applyFont="1" applyBorder="1" applyAlignment="1">
      <alignment horizontal="center" wrapText="1"/>
    </xf>
    <xf numFmtId="167" fontId="0" fillId="0" borderId="4" xfId="0" applyNumberFormat="1" applyBorder="1"/>
    <xf numFmtId="167" fontId="4" fillId="0" borderId="4" xfId="0" applyNumberFormat="1" applyFont="1" applyBorder="1"/>
    <xf numFmtId="167" fontId="25" fillId="3" borderId="6" xfId="1" applyNumberFormat="1" applyFont="1" applyBorder="1" applyAlignment="1">
      <alignment horizontal="left" wrapText="1"/>
    </xf>
    <xf numFmtId="167" fontId="25" fillId="3" borderId="6" xfId="1" applyNumberFormat="1" applyFont="1" applyBorder="1" applyAlignment="1">
      <alignment horizontal="right" wrapText="1"/>
    </xf>
    <xf numFmtId="167" fontId="0" fillId="0" borderId="5" xfId="0" applyNumberFormat="1" applyBorder="1"/>
    <xf numFmtId="167" fontId="4" fillId="0" borderId="5" xfId="0" applyNumberFormat="1" applyFont="1" applyBorder="1"/>
    <xf numFmtId="167" fontId="0" fillId="0" borderId="9" xfId="0" applyNumberFormat="1" applyBorder="1"/>
    <xf numFmtId="167" fontId="0" fillId="0" borderId="10" xfId="0" applyNumberFormat="1" applyBorder="1"/>
    <xf numFmtId="167" fontId="0" fillId="0" borderId="11" xfId="0" applyNumberFormat="1" applyBorder="1"/>
    <xf numFmtId="0" fontId="25" fillId="3" borderId="0" xfId="1" applyFont="1" applyBorder="1" applyAlignment="1">
      <alignment horizontal="right" wrapText="1"/>
    </xf>
    <xf numFmtId="0" fontId="25" fillId="3" borderId="0" xfId="1" applyFont="1" applyBorder="1" applyAlignment="1">
      <alignment horizontal="center" wrapText="1"/>
    </xf>
    <xf numFmtId="165" fontId="0" fillId="0" borderId="3" xfId="0" applyNumberFormat="1" applyBorder="1"/>
    <xf numFmtId="165" fontId="0" fillId="0" borderId="4" xfId="0" applyNumberFormat="1" applyBorder="1"/>
    <xf numFmtId="49" fontId="31" fillId="10" borderId="12" xfId="58" applyNumberFormat="1" applyFont="1" applyFill="1" applyBorder="1" applyAlignment="1">
      <alignment horizontal="left" vertical="center"/>
    </xf>
  </cellXfs>
  <cellStyles count="59">
    <cellStyle name="20% - Accent5" xfId="1" builtinId="46"/>
    <cellStyle name="Accent2" xfId="2" builtinId="33"/>
    <cellStyle name="calculated" xfId="3" xr:uid="{00000000-0005-0000-0000-000003000000}"/>
    <cellStyle name="Calculation 2" xfId="4" xr:uid="{00000000-0005-0000-0000-000004000000}"/>
    <cellStyle name="Comma 10" xfId="5" xr:uid="{00000000-0005-0000-0000-000005000000}"/>
    <cellStyle name="Comma 11" xfId="6" xr:uid="{00000000-0005-0000-0000-000006000000}"/>
    <cellStyle name="Comma 2" xfId="7" xr:uid="{00000000-0005-0000-0000-000007000000}"/>
    <cellStyle name="Comma 2 2" xfId="8" xr:uid="{00000000-0005-0000-0000-000008000000}"/>
    <cellStyle name="Comma 2 3" xfId="9" xr:uid="{00000000-0005-0000-0000-000009000000}"/>
    <cellStyle name="Comma 2 4" xfId="10" xr:uid="{00000000-0005-0000-0000-00000A000000}"/>
    <cellStyle name="Comma 2 5" xfId="11" xr:uid="{00000000-0005-0000-0000-00000B000000}"/>
    <cellStyle name="Comma 3" xfId="12" xr:uid="{00000000-0005-0000-0000-00000C000000}"/>
    <cellStyle name="Good" xfId="13" builtinId="26"/>
    <cellStyle name="Hyperlink" xfId="14" builtinId="8"/>
    <cellStyle name="Hyperlink 3" xfId="15" xr:uid="{00000000-0005-0000-0000-00000F000000}"/>
    <cellStyle name="Neutral" xfId="16" builtinId="28"/>
    <cellStyle name="Normal" xfId="0" builtinId="0"/>
    <cellStyle name="Normal 10" xfId="17" xr:uid="{00000000-0005-0000-0000-000012000000}"/>
    <cellStyle name="Normal 11" xfId="18" xr:uid="{00000000-0005-0000-0000-000013000000}"/>
    <cellStyle name="Normal 11 2" xfId="19" xr:uid="{00000000-0005-0000-0000-000014000000}"/>
    <cellStyle name="Normal 11 3" xfId="20" xr:uid="{00000000-0005-0000-0000-000015000000}"/>
    <cellStyle name="Normal 11 4" xfId="21" xr:uid="{00000000-0005-0000-0000-000016000000}"/>
    <cellStyle name="Normal 12" xfId="22" xr:uid="{00000000-0005-0000-0000-000017000000}"/>
    <cellStyle name="Normal 12 2" xfId="23" xr:uid="{00000000-0005-0000-0000-000018000000}"/>
    <cellStyle name="Normal 12 3" xfId="24" xr:uid="{00000000-0005-0000-0000-000019000000}"/>
    <cellStyle name="Normal 12 4" xfId="25" xr:uid="{00000000-0005-0000-0000-00001A000000}"/>
    <cellStyle name="Normal 2" xfId="26" xr:uid="{00000000-0005-0000-0000-00001B000000}"/>
    <cellStyle name="Normal 2 2" xfId="27" xr:uid="{00000000-0005-0000-0000-00001C000000}"/>
    <cellStyle name="Normal 2 3" xfId="28" xr:uid="{00000000-0005-0000-0000-00001D000000}"/>
    <cellStyle name="Normal 2 4" xfId="29" xr:uid="{00000000-0005-0000-0000-00001E000000}"/>
    <cellStyle name="Normal 3" xfId="30" xr:uid="{00000000-0005-0000-0000-00001F000000}"/>
    <cellStyle name="Normal 39" xfId="31" xr:uid="{00000000-0005-0000-0000-000020000000}"/>
    <cellStyle name="Normal 4" xfId="32" xr:uid="{00000000-0005-0000-0000-000021000000}"/>
    <cellStyle name="Normal 4 2" xfId="33" xr:uid="{00000000-0005-0000-0000-000022000000}"/>
    <cellStyle name="Normal 5" xfId="58" xr:uid="{A22014E1-E39E-4221-B7FC-87DBB81F1FF7}"/>
    <cellStyle name="Normal 8" xfId="34" xr:uid="{00000000-0005-0000-0000-000023000000}"/>
    <cellStyle name="Normal 9 2" xfId="35" xr:uid="{00000000-0005-0000-0000-000024000000}"/>
    <cellStyle name="Normale_B2020" xfId="36" xr:uid="{00000000-0005-0000-0000-000025000000}"/>
    <cellStyle name="Note 2" xfId="37" xr:uid="{00000000-0005-0000-0000-000026000000}"/>
    <cellStyle name="Percent 2" xfId="38" xr:uid="{00000000-0005-0000-0000-000027000000}"/>
    <cellStyle name="Percent 2 2" xfId="39" xr:uid="{00000000-0005-0000-0000-000028000000}"/>
    <cellStyle name="Percent 2 2 2" xfId="40" xr:uid="{00000000-0005-0000-0000-000029000000}"/>
    <cellStyle name="Percent 2 3" xfId="41" xr:uid="{00000000-0005-0000-0000-00002A000000}"/>
    <cellStyle name="Percent 3" xfId="42" xr:uid="{00000000-0005-0000-0000-00002B000000}"/>
    <cellStyle name="Percent 3 2" xfId="43" xr:uid="{00000000-0005-0000-0000-00002C000000}"/>
    <cellStyle name="Percent 3 2 2" xfId="44" xr:uid="{00000000-0005-0000-0000-00002D000000}"/>
    <cellStyle name="Percent 3 3" xfId="45" xr:uid="{00000000-0005-0000-0000-00002E000000}"/>
    <cellStyle name="Percent 3 4" xfId="46" xr:uid="{00000000-0005-0000-0000-00002F000000}"/>
    <cellStyle name="Percent 4" xfId="47" xr:uid="{00000000-0005-0000-0000-000030000000}"/>
    <cellStyle name="Percent 4 2" xfId="48" xr:uid="{00000000-0005-0000-0000-000031000000}"/>
    <cellStyle name="Percent 4 3" xfId="49" xr:uid="{00000000-0005-0000-0000-000032000000}"/>
    <cellStyle name="Percent 4 4" xfId="50" xr:uid="{00000000-0005-0000-0000-000033000000}"/>
    <cellStyle name="Percent 5" xfId="51" xr:uid="{00000000-0005-0000-0000-000034000000}"/>
    <cellStyle name="Percent 5 2" xfId="52" xr:uid="{00000000-0005-0000-0000-000035000000}"/>
    <cellStyle name="Percent 6" xfId="53" xr:uid="{00000000-0005-0000-0000-000036000000}"/>
    <cellStyle name="Percent 6 2" xfId="54" xr:uid="{00000000-0005-0000-0000-000037000000}"/>
    <cellStyle name="Percent 7" xfId="55" xr:uid="{00000000-0005-0000-0000-000038000000}"/>
    <cellStyle name="Percent 8" xfId="56" xr:uid="{00000000-0005-0000-0000-000039000000}"/>
    <cellStyle name="Standard_Sce_D_Extraction" xfId="57" xr:uid="{00000000-0005-0000-0000-00003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9524</xdr:colOff>
      <xdr:row>61</xdr:row>
      <xdr:rowOff>15875</xdr:rowOff>
    </xdr:from>
    <xdr:to>
      <xdr:col>12</xdr:col>
      <xdr:colOff>21166</xdr:colOff>
      <xdr:row>70</xdr:row>
      <xdr:rowOff>10583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E448FC7-5FA6-4416-A543-F7B93A5592EC}"/>
            </a:ext>
          </a:extLst>
        </xdr:cNvPr>
        <xdr:cNvSpPr txBox="1"/>
      </xdr:nvSpPr>
      <xdr:spPr>
        <a:xfrm>
          <a:off x="1311274" y="5296958"/>
          <a:ext cx="7356475" cy="142345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power plants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technologies are defined in the base-year template while new fuel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</a:p>
        <a:p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Vintaging ELCTNGAS00 in the FI_PROCESS setting YES cellW15 and then specifing data by year in table FI_T (column Year. In this example EFF is vintaged for periods 2006 to 2020.</a:t>
          </a:r>
          <a:endParaRPr lang="fr-CA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643255</xdr:colOff>
      <xdr:row>39</xdr:row>
      <xdr:rowOff>120227</xdr:rowOff>
    </xdr:from>
    <xdr:to>
      <xdr:col>17</xdr:col>
      <xdr:colOff>524933</xdr:colOff>
      <xdr:row>46</xdr:row>
      <xdr:rowOff>35984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49DE68-0829-4A13-A788-6D59EAEE2E87}"/>
            </a:ext>
          </a:extLst>
        </xdr:cNvPr>
        <xdr:cNvSpPr txBox="1"/>
      </xdr:nvSpPr>
      <xdr:spPr>
        <a:xfrm>
          <a:off x="9524788" y="7460827"/>
          <a:ext cx="7738745" cy="110109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agriculture, commercial and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residential demand technologies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demand technologies are defined in the base-year template while new demand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  <a:endParaRPr lang="fr-CA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829022</xdr:colOff>
      <xdr:row>51</xdr:row>
      <xdr:rowOff>47279</xdr:rowOff>
    </xdr:from>
    <xdr:to>
      <xdr:col>11</xdr:col>
      <xdr:colOff>390701</xdr:colOff>
      <xdr:row>57</xdr:row>
      <xdr:rowOff>61133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5907E4-F726-4280-99B2-B1C245B2581C}"/>
            </a:ext>
          </a:extLst>
        </xdr:cNvPr>
        <xdr:cNvSpPr txBox="1"/>
      </xdr:nvSpPr>
      <xdr:spPr>
        <a:xfrm>
          <a:off x="1036840" y="10826115"/>
          <a:ext cx="8290043" cy="101138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transportation technologies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technologies are defined in the base-year template while new fuel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  <a:endParaRPr lang="fr-CA"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38100</xdr:rowOff>
    </xdr:from>
    <xdr:to>
      <xdr:col>13</xdr:col>
      <xdr:colOff>0</xdr:colOff>
      <xdr:row>37</xdr:row>
      <xdr:rowOff>114300</xdr:rowOff>
    </xdr:to>
    <xdr:pic>
      <xdr:nvPicPr>
        <xdr:cNvPr id="8286" name="Picture 1">
          <a:extLst>
            <a:ext uri="{FF2B5EF4-FFF2-40B4-BE49-F238E27FC236}">
              <a16:creationId xmlns:a16="http://schemas.microsoft.com/office/drawing/2014/main" id="{CEDAFB17-6DF1-4CEE-BEDF-45A1F7D68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523875"/>
          <a:ext cx="7019925" cy="558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26</xdr:col>
      <xdr:colOff>114300</xdr:colOff>
      <xdr:row>35</xdr:row>
      <xdr:rowOff>123825</xdr:rowOff>
    </xdr:to>
    <xdr:pic>
      <xdr:nvPicPr>
        <xdr:cNvPr id="8287" name="Picture 2">
          <a:extLst>
            <a:ext uri="{FF2B5EF4-FFF2-40B4-BE49-F238E27FC236}">
              <a16:creationId xmlns:a16="http://schemas.microsoft.com/office/drawing/2014/main" id="{3BD7C862-5561-4158-93E9-2589081EF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9025" y="485775"/>
          <a:ext cx="6819900" cy="530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39</xdr:col>
      <xdr:colOff>76200</xdr:colOff>
      <xdr:row>43</xdr:row>
      <xdr:rowOff>85725</xdr:rowOff>
    </xdr:to>
    <xdr:pic>
      <xdr:nvPicPr>
        <xdr:cNvPr id="8288" name="Picture 3">
          <a:extLst>
            <a:ext uri="{FF2B5EF4-FFF2-40B4-BE49-F238E27FC236}">
              <a16:creationId xmlns:a16="http://schemas.microsoft.com/office/drawing/2014/main" id="{0A71490D-3302-48D0-B470-BABC4C238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485775"/>
          <a:ext cx="6781800" cy="6562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ea-etsap.org/Energy_Technologies/Energy_Demand.asp" TargetMode="External"/><Relationship Id="rId2" Type="http://schemas.openxmlformats.org/officeDocument/2006/relationships/hyperlink" Target="http://www.iea-etsap.org/Energy_Technologies/Energy_Supply.asp" TargetMode="External"/><Relationship Id="rId1" Type="http://schemas.openxmlformats.org/officeDocument/2006/relationships/hyperlink" Target="http://www.iea-etsap.org/Energy_Technologies/Energy_Technology.asp" TargetMode="External"/><Relationship Id="rId5" Type="http://schemas.openxmlformats.org/officeDocument/2006/relationships/drawing" Target="../drawings/drawing4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Y58"/>
  <sheetViews>
    <sheetView topLeftCell="C37" zoomScaleNormal="100" workbookViewId="0">
      <selection activeCell="H60" sqref="H60"/>
    </sheetView>
  </sheetViews>
  <sheetFormatPr defaultRowHeight="13.2" x14ac:dyDescent="0.25"/>
  <cols>
    <col min="1" max="1" width="3" style="23" customWidth="1"/>
    <col min="2" max="2" width="16.5546875" style="23" bestFit="1" customWidth="1"/>
    <col min="3" max="3" width="18.33203125" style="23" customWidth="1"/>
    <col min="4" max="4" width="15.33203125" style="23" customWidth="1"/>
    <col min="5" max="5" width="11.88671875" style="23" bestFit="1" customWidth="1"/>
    <col min="6" max="6" width="12.6640625" style="23" bestFit="1" customWidth="1"/>
    <col min="7" max="7" width="13.109375" style="23" bestFit="1" customWidth="1"/>
    <col min="8" max="8" width="13.109375" style="23" customWidth="1"/>
    <col min="9" max="9" width="13.109375" style="23" bestFit="1" customWidth="1"/>
    <col min="10" max="10" width="9.6640625" style="23" customWidth="1"/>
    <col min="11" max="11" width="7.6640625" style="23" customWidth="1"/>
    <col min="12" max="12" width="8.33203125" style="23" customWidth="1"/>
    <col min="13" max="13" width="7" style="23" bestFit="1" customWidth="1"/>
    <col min="14" max="14" width="15" style="23" bestFit="1" customWidth="1"/>
    <col min="15" max="15" width="11.5546875" style="23" bestFit="1" customWidth="1"/>
    <col min="16" max="16" width="2" style="23" bestFit="1" customWidth="1"/>
    <col min="17" max="17" width="12.6640625" bestFit="1" customWidth="1"/>
    <col min="18" max="18" width="7.5546875" customWidth="1"/>
    <col min="19" max="19" width="14.6640625" bestFit="1" customWidth="1"/>
    <col min="20" max="20" width="54.6640625" bestFit="1" customWidth="1"/>
    <col min="21" max="21" width="5.6640625" customWidth="1"/>
    <col min="22" max="22" width="10" bestFit="1" customWidth="1"/>
    <col min="23" max="23" width="12.33203125" customWidth="1"/>
    <col min="24" max="24" width="12.6640625" customWidth="1"/>
    <col min="25" max="25" width="7.5546875" bestFit="1" customWidth="1"/>
  </cols>
  <sheetData>
    <row r="1" spans="1:25" ht="22.8" x14ac:dyDescent="0.4">
      <c r="A1" s="1" t="s">
        <v>42</v>
      </c>
    </row>
    <row r="2" spans="1:25" x14ac:dyDescent="0.25">
      <c r="Q2" s="36"/>
      <c r="R2" s="36"/>
      <c r="S2" s="36"/>
      <c r="T2" s="36"/>
      <c r="U2" s="36"/>
      <c r="V2" s="36"/>
      <c r="W2" s="36"/>
      <c r="X2" s="36"/>
      <c r="Y2" s="36"/>
    </row>
    <row r="3" spans="1:25" ht="14.4" x14ac:dyDescent="0.3">
      <c r="B3" s="22" t="s">
        <v>43</v>
      </c>
      <c r="C3" s="8" t="s">
        <v>44</v>
      </c>
      <c r="D3" s="8" t="s">
        <v>45</v>
      </c>
      <c r="E3" s="22" t="s">
        <v>30</v>
      </c>
      <c r="F3" s="22" t="s">
        <v>46</v>
      </c>
      <c r="G3" s="22" t="s">
        <v>47</v>
      </c>
      <c r="H3" s="22" t="s">
        <v>48</v>
      </c>
    </row>
    <row r="4" spans="1:25" ht="15.6" x14ac:dyDescent="0.3">
      <c r="B4" s="9" t="s">
        <v>49</v>
      </c>
      <c r="C4" s="9" t="s">
        <v>50</v>
      </c>
      <c r="D4" s="14" t="s">
        <v>51</v>
      </c>
      <c r="E4" s="9" t="s">
        <v>52</v>
      </c>
      <c r="F4" s="9" t="s">
        <v>53</v>
      </c>
      <c r="G4" s="9" t="s">
        <v>201</v>
      </c>
      <c r="H4" s="9" t="s">
        <v>54</v>
      </c>
      <c r="Q4" s="60" t="s">
        <v>7</v>
      </c>
      <c r="R4" s="60"/>
      <c r="S4" s="61"/>
      <c r="T4" s="61"/>
      <c r="U4" s="61"/>
      <c r="V4" s="61"/>
      <c r="W4" s="61"/>
      <c r="X4" s="61"/>
      <c r="Y4" s="61"/>
    </row>
    <row r="5" spans="1:25" x14ac:dyDescent="0.25">
      <c r="Q5" s="62" t="s">
        <v>8</v>
      </c>
      <c r="R5" s="63" t="s">
        <v>55</v>
      </c>
      <c r="S5" s="62" t="s">
        <v>6</v>
      </c>
      <c r="T5" s="62" t="s">
        <v>9</v>
      </c>
      <c r="U5" s="62" t="s">
        <v>10</v>
      </c>
      <c r="V5" s="62" t="s">
        <v>11</v>
      </c>
      <c r="W5" s="62" t="s">
        <v>12</v>
      </c>
      <c r="X5" s="62" t="s">
        <v>13</v>
      </c>
      <c r="Y5" s="62" t="s">
        <v>14</v>
      </c>
    </row>
    <row r="6" spans="1:25" ht="22.2" thickBot="1" x14ac:dyDescent="0.35">
      <c r="B6" s="29" t="s">
        <v>56</v>
      </c>
      <c r="C6" s="8" t="s">
        <v>57</v>
      </c>
      <c r="D6" s="8" t="s">
        <v>58</v>
      </c>
      <c r="E6" s="8" t="s">
        <v>59</v>
      </c>
      <c r="F6" s="8" t="s">
        <v>60</v>
      </c>
      <c r="G6" s="8" t="s">
        <v>202</v>
      </c>
      <c r="H6" s="8"/>
      <c r="I6" s="35"/>
      <c r="Q6" s="64" t="s">
        <v>61</v>
      </c>
      <c r="R6" s="64" t="s">
        <v>62</v>
      </c>
      <c r="S6" s="64" t="s">
        <v>24</v>
      </c>
      <c r="T6" s="64" t="s">
        <v>25</v>
      </c>
      <c r="U6" s="64" t="s">
        <v>10</v>
      </c>
      <c r="V6" s="64" t="s">
        <v>63</v>
      </c>
      <c r="W6" s="64" t="s">
        <v>64</v>
      </c>
      <c r="X6" s="64" t="s">
        <v>26</v>
      </c>
      <c r="Y6" s="64" t="s">
        <v>27</v>
      </c>
    </row>
    <row r="7" spans="1:25" ht="15.6" x14ac:dyDescent="0.3">
      <c r="B7" s="28" t="s">
        <v>65</v>
      </c>
      <c r="C7" s="9" t="s">
        <v>66</v>
      </c>
      <c r="D7" s="9" t="s">
        <v>67</v>
      </c>
      <c r="E7" s="9" t="s">
        <v>68</v>
      </c>
      <c r="F7" s="9" t="s">
        <v>54</v>
      </c>
      <c r="G7" s="9" t="s">
        <v>203</v>
      </c>
      <c r="H7" s="9"/>
      <c r="I7" s="32"/>
      <c r="Q7" s="2"/>
      <c r="S7" s="2"/>
      <c r="T7" s="2"/>
      <c r="U7" s="2"/>
      <c r="V7" s="2"/>
      <c r="W7" s="2"/>
      <c r="X7" s="2"/>
      <c r="Y7" s="2"/>
    </row>
    <row r="9" spans="1:25" x14ac:dyDescent="0.25">
      <c r="Q9" s="3"/>
      <c r="R9" s="3"/>
    </row>
    <row r="10" spans="1:25" x14ac:dyDescent="0.25">
      <c r="E10" s="6" t="s">
        <v>0</v>
      </c>
      <c r="F10" s="24"/>
      <c r="G10" s="6"/>
      <c r="H10" s="6"/>
      <c r="J10" s="6"/>
      <c r="K10" s="7"/>
      <c r="L10" s="7"/>
      <c r="M10" s="5"/>
      <c r="Q10" s="60" t="s">
        <v>18</v>
      </c>
      <c r="R10" s="60"/>
      <c r="S10" s="61"/>
      <c r="T10" s="61"/>
      <c r="U10" s="61"/>
      <c r="V10" s="61"/>
      <c r="W10" s="61"/>
      <c r="X10" s="61"/>
      <c r="Y10" s="61"/>
    </row>
    <row r="11" spans="1:25" x14ac:dyDescent="0.25">
      <c r="B11" s="12" t="s">
        <v>1</v>
      </c>
      <c r="C11" s="12" t="s">
        <v>3</v>
      </c>
      <c r="D11" s="12" t="s">
        <v>4</v>
      </c>
      <c r="E11" s="12" t="s">
        <v>98</v>
      </c>
      <c r="F11" s="15" t="s">
        <v>15</v>
      </c>
      <c r="G11" s="16" t="s">
        <v>17</v>
      </c>
      <c r="H11" s="16" t="s">
        <v>316</v>
      </c>
      <c r="I11" s="16" t="s">
        <v>35</v>
      </c>
      <c r="J11" s="16" t="s">
        <v>39</v>
      </c>
      <c r="K11" s="16" t="s">
        <v>5</v>
      </c>
      <c r="L11" s="16" t="s">
        <v>36</v>
      </c>
      <c r="M11" s="15" t="s">
        <v>69</v>
      </c>
      <c r="N11" s="15" t="s">
        <v>196</v>
      </c>
      <c r="O11" s="15" t="s">
        <v>70</v>
      </c>
      <c r="P11" s="25"/>
      <c r="Q11" s="62" t="s">
        <v>16</v>
      </c>
      <c r="R11" s="63" t="s">
        <v>55</v>
      </c>
      <c r="S11" s="62" t="s">
        <v>1</v>
      </c>
      <c r="T11" s="62" t="s">
        <v>2</v>
      </c>
      <c r="U11" s="62" t="s">
        <v>19</v>
      </c>
      <c r="V11" s="62" t="s">
        <v>20</v>
      </c>
      <c r="W11" s="62" t="s">
        <v>21</v>
      </c>
      <c r="X11" s="62" t="s">
        <v>22</v>
      </c>
      <c r="Y11" s="62" t="s">
        <v>23</v>
      </c>
    </row>
    <row r="12" spans="1:25" ht="21" x14ac:dyDescent="0.25">
      <c r="B12" s="11" t="s">
        <v>71</v>
      </c>
      <c r="C12" s="11" t="s">
        <v>33</v>
      </c>
      <c r="D12" s="11" t="s">
        <v>34</v>
      </c>
      <c r="E12" s="11"/>
      <c r="F12" s="17"/>
      <c r="G12" s="17" t="s">
        <v>37</v>
      </c>
      <c r="H12" s="18" t="s">
        <v>315</v>
      </c>
      <c r="I12" s="18" t="s">
        <v>72</v>
      </c>
      <c r="J12" s="17" t="s">
        <v>73</v>
      </c>
      <c r="K12" s="17" t="s">
        <v>40</v>
      </c>
      <c r="L12" s="17" t="s">
        <v>41</v>
      </c>
      <c r="M12" s="17" t="s">
        <v>197</v>
      </c>
      <c r="N12" s="17" t="s">
        <v>38</v>
      </c>
      <c r="O12" s="17" t="s">
        <v>74</v>
      </c>
      <c r="Q12" s="65" t="s">
        <v>75</v>
      </c>
      <c r="R12" s="65" t="s">
        <v>62</v>
      </c>
      <c r="S12" s="65" t="s">
        <v>28</v>
      </c>
      <c r="T12" s="65" t="s">
        <v>29</v>
      </c>
      <c r="U12" s="65" t="s">
        <v>30</v>
      </c>
      <c r="V12" s="65" t="s">
        <v>31</v>
      </c>
      <c r="W12" s="65" t="s">
        <v>76</v>
      </c>
      <c r="X12" s="65" t="s">
        <v>77</v>
      </c>
      <c r="Y12" s="65" t="s">
        <v>32</v>
      </c>
    </row>
    <row r="13" spans="1:25" ht="13.8" thickBot="1" x14ac:dyDescent="0.3">
      <c r="B13" s="10" t="s">
        <v>78</v>
      </c>
      <c r="C13" s="10"/>
      <c r="D13" s="10"/>
      <c r="E13" s="10"/>
      <c r="F13" s="19"/>
      <c r="G13" s="19"/>
      <c r="H13" s="20"/>
      <c r="I13" s="20"/>
      <c r="J13" s="19" t="s">
        <v>210</v>
      </c>
      <c r="K13" s="19" t="s">
        <v>211</v>
      </c>
      <c r="L13" s="19" t="s">
        <v>212</v>
      </c>
      <c r="M13" s="19" t="s">
        <v>79</v>
      </c>
      <c r="N13" s="19" t="s">
        <v>80</v>
      </c>
      <c r="O13" s="19"/>
      <c r="Q13" s="64" t="s">
        <v>97</v>
      </c>
      <c r="R13" s="64"/>
      <c r="S13" s="64"/>
      <c r="T13" s="64"/>
      <c r="U13" s="64"/>
      <c r="V13" s="64"/>
      <c r="W13" s="64"/>
      <c r="X13" s="64"/>
      <c r="Y13" s="64"/>
    </row>
    <row r="14" spans="1:25" x14ac:dyDescent="0.25">
      <c r="B14" s="23" t="str">
        <f>S14</f>
        <v>ELCTNCOA01</v>
      </c>
      <c r="C14" s="23" t="s">
        <v>82</v>
      </c>
      <c r="D14" s="23" t="s">
        <v>49</v>
      </c>
      <c r="F14" s="26">
        <v>2023</v>
      </c>
      <c r="G14" s="27">
        <v>0.42</v>
      </c>
      <c r="H14" s="27">
        <v>1.32</v>
      </c>
      <c r="I14" s="27">
        <v>0.85</v>
      </c>
      <c r="J14" s="23">
        <v>1650</v>
      </c>
      <c r="K14" s="27">
        <v>30</v>
      </c>
      <c r="L14" s="27">
        <v>0.4</v>
      </c>
      <c r="M14" s="23">
        <v>40</v>
      </c>
      <c r="N14" s="23">
        <v>31.536000000000001</v>
      </c>
      <c r="O14" s="27">
        <v>1</v>
      </c>
      <c r="Q14" s="66" t="s">
        <v>81</v>
      </c>
      <c r="R14" s="66"/>
      <c r="S14" s="66" t="s">
        <v>155</v>
      </c>
      <c r="T14" s="66" t="s">
        <v>111</v>
      </c>
      <c r="U14" s="66" t="s">
        <v>52</v>
      </c>
      <c r="V14" s="66" t="s">
        <v>53</v>
      </c>
      <c r="W14" s="61" t="s">
        <v>213</v>
      </c>
      <c r="X14" s="66"/>
      <c r="Y14" s="66"/>
    </row>
    <row r="15" spans="1:25" x14ac:dyDescent="0.25">
      <c r="E15" s="23">
        <v>2025</v>
      </c>
      <c r="F15" s="26"/>
      <c r="G15" s="27">
        <v>0.42</v>
      </c>
      <c r="H15" s="27">
        <v>1.32</v>
      </c>
      <c r="I15" s="27">
        <v>0.85</v>
      </c>
      <c r="K15" s="27"/>
      <c r="L15" s="27"/>
      <c r="O15" s="27"/>
      <c r="Q15" s="66"/>
      <c r="R15" s="66"/>
      <c r="S15" s="66"/>
      <c r="T15" s="66"/>
      <c r="U15" s="66"/>
      <c r="V15" s="66"/>
      <c r="W15" s="61"/>
      <c r="X15" s="66"/>
      <c r="Y15" s="66"/>
    </row>
    <row r="16" spans="1:25" x14ac:dyDescent="0.25">
      <c r="E16" s="23">
        <v>2030</v>
      </c>
      <c r="F16" s="26"/>
      <c r="G16" s="27">
        <v>0.42</v>
      </c>
      <c r="H16" s="27">
        <v>1.44</v>
      </c>
      <c r="I16" s="27">
        <v>0.85</v>
      </c>
      <c r="K16" s="27"/>
      <c r="L16" s="27"/>
      <c r="O16" s="27"/>
      <c r="Q16" s="66"/>
      <c r="R16" s="66"/>
      <c r="S16" s="66"/>
      <c r="T16" s="66"/>
      <c r="U16" s="66"/>
      <c r="V16" s="66"/>
      <c r="W16" s="61"/>
      <c r="X16" s="66"/>
      <c r="Y16" s="66"/>
    </row>
    <row r="17" spans="2:25" x14ac:dyDescent="0.25">
      <c r="E17" s="23">
        <v>2035</v>
      </c>
      <c r="F17" s="26"/>
      <c r="G17" s="27">
        <v>0.42</v>
      </c>
      <c r="H17" s="27">
        <v>1.44</v>
      </c>
      <c r="I17" s="27">
        <v>0.85</v>
      </c>
      <c r="K17" s="27"/>
      <c r="L17" s="27"/>
      <c r="O17" s="27"/>
      <c r="Q17" s="66"/>
      <c r="R17" s="66"/>
      <c r="S17" s="66"/>
      <c r="T17" s="66"/>
      <c r="U17" s="66"/>
      <c r="V17" s="66"/>
      <c r="W17" s="61"/>
      <c r="X17" s="66"/>
      <c r="Y17" s="66"/>
    </row>
    <row r="18" spans="2:25" x14ac:dyDescent="0.25">
      <c r="E18" s="23">
        <v>2040</v>
      </c>
      <c r="F18" s="26"/>
      <c r="G18" s="27">
        <v>0.42</v>
      </c>
      <c r="H18" s="27">
        <v>1.44</v>
      </c>
      <c r="I18" s="27">
        <v>0.85</v>
      </c>
      <c r="K18" s="27"/>
      <c r="L18" s="27"/>
      <c r="O18" s="27"/>
      <c r="Q18" s="66"/>
      <c r="R18" s="66"/>
      <c r="S18" s="66"/>
      <c r="T18" s="66"/>
      <c r="U18" s="66"/>
      <c r="V18" s="66"/>
      <c r="W18" s="61"/>
      <c r="X18" s="66"/>
      <c r="Y18" s="66"/>
    </row>
    <row r="19" spans="2:25" x14ac:dyDescent="0.25">
      <c r="B19" s="23" t="str">
        <f>S19</f>
        <v>ELCTNOIL01</v>
      </c>
      <c r="C19" s="23" t="s">
        <v>84</v>
      </c>
      <c r="D19" s="23" t="s">
        <v>49</v>
      </c>
      <c r="F19" s="23">
        <v>2023</v>
      </c>
      <c r="G19" s="27">
        <v>0.3</v>
      </c>
      <c r="H19" s="27">
        <v>0.52139999999999997</v>
      </c>
      <c r="I19" s="27">
        <v>0.85</v>
      </c>
      <c r="J19" s="23">
        <v>250</v>
      </c>
      <c r="K19" s="27">
        <v>20</v>
      </c>
      <c r="L19" s="27">
        <v>0.2</v>
      </c>
      <c r="M19" s="23">
        <v>40</v>
      </c>
      <c r="N19" s="23">
        <v>31.536000000000001</v>
      </c>
      <c r="O19" s="27">
        <v>1</v>
      </c>
      <c r="Q19" s="66" t="s">
        <v>81</v>
      </c>
      <c r="R19" s="66"/>
      <c r="S19" s="66" t="s">
        <v>157</v>
      </c>
      <c r="T19" s="66" t="s">
        <v>113</v>
      </c>
      <c r="U19" s="66" t="s">
        <v>52</v>
      </c>
      <c r="V19" s="66" t="s">
        <v>53</v>
      </c>
      <c r="W19" s="61" t="s">
        <v>213</v>
      </c>
      <c r="X19" s="66"/>
      <c r="Y19" s="66"/>
    </row>
    <row r="20" spans="2:25" x14ac:dyDescent="0.25">
      <c r="E20" s="23">
        <v>2025</v>
      </c>
      <c r="G20" s="27">
        <v>0.3</v>
      </c>
      <c r="H20" s="27">
        <v>0.52139999999999997</v>
      </c>
      <c r="I20" s="27">
        <v>0.85</v>
      </c>
      <c r="K20" s="27"/>
      <c r="L20" s="27"/>
      <c r="O20" s="27"/>
      <c r="Q20" s="66"/>
      <c r="R20" s="66"/>
      <c r="S20" s="66"/>
      <c r="T20" s="66"/>
      <c r="U20" s="66"/>
      <c r="V20" s="66"/>
      <c r="W20" s="61"/>
      <c r="X20" s="66"/>
      <c r="Y20" s="66"/>
    </row>
    <row r="21" spans="2:25" x14ac:dyDescent="0.25">
      <c r="E21" s="23">
        <v>2030</v>
      </c>
      <c r="G21" s="27">
        <v>0.3</v>
      </c>
      <c r="H21" s="27">
        <v>0.52139999999999997</v>
      </c>
      <c r="I21" s="27">
        <v>0.85</v>
      </c>
      <c r="K21" s="27"/>
      <c r="L21" s="27"/>
      <c r="O21" s="27"/>
      <c r="Q21" s="66"/>
      <c r="R21" s="66"/>
      <c r="S21" s="66"/>
      <c r="T21" s="66"/>
      <c r="U21" s="66"/>
      <c r="V21" s="66"/>
      <c r="W21" s="61"/>
      <c r="X21" s="66"/>
      <c r="Y21" s="66"/>
    </row>
    <row r="22" spans="2:25" x14ac:dyDescent="0.25">
      <c r="E22" s="23">
        <v>2035</v>
      </c>
      <c r="G22" s="27">
        <v>0.3</v>
      </c>
      <c r="H22" s="27">
        <v>0.52139999999999997</v>
      </c>
      <c r="I22" s="27">
        <v>0.85</v>
      </c>
      <c r="K22" s="27"/>
      <c r="L22" s="27"/>
      <c r="O22" s="27"/>
      <c r="Q22" s="66"/>
      <c r="R22" s="66"/>
      <c r="S22" s="66"/>
      <c r="T22" s="66"/>
      <c r="U22" s="66"/>
      <c r="V22" s="66"/>
      <c r="W22" s="61"/>
      <c r="X22" s="66"/>
      <c r="Y22" s="66"/>
    </row>
    <row r="23" spans="2:25" x14ac:dyDescent="0.25">
      <c r="E23" s="23">
        <v>2040</v>
      </c>
      <c r="G23" s="27">
        <v>0.3</v>
      </c>
      <c r="H23" s="27">
        <v>0.52139999999999997</v>
      </c>
      <c r="I23" s="27">
        <v>0.85</v>
      </c>
      <c r="K23" s="27"/>
      <c r="L23" s="27"/>
      <c r="O23" s="27"/>
      <c r="Q23" s="66"/>
      <c r="R23" s="66"/>
      <c r="S23" s="66"/>
      <c r="T23" s="66"/>
      <c r="U23" s="66"/>
      <c r="V23" s="66"/>
      <c r="W23" s="61"/>
      <c r="X23" s="66"/>
      <c r="Y23" s="66"/>
    </row>
    <row r="24" spans="2:25" x14ac:dyDescent="0.25">
      <c r="B24" s="23" t="str">
        <f>S24</f>
        <v>ELCTNGAS01</v>
      </c>
      <c r="C24" s="23" t="s">
        <v>83</v>
      </c>
      <c r="D24" s="23" t="s">
        <v>49</v>
      </c>
      <c r="F24" s="23">
        <v>2027</v>
      </c>
      <c r="G24" s="27">
        <v>0.5</v>
      </c>
      <c r="H24" s="27">
        <v>0.9</v>
      </c>
      <c r="I24" s="27">
        <v>0.85</v>
      </c>
      <c r="J24" s="23">
        <v>1100</v>
      </c>
      <c r="K24" s="27">
        <v>30</v>
      </c>
      <c r="L24" s="27">
        <v>0.35</v>
      </c>
      <c r="M24" s="23">
        <v>40</v>
      </c>
      <c r="N24" s="23">
        <v>31.536000000000001</v>
      </c>
      <c r="O24" s="27">
        <v>1</v>
      </c>
      <c r="Q24" s="66" t="s">
        <v>81</v>
      </c>
      <c r="R24" s="66"/>
      <c r="S24" s="66" t="s">
        <v>156</v>
      </c>
      <c r="T24" s="66" t="s">
        <v>112</v>
      </c>
      <c r="U24" s="66" t="s">
        <v>52</v>
      </c>
      <c r="V24" s="66" t="s">
        <v>53</v>
      </c>
      <c r="W24" s="61" t="s">
        <v>213</v>
      </c>
      <c r="X24" s="66"/>
      <c r="Y24" s="66" t="s">
        <v>99</v>
      </c>
    </row>
    <row r="25" spans="2:25" x14ac:dyDescent="0.25">
      <c r="E25" s="23">
        <v>2030</v>
      </c>
      <c r="G25" s="27">
        <v>0.5</v>
      </c>
      <c r="H25" s="27">
        <v>0.9</v>
      </c>
      <c r="I25" s="27">
        <v>0.85</v>
      </c>
      <c r="K25" s="27"/>
      <c r="L25" s="27"/>
      <c r="O25" s="27"/>
      <c r="Q25" s="66"/>
      <c r="R25" s="66"/>
      <c r="S25" s="66"/>
      <c r="T25" s="66"/>
      <c r="U25" s="66"/>
      <c r="V25" s="66"/>
      <c r="W25" s="61"/>
      <c r="X25" s="66"/>
      <c r="Y25" s="66"/>
    </row>
    <row r="26" spans="2:25" x14ac:dyDescent="0.25">
      <c r="E26" s="23">
        <v>2035</v>
      </c>
      <c r="G26" s="27">
        <v>0.51</v>
      </c>
      <c r="H26" s="27">
        <v>0.9</v>
      </c>
      <c r="I26" s="27">
        <v>0.85</v>
      </c>
      <c r="K26" s="27"/>
      <c r="L26" s="27"/>
      <c r="O26" s="27"/>
      <c r="Q26" s="66" t="s">
        <v>81</v>
      </c>
      <c r="R26" s="66"/>
      <c r="S26" s="66" t="s">
        <v>158</v>
      </c>
      <c r="T26" s="66" t="s">
        <v>162</v>
      </c>
      <c r="U26" s="66" t="s">
        <v>52</v>
      </c>
      <c r="V26" s="66" t="s">
        <v>53</v>
      </c>
      <c r="W26" s="61" t="s">
        <v>213</v>
      </c>
      <c r="X26" s="66"/>
      <c r="Y26" s="66"/>
    </row>
    <row r="27" spans="2:25" x14ac:dyDescent="0.25">
      <c r="E27" s="23">
        <v>2040</v>
      </c>
      <c r="G27" s="27">
        <v>0.52</v>
      </c>
      <c r="H27" s="27">
        <v>0.9</v>
      </c>
      <c r="I27" s="27">
        <v>0.85</v>
      </c>
      <c r="K27" s="27"/>
      <c r="L27" s="27"/>
      <c r="O27" s="27"/>
      <c r="Q27" s="66" t="s">
        <v>81</v>
      </c>
      <c r="R27" s="66"/>
      <c r="S27" s="66" t="s">
        <v>159</v>
      </c>
      <c r="T27" s="66" t="s">
        <v>163</v>
      </c>
      <c r="U27" s="66" t="s">
        <v>52</v>
      </c>
      <c r="V27" s="66" t="s">
        <v>53</v>
      </c>
      <c r="W27" s="61" t="s">
        <v>213</v>
      </c>
      <c r="X27" s="66"/>
      <c r="Y27" s="66"/>
    </row>
    <row r="28" spans="2:25" ht="13.5" customHeight="1" x14ac:dyDescent="0.25">
      <c r="E28" s="23">
        <v>2045</v>
      </c>
      <c r="G28" s="27">
        <v>0.55000000000000004</v>
      </c>
      <c r="H28" s="27">
        <v>0.9</v>
      </c>
      <c r="I28" s="27">
        <v>0.85</v>
      </c>
      <c r="K28" s="27"/>
      <c r="L28" s="27"/>
      <c r="O28" s="27"/>
      <c r="Q28" s="66" t="s">
        <v>81</v>
      </c>
      <c r="R28" s="66"/>
      <c r="S28" s="66" t="s">
        <v>160</v>
      </c>
      <c r="T28" s="66" t="s">
        <v>164</v>
      </c>
      <c r="U28" s="66" t="s">
        <v>52</v>
      </c>
      <c r="V28" s="66" t="s">
        <v>53</v>
      </c>
      <c r="W28" s="61" t="s">
        <v>213</v>
      </c>
      <c r="X28" s="66"/>
      <c r="Y28" s="66"/>
    </row>
    <row r="29" spans="2:25" ht="13.5" customHeight="1" x14ac:dyDescent="0.25">
      <c r="B29" s="23" t="str">
        <f t="shared" ref="B29" si="0">S26</f>
        <v>ELCRNBIO01</v>
      </c>
      <c r="C29" s="23" t="s">
        <v>166</v>
      </c>
      <c r="D29" s="23" t="s">
        <v>49</v>
      </c>
      <c r="F29" s="23">
        <v>2028</v>
      </c>
      <c r="G29" s="27">
        <v>0.35</v>
      </c>
      <c r="H29" s="27">
        <v>2.1999999999999999E-2</v>
      </c>
      <c r="I29" s="27">
        <v>0.6</v>
      </c>
      <c r="J29" s="23">
        <v>2500</v>
      </c>
      <c r="K29" s="23">
        <v>30</v>
      </c>
      <c r="L29" s="27">
        <v>0.35</v>
      </c>
      <c r="M29" s="23">
        <v>25</v>
      </c>
      <c r="N29" s="23">
        <v>31.536000000000001</v>
      </c>
      <c r="O29" s="27">
        <v>1</v>
      </c>
      <c r="Q29" s="66" t="s">
        <v>81</v>
      </c>
      <c r="R29" s="66"/>
      <c r="S29" s="66" t="s">
        <v>161</v>
      </c>
      <c r="T29" s="66" t="s">
        <v>165</v>
      </c>
      <c r="U29" s="66" t="s">
        <v>52</v>
      </c>
      <c r="V29" s="66" t="s">
        <v>53</v>
      </c>
      <c r="W29" s="61" t="s">
        <v>213</v>
      </c>
      <c r="X29" s="66"/>
      <c r="Y29" s="66"/>
    </row>
    <row r="30" spans="2:25" ht="13.5" customHeight="1" x14ac:dyDescent="0.25">
      <c r="E30" s="23">
        <v>2030</v>
      </c>
      <c r="G30" s="27">
        <v>0.35</v>
      </c>
      <c r="H30" s="27">
        <v>7.1999999999999995E-2</v>
      </c>
      <c r="I30" s="27">
        <v>0.6</v>
      </c>
      <c r="L30" s="27"/>
      <c r="O30" s="27"/>
      <c r="Q30" s="66"/>
      <c r="R30" s="66"/>
      <c r="S30" s="66"/>
      <c r="T30" s="66"/>
      <c r="U30" s="66"/>
      <c r="V30" s="66"/>
      <c r="W30" s="61"/>
      <c r="X30" s="66"/>
      <c r="Y30" s="66"/>
    </row>
    <row r="31" spans="2:25" ht="13.5" customHeight="1" x14ac:dyDescent="0.25">
      <c r="E31" s="23">
        <v>2035</v>
      </c>
      <c r="G31" s="27">
        <v>0.35</v>
      </c>
      <c r="H31" s="27">
        <v>7.1999999999999995E-2</v>
      </c>
      <c r="I31" s="27">
        <v>0.6</v>
      </c>
      <c r="L31" s="27"/>
      <c r="O31" s="27"/>
      <c r="Q31" s="66"/>
      <c r="R31" s="66"/>
      <c r="S31" s="66"/>
      <c r="T31" s="66"/>
      <c r="U31" s="66"/>
      <c r="V31" s="66"/>
      <c r="W31" s="61"/>
      <c r="X31" s="66"/>
      <c r="Y31" s="66"/>
    </row>
    <row r="32" spans="2:25" ht="13.5" customHeight="1" x14ac:dyDescent="0.25">
      <c r="E32" s="23">
        <v>2040</v>
      </c>
      <c r="G32" s="27">
        <v>0.35</v>
      </c>
      <c r="H32" s="27">
        <v>7.1999999999999995E-2</v>
      </c>
      <c r="I32" s="27">
        <v>0.6</v>
      </c>
      <c r="L32" s="27"/>
      <c r="O32" s="27"/>
      <c r="Q32" s="66"/>
      <c r="R32" s="66"/>
      <c r="S32" s="66"/>
      <c r="T32" s="66"/>
      <c r="U32" s="66"/>
      <c r="V32" s="66"/>
      <c r="W32" s="61"/>
      <c r="X32" s="66"/>
      <c r="Y32" s="66"/>
    </row>
    <row r="33" spans="2:25" x14ac:dyDescent="0.25">
      <c r="B33" s="23" t="str">
        <f>S27</f>
        <v>ELCRNHYD01</v>
      </c>
      <c r="C33" s="23" t="s">
        <v>167</v>
      </c>
      <c r="D33" s="23" t="s">
        <v>49</v>
      </c>
      <c r="F33" s="23">
        <v>2023</v>
      </c>
      <c r="G33" s="27">
        <v>1</v>
      </c>
      <c r="H33" s="27">
        <v>1.3301000000000001</v>
      </c>
      <c r="I33" s="27">
        <v>0.5</v>
      </c>
      <c r="J33" s="23">
        <v>3000</v>
      </c>
      <c r="K33" s="23">
        <v>35</v>
      </c>
      <c r="L33" s="27">
        <v>2</v>
      </c>
      <c r="M33" s="23">
        <v>50</v>
      </c>
      <c r="N33" s="23">
        <v>31.536000000000001</v>
      </c>
      <c r="O33" s="27">
        <v>0.35</v>
      </c>
      <c r="Q33" t="s">
        <v>314</v>
      </c>
      <c r="S33" s="23" t="s">
        <v>204</v>
      </c>
      <c r="T33" s="66" t="s">
        <v>205</v>
      </c>
      <c r="U33" s="66" t="s">
        <v>52</v>
      </c>
      <c r="V33" s="66" t="s">
        <v>53</v>
      </c>
      <c r="W33" s="61" t="s">
        <v>213</v>
      </c>
      <c r="X33" s="66"/>
      <c r="Y33" s="66"/>
    </row>
    <row r="34" spans="2:25" x14ac:dyDescent="0.25">
      <c r="E34" s="23">
        <v>2025</v>
      </c>
      <c r="G34" s="27">
        <v>1</v>
      </c>
      <c r="H34" s="27">
        <v>1.3351</v>
      </c>
      <c r="I34" s="27">
        <v>0.5</v>
      </c>
      <c r="L34" s="27"/>
      <c r="O34" s="27"/>
      <c r="S34" s="23"/>
      <c r="T34" s="66"/>
      <c r="U34" s="66"/>
      <c r="V34" s="66"/>
      <c r="W34" s="61"/>
      <c r="X34" s="66"/>
      <c r="Y34" s="66"/>
    </row>
    <row r="35" spans="2:25" x14ac:dyDescent="0.25">
      <c r="E35" s="23">
        <v>2030</v>
      </c>
      <c r="G35" s="27">
        <v>1</v>
      </c>
      <c r="H35" s="27">
        <v>1.9951000000000001</v>
      </c>
      <c r="I35" s="27">
        <v>0.5</v>
      </c>
      <c r="L35" s="27"/>
      <c r="O35" s="27"/>
      <c r="S35" s="23"/>
      <c r="T35" s="66"/>
      <c r="U35" s="66"/>
      <c r="V35" s="66"/>
      <c r="W35" s="61"/>
      <c r="X35" s="66"/>
      <c r="Y35" s="66"/>
    </row>
    <row r="36" spans="2:25" x14ac:dyDescent="0.25">
      <c r="E36" s="23">
        <v>2035</v>
      </c>
      <c r="G36" s="27">
        <v>1</v>
      </c>
      <c r="H36" s="27">
        <v>2.7111000000000001</v>
      </c>
      <c r="I36" s="27">
        <v>0.5</v>
      </c>
      <c r="L36" s="27"/>
      <c r="O36" s="27"/>
      <c r="S36" s="23"/>
      <c r="T36" s="66"/>
      <c r="U36" s="66"/>
      <c r="V36" s="66"/>
      <c r="W36" s="61"/>
      <c r="X36" s="66"/>
      <c r="Y36" s="66"/>
    </row>
    <row r="37" spans="2:25" x14ac:dyDescent="0.25">
      <c r="E37" s="23">
        <v>2040</v>
      </c>
      <c r="G37" s="27">
        <v>1</v>
      </c>
      <c r="H37" s="27">
        <v>2.8811</v>
      </c>
      <c r="I37" s="27">
        <v>0.5</v>
      </c>
      <c r="L37" s="27"/>
      <c r="O37" s="27"/>
      <c r="S37" s="23"/>
      <c r="T37" s="66"/>
      <c r="U37" s="66"/>
      <c r="V37" s="66"/>
      <c r="W37" s="61"/>
      <c r="X37" s="66"/>
      <c r="Y37" s="66"/>
    </row>
    <row r="38" spans="2:25" x14ac:dyDescent="0.25">
      <c r="B38" s="23" t="str">
        <f>S28</f>
        <v>ELCRNWIN01</v>
      </c>
      <c r="C38" s="23" t="s">
        <v>168</v>
      </c>
      <c r="D38" s="23" t="s">
        <v>49</v>
      </c>
      <c r="F38" s="23">
        <v>2026</v>
      </c>
      <c r="G38" s="27">
        <v>1</v>
      </c>
      <c r="H38" s="27">
        <v>0.15</v>
      </c>
      <c r="I38" s="27">
        <v>0.35</v>
      </c>
      <c r="J38" s="23">
        <v>1340</v>
      </c>
      <c r="K38" s="23">
        <v>26.7</v>
      </c>
      <c r="L38" s="27"/>
      <c r="M38" s="23">
        <v>25</v>
      </c>
      <c r="N38" s="23">
        <v>31.536000000000001</v>
      </c>
      <c r="O38" s="27">
        <v>0.3</v>
      </c>
      <c r="Q38" s="66" t="s">
        <v>81</v>
      </c>
      <c r="S38" s="23" t="s">
        <v>206</v>
      </c>
      <c r="T38" s="66" t="s">
        <v>207</v>
      </c>
      <c r="U38" s="66" t="s">
        <v>52</v>
      </c>
      <c r="V38" s="66" t="s">
        <v>53</v>
      </c>
      <c r="W38" s="61" t="s">
        <v>213</v>
      </c>
    </row>
    <row r="39" spans="2:25" x14ac:dyDescent="0.25">
      <c r="F39" s="23">
        <v>2030</v>
      </c>
      <c r="G39" s="27">
        <v>1</v>
      </c>
      <c r="H39" s="27">
        <v>0.9</v>
      </c>
      <c r="I39" s="27">
        <v>0.35</v>
      </c>
      <c r="J39" s="23">
        <f>J38*0.95</f>
        <v>1273</v>
      </c>
      <c r="K39" s="23">
        <f t="shared" ref="K39:K40" si="1">K38*0.95</f>
        <v>25.364999999999998</v>
      </c>
      <c r="O39" s="27"/>
      <c r="Q39" s="66"/>
      <c r="S39" s="23"/>
      <c r="T39" s="66"/>
      <c r="U39" s="66"/>
      <c r="V39" s="66"/>
      <c r="W39" s="61"/>
    </row>
    <row r="40" spans="2:25" x14ac:dyDescent="0.25">
      <c r="F40" s="23">
        <v>2035</v>
      </c>
      <c r="G40" s="27">
        <v>1</v>
      </c>
      <c r="H40" s="27">
        <v>1.05</v>
      </c>
      <c r="I40" s="27">
        <v>0.35</v>
      </c>
      <c r="J40" s="23">
        <f>J39*0.95</f>
        <v>1209.3499999999999</v>
      </c>
      <c r="K40" s="23">
        <f t="shared" si="1"/>
        <v>24.096749999999997</v>
      </c>
      <c r="O40" s="27"/>
      <c r="Q40" s="66"/>
      <c r="S40" s="23"/>
      <c r="T40" s="66"/>
      <c r="U40" s="66"/>
      <c r="V40" s="66"/>
      <c r="W40" s="61"/>
    </row>
    <row r="41" spans="2:25" x14ac:dyDescent="0.25">
      <c r="F41" s="23">
        <v>2040</v>
      </c>
      <c r="G41" s="27">
        <v>1</v>
      </c>
      <c r="H41" s="27">
        <v>2.1</v>
      </c>
      <c r="I41" s="27">
        <v>0.35</v>
      </c>
      <c r="O41" s="27"/>
      <c r="Q41" s="66"/>
      <c r="S41" s="23"/>
      <c r="T41" s="66"/>
      <c r="U41" s="66"/>
      <c r="V41" s="66"/>
      <c r="W41" s="61"/>
    </row>
    <row r="42" spans="2:25" x14ac:dyDescent="0.25">
      <c r="B42" s="23" t="str">
        <f>S29</f>
        <v>ELCRNSOL01</v>
      </c>
      <c r="C42" s="23" t="s">
        <v>169</v>
      </c>
      <c r="D42" s="23" t="s">
        <v>49</v>
      </c>
      <c r="F42" s="23">
        <v>2022</v>
      </c>
      <c r="G42" s="27">
        <v>1</v>
      </c>
      <c r="H42" s="27">
        <v>0.44679999999999997</v>
      </c>
      <c r="I42" s="27">
        <v>0.2</v>
      </c>
      <c r="J42" s="23">
        <v>550</v>
      </c>
      <c r="K42" s="23">
        <v>7</v>
      </c>
      <c r="L42" s="27">
        <v>0</v>
      </c>
      <c r="M42" s="23">
        <v>25</v>
      </c>
      <c r="N42" s="23">
        <v>31.536000000000001</v>
      </c>
      <c r="O42" s="27">
        <v>0.2</v>
      </c>
      <c r="Q42" s="66" t="s">
        <v>81</v>
      </c>
      <c r="S42" s="23" t="s">
        <v>208</v>
      </c>
      <c r="T42" s="66" t="s">
        <v>209</v>
      </c>
      <c r="U42" s="66" t="s">
        <v>52</v>
      </c>
      <c r="V42" s="66" t="s">
        <v>53</v>
      </c>
      <c r="W42" s="61" t="s">
        <v>213</v>
      </c>
    </row>
    <row r="43" spans="2:25" x14ac:dyDescent="0.25">
      <c r="E43" s="23">
        <v>2025</v>
      </c>
      <c r="G43" s="27">
        <v>1</v>
      </c>
      <c r="H43" s="27">
        <v>0.93679999999999997</v>
      </c>
      <c r="I43" s="27">
        <v>0.2</v>
      </c>
      <c r="L43" s="27"/>
      <c r="O43" s="27"/>
      <c r="Q43" s="66"/>
      <c r="S43" s="23"/>
      <c r="T43" s="66"/>
      <c r="U43" s="66"/>
      <c r="V43" s="66"/>
      <c r="W43" s="61"/>
    </row>
    <row r="44" spans="2:25" x14ac:dyDescent="0.25">
      <c r="E44" s="23">
        <v>2030</v>
      </c>
      <c r="G44" s="27">
        <v>1</v>
      </c>
      <c r="H44" s="27">
        <v>2.5268000000000002</v>
      </c>
      <c r="I44" s="27">
        <v>0.2</v>
      </c>
      <c r="L44" s="27"/>
      <c r="O44" s="27"/>
      <c r="Q44" s="66"/>
      <c r="S44" s="23"/>
      <c r="T44" s="66"/>
      <c r="U44" s="66"/>
      <c r="V44" s="66"/>
      <c r="W44" s="61"/>
    </row>
    <row r="45" spans="2:25" x14ac:dyDescent="0.25">
      <c r="E45" s="23">
        <v>2035</v>
      </c>
      <c r="G45" s="27">
        <v>1</v>
      </c>
      <c r="H45" s="27">
        <v>3.0908000000000002</v>
      </c>
      <c r="I45" s="27">
        <v>0.2</v>
      </c>
      <c r="L45" s="27"/>
      <c r="O45" s="27"/>
      <c r="Q45" s="66"/>
      <c r="S45" s="23"/>
      <c r="T45" s="66"/>
      <c r="U45" s="66"/>
      <c r="V45" s="66"/>
      <c r="W45" s="61"/>
    </row>
    <row r="46" spans="2:25" x14ac:dyDescent="0.25">
      <c r="E46" s="23">
        <v>2040</v>
      </c>
      <c r="G46" s="27">
        <v>1</v>
      </c>
      <c r="H46" s="27">
        <v>4.2907999999999999</v>
      </c>
      <c r="I46" s="27">
        <v>0.2</v>
      </c>
      <c r="L46" s="27"/>
      <c r="O46" s="27"/>
      <c r="Q46" s="66"/>
      <c r="S46" s="23"/>
      <c r="T46" s="66"/>
      <c r="U46" s="66"/>
      <c r="V46" s="66"/>
      <c r="W46" s="61"/>
    </row>
    <row r="47" spans="2:25" x14ac:dyDescent="0.25">
      <c r="B47" s="23" t="str">
        <f>S38</f>
        <v>ELCRNBSO01</v>
      </c>
      <c r="C47" s="23" t="s">
        <v>169</v>
      </c>
      <c r="D47" s="23" t="s">
        <v>49</v>
      </c>
      <c r="F47" s="23">
        <v>2024</v>
      </c>
      <c r="G47" s="27">
        <v>1</v>
      </c>
      <c r="H47" s="27">
        <v>0.06</v>
      </c>
      <c r="I47" s="27">
        <v>0.25</v>
      </c>
      <c r="J47" s="23">
        <v>1090</v>
      </c>
      <c r="K47" s="23">
        <f>J47*0.02</f>
        <v>21.8</v>
      </c>
      <c r="L47" s="27">
        <v>0</v>
      </c>
      <c r="M47" s="23">
        <v>25</v>
      </c>
      <c r="N47" s="23">
        <v>31.536000000000001</v>
      </c>
      <c r="O47" s="27">
        <v>0.5</v>
      </c>
    </row>
    <row r="48" spans="2:25" x14ac:dyDescent="0.25">
      <c r="E48" s="23">
        <v>2025</v>
      </c>
      <c r="G48" s="27">
        <v>1</v>
      </c>
      <c r="H48" s="27">
        <v>0.39</v>
      </c>
      <c r="I48" s="27">
        <v>0.25</v>
      </c>
      <c r="L48" s="27"/>
      <c r="O48" s="27"/>
    </row>
    <row r="49" spans="2:20" x14ac:dyDescent="0.25">
      <c r="E49" s="23">
        <v>2030</v>
      </c>
      <c r="G49" s="27">
        <v>1</v>
      </c>
      <c r="H49" s="27">
        <v>0.54</v>
      </c>
      <c r="I49" s="27">
        <v>0.25</v>
      </c>
      <c r="L49" s="27"/>
      <c r="O49" s="27"/>
    </row>
    <row r="50" spans="2:20" x14ac:dyDescent="0.25">
      <c r="E50" s="23">
        <v>2035</v>
      </c>
      <c r="G50" s="27">
        <v>1</v>
      </c>
      <c r="H50" s="27">
        <v>0.54</v>
      </c>
      <c r="I50" s="27">
        <v>0.25</v>
      </c>
      <c r="L50" s="27"/>
      <c r="O50" s="27"/>
    </row>
    <row r="51" spans="2:20" x14ac:dyDescent="0.25">
      <c r="E51" s="23">
        <v>2040</v>
      </c>
      <c r="G51" s="27">
        <v>1</v>
      </c>
      <c r="H51" s="27">
        <v>0.54</v>
      </c>
      <c r="I51" s="27">
        <v>0.25</v>
      </c>
      <c r="L51" s="27"/>
      <c r="O51" s="27"/>
    </row>
    <row r="52" spans="2:20" x14ac:dyDescent="0.25">
      <c r="B52" s="23" t="str">
        <f>S42</f>
        <v>ELCRNPHY01</v>
      </c>
      <c r="C52" s="23" t="s">
        <v>167</v>
      </c>
      <c r="D52" s="23" t="s">
        <v>49</v>
      </c>
      <c r="F52" s="23">
        <v>2030</v>
      </c>
      <c r="G52" s="27">
        <v>1</v>
      </c>
      <c r="H52" s="27">
        <v>1</v>
      </c>
      <c r="I52" s="23">
        <v>0.8</v>
      </c>
      <c r="J52" s="23">
        <v>1990</v>
      </c>
      <c r="K52" s="23">
        <v>39.799999999999997</v>
      </c>
      <c r="L52" s="27">
        <v>2</v>
      </c>
      <c r="M52" s="23">
        <v>40</v>
      </c>
      <c r="N52" s="23">
        <v>31.536000000000001</v>
      </c>
      <c r="O52" s="23">
        <v>0.45</v>
      </c>
    </row>
    <row r="53" spans="2:20" x14ac:dyDescent="0.25">
      <c r="E53" s="23">
        <v>2035</v>
      </c>
      <c r="G53" s="27">
        <v>1</v>
      </c>
      <c r="H53" s="27">
        <v>1</v>
      </c>
      <c r="I53" s="23">
        <v>0.8</v>
      </c>
      <c r="L53" s="27"/>
    </row>
    <row r="54" spans="2:20" x14ac:dyDescent="0.25">
      <c r="E54" s="23">
        <v>2040</v>
      </c>
      <c r="G54" s="27">
        <v>1</v>
      </c>
      <c r="H54" s="27">
        <v>1.8</v>
      </c>
      <c r="I54" s="23">
        <v>0.8</v>
      </c>
      <c r="L54" s="27"/>
    </row>
    <row r="55" spans="2:20" x14ac:dyDescent="0.25">
      <c r="B55" s="23" t="s">
        <v>204</v>
      </c>
      <c r="C55" s="23" t="s">
        <v>49</v>
      </c>
      <c r="D55" s="23" t="s">
        <v>49</v>
      </c>
      <c r="F55" s="23">
        <v>2025</v>
      </c>
      <c r="G55" s="23">
        <v>0.85</v>
      </c>
      <c r="H55" s="23">
        <v>0.55400000000000005</v>
      </c>
      <c r="I55" s="23">
        <v>0.15</v>
      </c>
      <c r="J55" s="23">
        <v>490</v>
      </c>
      <c r="K55" s="23">
        <v>9.8000000000000007</v>
      </c>
      <c r="M55" s="23">
        <v>15</v>
      </c>
      <c r="N55" s="23">
        <v>31.536000000000001</v>
      </c>
      <c r="O55" s="23">
        <v>0.5</v>
      </c>
      <c r="S55" s="23"/>
      <c r="T55" s="23"/>
    </row>
    <row r="56" spans="2:20" x14ac:dyDescent="0.25">
      <c r="E56" s="23">
        <v>2030</v>
      </c>
      <c r="G56" s="23">
        <v>0.85</v>
      </c>
      <c r="H56" s="23">
        <v>1.754</v>
      </c>
      <c r="I56" s="23">
        <v>0.15</v>
      </c>
    </row>
    <row r="57" spans="2:20" x14ac:dyDescent="0.25">
      <c r="E57" s="23">
        <v>2035</v>
      </c>
      <c r="G57" s="23">
        <v>0.85</v>
      </c>
      <c r="H57" s="23">
        <v>1.754</v>
      </c>
      <c r="I57" s="23">
        <v>0.15</v>
      </c>
    </row>
    <row r="58" spans="2:20" x14ac:dyDescent="0.25">
      <c r="E58" s="23">
        <v>2040</v>
      </c>
      <c r="G58" s="23">
        <v>0.85</v>
      </c>
      <c r="H58" s="23">
        <v>2.254</v>
      </c>
      <c r="I58" s="23">
        <v>0.15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8"/>
  <sheetViews>
    <sheetView zoomScaleNormal="100" workbookViewId="0">
      <selection activeCell="C29" sqref="C29"/>
    </sheetView>
  </sheetViews>
  <sheetFormatPr defaultRowHeight="13.2" x14ac:dyDescent="0.25"/>
  <cols>
    <col min="1" max="1" width="3" style="23" customWidth="1"/>
    <col min="2" max="2" width="16.5546875" style="23" bestFit="1" customWidth="1"/>
    <col min="3" max="3" width="18.33203125" style="23" customWidth="1"/>
    <col min="4" max="4" width="15.33203125" style="23" customWidth="1"/>
    <col min="5" max="5" width="11.88671875" style="23" bestFit="1" customWidth="1"/>
    <col min="6" max="6" width="12.6640625" style="23" bestFit="1" customWidth="1"/>
    <col min="7" max="8" width="13.109375" style="23" bestFit="1" customWidth="1"/>
    <col min="9" max="9" width="9.6640625" style="23" customWidth="1"/>
    <col min="10" max="10" width="8.88671875" style="23" customWidth="1"/>
    <col min="11" max="11" width="8.33203125" style="23" customWidth="1"/>
    <col min="12" max="12" width="8.6640625" style="23" customWidth="1"/>
    <col min="13" max="13" width="12.109375" style="23" bestFit="1" customWidth="1"/>
    <col min="14" max="14" width="9.44140625" style="23" bestFit="1" customWidth="1"/>
    <col min="15" max="15" width="14.33203125" style="23" customWidth="1"/>
    <col min="16" max="16" width="66.88671875" bestFit="1" customWidth="1"/>
    <col min="17" max="17" width="7.5546875" customWidth="1"/>
    <col min="18" max="18" width="14.6640625" bestFit="1" customWidth="1"/>
    <col min="19" max="19" width="54.6640625" bestFit="1" customWidth="1"/>
    <col min="20" max="20" width="13.77734375" customWidth="1"/>
    <col min="21" max="21" width="11.44140625" customWidth="1"/>
  </cols>
  <sheetData>
    <row r="1" spans="1:21" ht="22.8" x14ac:dyDescent="0.4">
      <c r="A1" s="1" t="s">
        <v>42</v>
      </c>
    </row>
    <row r="2" spans="1:21" x14ac:dyDescent="0.25">
      <c r="P2" s="36"/>
      <c r="Q2" s="36"/>
      <c r="R2" s="36"/>
      <c r="S2" s="36"/>
      <c r="T2" s="36"/>
      <c r="U2" s="36"/>
    </row>
    <row r="3" spans="1:21" ht="14.4" x14ac:dyDescent="0.3">
      <c r="B3" s="22" t="s">
        <v>43</v>
      </c>
      <c r="C3" s="8" t="s">
        <v>44</v>
      </c>
      <c r="D3" s="8" t="s">
        <v>45</v>
      </c>
      <c r="E3" s="22" t="s">
        <v>30</v>
      </c>
      <c r="F3" s="22" t="s">
        <v>46</v>
      </c>
      <c r="G3" s="22" t="s">
        <v>47</v>
      </c>
      <c r="I3" s="22" t="s">
        <v>48</v>
      </c>
    </row>
    <row r="4" spans="1:21" ht="31.2" x14ac:dyDescent="0.3">
      <c r="B4" s="9" t="s">
        <v>114</v>
      </c>
      <c r="C4" s="9" t="s">
        <v>93</v>
      </c>
      <c r="D4" s="14" t="str">
        <f>"Demand Technologies"</f>
        <v>Demand Technologies</v>
      </c>
      <c r="E4" s="9" t="s">
        <v>52</v>
      </c>
      <c r="F4" s="9" t="s">
        <v>115</v>
      </c>
      <c r="G4" s="9" t="s">
        <v>201</v>
      </c>
      <c r="I4" s="9" t="s">
        <v>54</v>
      </c>
      <c r="M4" s="60" t="s">
        <v>7</v>
      </c>
      <c r="N4" s="60"/>
      <c r="O4" s="61"/>
      <c r="P4" s="61"/>
      <c r="Q4" s="61"/>
      <c r="R4" s="61"/>
      <c r="S4" s="61"/>
      <c r="T4" s="61"/>
      <c r="U4" s="61"/>
    </row>
    <row r="5" spans="1:21" x14ac:dyDescent="0.25">
      <c r="M5" s="62" t="s">
        <v>8</v>
      </c>
      <c r="N5" s="63" t="s">
        <v>55</v>
      </c>
      <c r="O5" s="62" t="s">
        <v>6</v>
      </c>
      <c r="P5" s="62" t="s">
        <v>9</v>
      </c>
      <c r="Q5" s="62" t="s">
        <v>10</v>
      </c>
      <c r="R5" s="62" t="s">
        <v>11</v>
      </c>
      <c r="S5" s="62" t="s">
        <v>12</v>
      </c>
      <c r="T5" s="62" t="s">
        <v>13</v>
      </c>
      <c r="U5" s="62" t="s">
        <v>14</v>
      </c>
    </row>
    <row r="6" spans="1:21" ht="22.2" thickBot="1" x14ac:dyDescent="0.35">
      <c r="B6" s="29"/>
      <c r="C6" s="35"/>
      <c r="D6" s="35"/>
      <c r="E6" s="35"/>
      <c r="F6" s="35"/>
      <c r="H6" s="35"/>
      <c r="M6" s="64" t="s">
        <v>61</v>
      </c>
      <c r="N6" s="64" t="s">
        <v>62</v>
      </c>
      <c r="O6" s="64" t="s">
        <v>24</v>
      </c>
      <c r="P6" s="64" t="s">
        <v>25</v>
      </c>
      <c r="Q6" s="64" t="s">
        <v>10</v>
      </c>
      <c r="R6" s="64" t="s">
        <v>63</v>
      </c>
      <c r="S6" s="64" t="s">
        <v>64</v>
      </c>
      <c r="T6" s="64" t="s">
        <v>26</v>
      </c>
      <c r="U6" s="64" t="s">
        <v>27</v>
      </c>
    </row>
    <row r="7" spans="1:21" ht="15.6" x14ac:dyDescent="0.3">
      <c r="B7" s="28"/>
      <c r="C7" s="32"/>
      <c r="D7" s="32"/>
      <c r="E7" s="32"/>
      <c r="F7" s="32"/>
      <c r="H7" s="32"/>
      <c r="M7" s="2" t="s">
        <v>308</v>
      </c>
      <c r="N7"/>
      <c r="O7" s="2" t="s">
        <v>49</v>
      </c>
      <c r="P7" s="2"/>
      <c r="Q7" s="2" t="s">
        <v>52</v>
      </c>
      <c r="R7" t="s">
        <v>312</v>
      </c>
      <c r="S7" t="s">
        <v>213</v>
      </c>
      <c r="T7" s="2"/>
      <c r="U7" s="2" t="s">
        <v>49</v>
      </c>
    </row>
    <row r="8" spans="1:21" x14ac:dyDescent="0.25">
      <c r="M8" s="2" t="s">
        <v>309</v>
      </c>
      <c r="N8"/>
      <c r="O8" s="2" t="s">
        <v>310</v>
      </c>
      <c r="P8" s="2"/>
      <c r="Q8" s="2" t="s">
        <v>311</v>
      </c>
      <c r="R8" s="2"/>
      <c r="S8" t="s">
        <v>313</v>
      </c>
      <c r="T8" s="2"/>
      <c r="U8" s="2"/>
    </row>
    <row r="9" spans="1:21" x14ac:dyDescent="0.25">
      <c r="P9" s="3"/>
      <c r="Q9" s="3"/>
    </row>
    <row r="10" spans="1:21" x14ac:dyDescent="0.25">
      <c r="B10"/>
      <c r="C10"/>
      <c r="D10" s="6" t="s">
        <v>0</v>
      </c>
      <c r="E10" s="6"/>
      <c r="F10"/>
      <c r="G10" s="6"/>
      <c r="H10" s="6"/>
      <c r="I10" s="7"/>
      <c r="J10" s="5"/>
      <c r="K10" s="33"/>
      <c r="L10"/>
      <c r="M10" s="60" t="s">
        <v>18</v>
      </c>
      <c r="N10" s="60"/>
      <c r="O10" s="66"/>
      <c r="P10" s="66"/>
      <c r="Q10" s="66"/>
      <c r="R10" s="66"/>
      <c r="S10" s="66"/>
      <c r="T10" s="66"/>
      <c r="U10" s="66"/>
    </row>
    <row r="11" spans="1:21" x14ac:dyDescent="0.25">
      <c r="B11" s="12" t="s">
        <v>1</v>
      </c>
      <c r="C11" s="12" t="s">
        <v>3</v>
      </c>
      <c r="D11" s="12" t="s">
        <v>4</v>
      </c>
      <c r="E11" s="15" t="s">
        <v>15</v>
      </c>
      <c r="F11" s="16" t="s">
        <v>17</v>
      </c>
      <c r="G11" s="16" t="s">
        <v>35</v>
      </c>
      <c r="H11" s="46" t="s">
        <v>196</v>
      </c>
      <c r="I11" s="16" t="s">
        <v>39</v>
      </c>
      <c r="J11" s="16" t="s">
        <v>5</v>
      </c>
      <c r="K11" s="15" t="s">
        <v>69</v>
      </c>
      <c r="L11"/>
      <c r="M11" s="62" t="s">
        <v>16</v>
      </c>
      <c r="N11" s="63" t="s">
        <v>55</v>
      </c>
      <c r="O11" s="62" t="s">
        <v>1</v>
      </c>
      <c r="P11" s="62" t="s">
        <v>2</v>
      </c>
      <c r="Q11" s="62" t="s">
        <v>19</v>
      </c>
      <c r="R11" s="62" t="s">
        <v>20</v>
      </c>
      <c r="S11" s="62" t="s">
        <v>21</v>
      </c>
      <c r="T11" s="62" t="s">
        <v>22</v>
      </c>
      <c r="U11" s="62" t="s">
        <v>23</v>
      </c>
    </row>
    <row r="12" spans="1:21" ht="21.6" thickBot="1" x14ac:dyDescent="0.3">
      <c r="B12" s="11" t="s">
        <v>71</v>
      </c>
      <c r="C12" s="11" t="s">
        <v>33</v>
      </c>
      <c r="D12" s="11" t="s">
        <v>34</v>
      </c>
      <c r="E12" s="17"/>
      <c r="F12" s="17" t="s">
        <v>37</v>
      </c>
      <c r="G12" s="18" t="s">
        <v>72</v>
      </c>
      <c r="H12" s="18" t="s">
        <v>38</v>
      </c>
      <c r="I12" s="17" t="s">
        <v>73</v>
      </c>
      <c r="J12" s="17" t="s">
        <v>40</v>
      </c>
      <c r="K12" s="17" t="s">
        <v>197</v>
      </c>
      <c r="L12"/>
      <c r="M12" s="64" t="s">
        <v>75</v>
      </c>
      <c r="N12" s="64" t="s">
        <v>62</v>
      </c>
      <c r="O12" s="64" t="s">
        <v>28</v>
      </c>
      <c r="P12" s="64" t="s">
        <v>29</v>
      </c>
      <c r="Q12" s="64" t="s">
        <v>30</v>
      </c>
      <c r="R12" s="64" t="s">
        <v>31</v>
      </c>
      <c r="S12" s="64" t="s">
        <v>76</v>
      </c>
      <c r="T12" s="64" t="s">
        <v>77</v>
      </c>
      <c r="U12" s="64" t="s">
        <v>32</v>
      </c>
    </row>
    <row r="13" spans="1:21" ht="21.6" thickBot="1" x14ac:dyDescent="0.3">
      <c r="B13" s="11" t="s">
        <v>78</v>
      </c>
      <c r="C13" s="11"/>
      <c r="D13" s="11"/>
      <c r="E13" s="17"/>
      <c r="F13" s="17"/>
      <c r="G13" s="77"/>
      <c r="H13" s="78" t="s">
        <v>134</v>
      </c>
      <c r="I13" s="17" t="s">
        <v>255</v>
      </c>
      <c r="J13" s="17" t="s">
        <v>256</v>
      </c>
      <c r="K13" s="17" t="s">
        <v>79</v>
      </c>
      <c r="L13"/>
      <c r="M13" s="64" t="s">
        <v>97</v>
      </c>
      <c r="N13" s="64"/>
      <c r="O13" s="64"/>
      <c r="P13" s="64"/>
      <c r="Q13" s="64"/>
      <c r="R13" s="64"/>
      <c r="S13" s="64"/>
      <c r="T13" s="64"/>
      <c r="U13" s="64"/>
    </row>
    <row r="14" spans="1:21" x14ac:dyDescent="0.25">
      <c r="B14" t="str">
        <f t="shared" ref="B14:B21" si="0">O14</f>
        <v>IBOILNCOA</v>
      </c>
      <c r="C14" t="s">
        <v>278</v>
      </c>
      <c r="D14" s="66" t="s">
        <v>279</v>
      </c>
      <c r="E14" s="30">
        <v>2022</v>
      </c>
      <c r="F14" s="31">
        <v>0.9</v>
      </c>
      <c r="G14" s="31">
        <v>0.5</v>
      </c>
      <c r="H14" s="23">
        <v>31.536000000000001</v>
      </c>
      <c r="I14" s="23">
        <v>975</v>
      </c>
      <c r="J14"/>
      <c r="K14">
        <v>30</v>
      </c>
      <c r="L14"/>
      <c r="M14" s="61" t="s">
        <v>90</v>
      </c>
      <c r="N14" s="66"/>
      <c r="O14" s="61" t="s">
        <v>272</v>
      </c>
      <c r="P14" s="61" t="s">
        <v>282</v>
      </c>
      <c r="Q14" s="66" t="s">
        <v>52</v>
      </c>
      <c r="R14" s="66" t="s">
        <v>91</v>
      </c>
      <c r="S14" s="66"/>
      <c r="T14" s="66"/>
      <c r="U14" s="66"/>
    </row>
    <row r="15" spans="1:21" x14ac:dyDescent="0.25">
      <c r="B15" t="str">
        <f t="shared" si="0"/>
        <v>IBOILNBIO</v>
      </c>
      <c r="C15" t="s">
        <v>280</v>
      </c>
      <c r="D15" s="66" t="s">
        <v>279</v>
      </c>
      <c r="E15" s="30">
        <v>2022</v>
      </c>
      <c r="F15" s="31">
        <v>0.9</v>
      </c>
      <c r="G15" s="31">
        <v>0.5</v>
      </c>
      <c r="H15" s="23">
        <v>31.536000000000001</v>
      </c>
      <c r="I15" s="23">
        <v>500</v>
      </c>
      <c r="J15" s="30"/>
      <c r="K15">
        <v>30</v>
      </c>
      <c r="L15" s="2"/>
      <c r="M15" s="61" t="s">
        <v>90</v>
      </c>
      <c r="N15" s="66"/>
      <c r="O15" s="61" t="s">
        <v>273</v>
      </c>
      <c r="P15" s="61" t="s">
        <v>283</v>
      </c>
      <c r="Q15" s="66" t="s">
        <v>52</v>
      </c>
      <c r="R15" s="66" t="s">
        <v>91</v>
      </c>
      <c r="S15" s="66"/>
      <c r="T15" s="66"/>
      <c r="U15" s="66"/>
    </row>
    <row r="16" spans="1:21" x14ac:dyDescent="0.25">
      <c r="B16" t="str">
        <f t="shared" si="0"/>
        <v>IBOILNELC</v>
      </c>
      <c r="C16" t="s">
        <v>268</v>
      </c>
      <c r="D16" s="66" t="s">
        <v>279</v>
      </c>
      <c r="E16" s="30">
        <v>2022</v>
      </c>
      <c r="F16" s="31">
        <v>0.9</v>
      </c>
      <c r="G16" s="31">
        <v>0.5</v>
      </c>
      <c r="H16" s="23">
        <v>31.536000000000001</v>
      </c>
      <c r="I16" s="23">
        <v>427</v>
      </c>
      <c r="J16" s="30"/>
      <c r="K16">
        <v>30</v>
      </c>
      <c r="L16" s="2"/>
      <c r="M16" s="61" t="s">
        <v>90</v>
      </c>
      <c r="N16" s="66"/>
      <c r="O16" s="61" t="s">
        <v>274</v>
      </c>
      <c r="P16" s="61" t="s">
        <v>284</v>
      </c>
      <c r="Q16" s="66" t="s">
        <v>52</v>
      </c>
      <c r="R16" s="66" t="s">
        <v>91</v>
      </c>
      <c r="S16" s="66" t="s">
        <v>213</v>
      </c>
      <c r="T16" s="66"/>
      <c r="U16" s="66"/>
    </row>
    <row r="17" spans="2:21" x14ac:dyDescent="0.25">
      <c r="B17" s="66" t="s">
        <v>281</v>
      </c>
      <c r="C17" t="s">
        <v>289</v>
      </c>
      <c r="D17" s="66" t="s">
        <v>279</v>
      </c>
      <c r="E17" s="30">
        <v>2022</v>
      </c>
      <c r="F17" s="31">
        <v>0.9</v>
      </c>
      <c r="G17" s="31">
        <v>0.5</v>
      </c>
      <c r="H17" s="23">
        <v>31.536000000000001</v>
      </c>
      <c r="I17" s="23">
        <v>450</v>
      </c>
      <c r="J17" s="30"/>
      <c r="K17">
        <v>30</v>
      </c>
      <c r="L17" s="2"/>
      <c r="M17" s="61" t="s">
        <v>90</v>
      </c>
      <c r="N17" s="66"/>
      <c r="O17" s="66" t="s">
        <v>281</v>
      </c>
      <c r="P17" s="61" t="s">
        <v>288</v>
      </c>
      <c r="Q17" s="66" t="s">
        <v>52</v>
      </c>
      <c r="R17" s="66" t="s">
        <v>91</v>
      </c>
      <c r="S17" s="66"/>
      <c r="T17" s="66"/>
      <c r="U17" s="66"/>
    </row>
    <row r="18" spans="2:21" x14ac:dyDescent="0.25">
      <c r="B18" s="2" t="s">
        <v>291</v>
      </c>
      <c r="C18" t="s">
        <v>289</v>
      </c>
      <c r="D18" t="s">
        <v>290</v>
      </c>
      <c r="E18" s="30">
        <v>2022</v>
      </c>
      <c r="F18" s="31">
        <v>0.5</v>
      </c>
      <c r="G18" s="31">
        <v>0.5</v>
      </c>
      <c r="H18" s="23">
        <v>31.536000000000001</v>
      </c>
      <c r="I18" s="23">
        <v>500</v>
      </c>
      <c r="J18"/>
      <c r="K18">
        <v>10</v>
      </c>
      <c r="L18"/>
      <c r="M18" s="61" t="s">
        <v>90</v>
      </c>
      <c r="N18" s="66"/>
      <c r="O18" t="s">
        <v>291</v>
      </c>
      <c r="P18" s="61" t="s">
        <v>292</v>
      </c>
      <c r="Q18" s="66" t="s">
        <v>52</v>
      </c>
      <c r="R18" s="66" t="s">
        <v>91</v>
      </c>
      <c r="S18" s="66"/>
      <c r="T18" s="66"/>
      <c r="U18" s="66"/>
    </row>
    <row r="19" spans="2:21" x14ac:dyDescent="0.25">
      <c r="B19" t="str">
        <f t="shared" si="0"/>
        <v>ICOMPNELC</v>
      </c>
      <c r="C19" s="23" t="s">
        <v>268</v>
      </c>
      <c r="D19" t="s">
        <v>298</v>
      </c>
      <c r="E19" s="30">
        <v>2022</v>
      </c>
      <c r="F19" s="31">
        <v>1</v>
      </c>
      <c r="G19" s="31">
        <v>0.5</v>
      </c>
      <c r="H19" s="23">
        <v>31.536000000000001</v>
      </c>
      <c r="I19" s="23">
        <v>1340</v>
      </c>
      <c r="J19"/>
      <c r="K19">
        <v>15.5</v>
      </c>
      <c r="L19"/>
      <c r="M19" s="61" t="s">
        <v>90</v>
      </c>
      <c r="N19" s="66"/>
      <c r="O19" s="61" t="s">
        <v>275</v>
      </c>
      <c r="P19" s="61" t="s">
        <v>285</v>
      </c>
      <c r="Q19" s="66" t="s">
        <v>52</v>
      </c>
      <c r="R19" s="66" t="s">
        <v>91</v>
      </c>
      <c r="S19" s="66" t="s">
        <v>213</v>
      </c>
      <c r="T19" s="66"/>
      <c r="U19" s="66"/>
    </row>
    <row r="20" spans="2:21" x14ac:dyDescent="0.25">
      <c r="B20" t="str">
        <f t="shared" si="0"/>
        <v>IPUMPNELC</v>
      </c>
      <c r="C20" s="23" t="s">
        <v>268</v>
      </c>
      <c r="D20" t="s">
        <v>299</v>
      </c>
      <c r="E20" s="30">
        <v>2022</v>
      </c>
      <c r="F20" s="31">
        <v>0.7</v>
      </c>
      <c r="G20" s="31">
        <v>0.5</v>
      </c>
      <c r="H20" s="23">
        <v>31.536000000000001</v>
      </c>
      <c r="I20" s="23">
        <v>1700</v>
      </c>
      <c r="J20"/>
      <c r="K20">
        <v>10</v>
      </c>
      <c r="L20"/>
      <c r="M20" s="61" t="s">
        <v>90</v>
      </c>
      <c r="N20" s="66"/>
      <c r="O20" s="61" t="s">
        <v>276</v>
      </c>
      <c r="P20" s="61" t="s">
        <v>286</v>
      </c>
      <c r="Q20" s="66" t="s">
        <v>52</v>
      </c>
      <c r="R20" s="66" t="s">
        <v>91</v>
      </c>
      <c r="S20" s="66" t="s">
        <v>213</v>
      </c>
      <c r="T20" s="66"/>
      <c r="U20" s="66"/>
    </row>
    <row r="21" spans="2:21" x14ac:dyDescent="0.25">
      <c r="B21" t="str">
        <f t="shared" si="0"/>
        <v>IMOTONELC</v>
      </c>
      <c r="C21" s="23" t="s">
        <v>268</v>
      </c>
      <c r="D21" s="23" t="s">
        <v>300</v>
      </c>
      <c r="E21" s="30">
        <v>2022</v>
      </c>
      <c r="F21" s="31">
        <v>0.95</v>
      </c>
      <c r="G21" s="31">
        <v>0.5</v>
      </c>
      <c r="H21" s="23">
        <v>31.536000000000001</v>
      </c>
      <c r="I21" s="23">
        <v>120</v>
      </c>
      <c r="J21" s="30"/>
      <c r="K21">
        <v>10</v>
      </c>
      <c r="M21" s="23" t="s">
        <v>90</v>
      </c>
      <c r="O21" s="23" t="s">
        <v>277</v>
      </c>
      <c r="P21" t="s">
        <v>287</v>
      </c>
      <c r="Q21" t="s">
        <v>52</v>
      </c>
      <c r="R21" t="s">
        <v>91</v>
      </c>
      <c r="S21" s="66" t="s">
        <v>213</v>
      </c>
    </row>
    <row r="22" spans="2:21" x14ac:dyDescent="0.25">
      <c r="B22" s="23" t="s">
        <v>294</v>
      </c>
      <c r="C22" s="23" t="s">
        <v>268</v>
      </c>
      <c r="D22" s="23" t="s">
        <v>293</v>
      </c>
      <c r="E22" s="30">
        <v>2022</v>
      </c>
      <c r="F22" s="23">
        <v>0.5</v>
      </c>
      <c r="G22" s="23">
        <v>0.5</v>
      </c>
      <c r="H22" s="23">
        <v>31.536000000000001</v>
      </c>
      <c r="I22" s="23">
        <v>100</v>
      </c>
      <c r="K22" s="23">
        <v>10</v>
      </c>
      <c r="M22" s="23" t="s">
        <v>90</v>
      </c>
      <c r="O22" s="23" t="s">
        <v>294</v>
      </c>
      <c r="P22" t="s">
        <v>295</v>
      </c>
      <c r="Q22" t="s">
        <v>52</v>
      </c>
      <c r="R22" t="s">
        <v>91</v>
      </c>
      <c r="S22" s="66" t="s">
        <v>213</v>
      </c>
    </row>
    <row r="23" spans="2:21" x14ac:dyDescent="0.25">
      <c r="B23" s="23" t="s">
        <v>306</v>
      </c>
      <c r="C23" t="s">
        <v>289</v>
      </c>
      <c r="D23" s="23" t="s">
        <v>293</v>
      </c>
      <c r="E23" s="30">
        <v>2022</v>
      </c>
      <c r="F23" s="23">
        <v>0.5</v>
      </c>
      <c r="G23" s="23">
        <v>0.5</v>
      </c>
      <c r="H23" s="23">
        <v>31.536000000000001</v>
      </c>
      <c r="I23" s="23">
        <v>100</v>
      </c>
      <c r="K23" s="23">
        <v>10</v>
      </c>
      <c r="M23" s="23" t="s">
        <v>90</v>
      </c>
      <c r="O23" s="23" t="s">
        <v>306</v>
      </c>
      <c r="P23" s="2" t="s">
        <v>307</v>
      </c>
      <c r="Q23" t="s">
        <v>52</v>
      </c>
      <c r="R23" t="s">
        <v>91</v>
      </c>
    </row>
    <row r="24" spans="2:21" x14ac:dyDescent="0.25">
      <c r="P24" s="2"/>
    </row>
    <row r="28" spans="2:21" x14ac:dyDescent="0.25">
      <c r="D28" s="8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6"/>
  <sheetViews>
    <sheetView zoomScale="90" zoomScaleNormal="90" workbookViewId="0">
      <selection activeCell="G16" sqref="G16"/>
    </sheetView>
  </sheetViews>
  <sheetFormatPr defaultColWidth="8.88671875" defaultRowHeight="13.2" x14ac:dyDescent="0.25"/>
  <cols>
    <col min="1" max="1" width="2" bestFit="1" customWidth="1"/>
    <col min="2" max="2" width="13.33203125" bestFit="1" customWidth="1"/>
    <col min="3" max="3" width="11.33203125" bestFit="1" customWidth="1"/>
    <col min="4" max="4" width="11.6640625" customWidth="1"/>
    <col min="5" max="5" width="11.44140625" bestFit="1" customWidth="1"/>
    <col min="6" max="6" width="8.33203125" bestFit="1" customWidth="1"/>
    <col min="7" max="7" width="14.44140625" customWidth="1"/>
    <col min="8" max="8" width="8.88671875" bestFit="1" customWidth="1"/>
    <col min="9" max="9" width="14" customWidth="1"/>
    <col min="10" max="10" width="2" bestFit="1" customWidth="1"/>
    <col min="11" max="11" width="13.6640625" customWidth="1"/>
    <col min="12" max="12" width="7.109375" customWidth="1"/>
    <col min="13" max="13" width="11.44140625" bestFit="1" customWidth="1"/>
    <col min="14" max="14" width="18.5546875" bestFit="1" customWidth="1"/>
    <col min="15" max="15" width="6.109375" bestFit="1" customWidth="1"/>
    <col min="16" max="16" width="11.5546875" customWidth="1"/>
    <col min="17" max="17" width="13" customWidth="1"/>
    <col min="18" max="18" width="15.109375" customWidth="1"/>
    <col min="19" max="19" width="10" customWidth="1"/>
    <col min="20" max="16384" width="8.88671875" style="23"/>
  </cols>
  <sheetData>
    <row r="1" spans="2:19" ht="14.4" x14ac:dyDescent="0.3">
      <c r="B1" s="22" t="s">
        <v>43</v>
      </c>
      <c r="C1" s="22" t="s">
        <v>96</v>
      </c>
      <c r="D1" s="22" t="s">
        <v>44</v>
      </c>
      <c r="E1" s="22" t="s">
        <v>85</v>
      </c>
      <c r="F1" s="21"/>
      <c r="G1" s="22" t="s">
        <v>47</v>
      </c>
    </row>
    <row r="2" spans="2:19" ht="15.6" x14ac:dyDescent="0.3">
      <c r="B2" s="9"/>
      <c r="C2" s="9"/>
      <c r="D2" s="9"/>
      <c r="E2" s="9" t="s">
        <v>52</v>
      </c>
      <c r="G2" s="9" t="s">
        <v>201</v>
      </c>
      <c r="K2" s="60" t="s">
        <v>7</v>
      </c>
      <c r="L2" s="60"/>
      <c r="M2" s="61"/>
      <c r="N2" s="61"/>
      <c r="O2" s="61"/>
      <c r="P2" s="61"/>
      <c r="Q2" s="61"/>
      <c r="R2" s="61"/>
      <c r="S2" s="61"/>
    </row>
    <row r="3" spans="2:19" x14ac:dyDescent="0.25">
      <c r="K3" s="62" t="s">
        <v>8</v>
      </c>
      <c r="L3" s="63" t="s">
        <v>55</v>
      </c>
      <c r="M3" s="62" t="s">
        <v>6</v>
      </c>
      <c r="N3" s="62" t="s">
        <v>9</v>
      </c>
      <c r="O3" s="62" t="s">
        <v>10</v>
      </c>
      <c r="P3" s="62" t="s">
        <v>11</v>
      </c>
      <c r="Q3" s="62" t="s">
        <v>12</v>
      </c>
      <c r="R3" s="62" t="s">
        <v>13</v>
      </c>
      <c r="S3" s="62" t="s">
        <v>14</v>
      </c>
    </row>
    <row r="4" spans="2:19" ht="21.6" thickBot="1" x14ac:dyDescent="0.3">
      <c r="C4" s="2"/>
      <c r="K4" s="64" t="s">
        <v>61</v>
      </c>
      <c r="L4" s="64" t="s">
        <v>62</v>
      </c>
      <c r="M4" s="64" t="s">
        <v>24</v>
      </c>
      <c r="N4" s="64" t="s">
        <v>25</v>
      </c>
      <c r="O4" s="64" t="s">
        <v>10</v>
      </c>
      <c r="P4" s="64" t="s">
        <v>63</v>
      </c>
      <c r="Q4" s="64" t="s">
        <v>64</v>
      </c>
      <c r="R4" s="64" t="s">
        <v>26</v>
      </c>
      <c r="S4" s="64" t="s">
        <v>27</v>
      </c>
    </row>
    <row r="5" spans="2:19" x14ac:dyDescent="0.25">
      <c r="K5" s="2"/>
      <c r="M5" s="2"/>
      <c r="N5" s="2"/>
      <c r="O5" s="2"/>
      <c r="P5" s="2"/>
      <c r="Q5" s="2"/>
      <c r="R5" s="2"/>
      <c r="S5" s="2"/>
    </row>
    <row r="7" spans="2:19" x14ac:dyDescent="0.25">
      <c r="F7" s="6" t="s">
        <v>0</v>
      </c>
      <c r="H7" s="6"/>
      <c r="K7" s="60" t="s">
        <v>18</v>
      </c>
      <c r="L7" s="60"/>
      <c r="M7" s="66"/>
      <c r="N7" s="66"/>
      <c r="O7" s="66"/>
      <c r="P7" s="66"/>
      <c r="Q7" s="66"/>
      <c r="R7" s="66"/>
      <c r="S7" s="66"/>
    </row>
    <row r="8" spans="2:19" x14ac:dyDescent="0.25">
      <c r="B8" s="4" t="s">
        <v>1</v>
      </c>
      <c r="C8" s="13" t="s">
        <v>3</v>
      </c>
      <c r="D8" s="4" t="s">
        <v>4</v>
      </c>
      <c r="E8" s="4" t="s">
        <v>98</v>
      </c>
      <c r="F8" s="4" t="s">
        <v>11</v>
      </c>
      <c r="G8" s="42" t="s">
        <v>116</v>
      </c>
      <c r="H8" s="42" t="s">
        <v>117</v>
      </c>
      <c r="I8" s="42" t="s">
        <v>118</v>
      </c>
      <c r="K8" s="62" t="s">
        <v>16</v>
      </c>
      <c r="L8" s="63" t="s">
        <v>55</v>
      </c>
      <c r="M8" s="62" t="s">
        <v>1</v>
      </c>
      <c r="N8" s="62" t="s">
        <v>2</v>
      </c>
      <c r="O8" s="62" t="s">
        <v>19</v>
      </c>
      <c r="P8" s="62" t="s">
        <v>20</v>
      </c>
      <c r="Q8" s="62" t="s">
        <v>21</v>
      </c>
      <c r="R8" s="62" t="s">
        <v>22</v>
      </c>
      <c r="S8" s="62" t="s">
        <v>23</v>
      </c>
    </row>
    <row r="9" spans="2:19" ht="21.6" thickBot="1" x14ac:dyDescent="0.3">
      <c r="B9" s="10" t="s">
        <v>71</v>
      </c>
      <c r="C9" s="10" t="s">
        <v>33</v>
      </c>
      <c r="D9" s="10" t="s">
        <v>34</v>
      </c>
      <c r="E9" s="10"/>
      <c r="F9" s="10"/>
      <c r="G9" s="10" t="s">
        <v>119</v>
      </c>
      <c r="H9" s="10" t="s">
        <v>120</v>
      </c>
      <c r="I9" s="10" t="s">
        <v>121</v>
      </c>
      <c r="K9" s="64" t="s">
        <v>75</v>
      </c>
      <c r="L9" s="64" t="s">
        <v>62</v>
      </c>
      <c r="M9" s="64" t="s">
        <v>28</v>
      </c>
      <c r="N9" s="64" t="s">
        <v>29</v>
      </c>
      <c r="O9" s="64" t="s">
        <v>30</v>
      </c>
      <c r="P9" s="64" t="s">
        <v>31</v>
      </c>
      <c r="Q9" s="64" t="s">
        <v>76</v>
      </c>
      <c r="R9" s="64" t="s">
        <v>77</v>
      </c>
      <c r="S9" s="64" t="s">
        <v>32</v>
      </c>
    </row>
    <row r="10" spans="2:19" ht="13.8" thickBot="1" x14ac:dyDescent="0.3">
      <c r="B10" s="10" t="s">
        <v>78</v>
      </c>
      <c r="C10" s="41"/>
      <c r="D10" s="41"/>
      <c r="E10" s="41"/>
      <c r="F10" s="41"/>
      <c r="G10" s="41" t="s">
        <v>52</v>
      </c>
      <c r="H10" s="41" t="s">
        <v>122</v>
      </c>
      <c r="I10" s="41" t="s">
        <v>52</v>
      </c>
      <c r="K10" s="64" t="s">
        <v>97</v>
      </c>
      <c r="L10" s="67"/>
      <c r="M10" s="67"/>
      <c r="N10" s="67"/>
      <c r="O10" s="67"/>
      <c r="P10" s="67"/>
      <c r="Q10" s="67"/>
      <c r="R10" s="67"/>
      <c r="S10" s="67"/>
    </row>
    <row r="11" spans="2:19" x14ac:dyDescent="0.25">
      <c r="B11" s="2"/>
      <c r="C11" s="2"/>
      <c r="D11" s="2"/>
      <c r="E11" s="2"/>
      <c r="F11" s="2"/>
      <c r="G11" s="44"/>
      <c r="H11" s="45"/>
      <c r="I11" s="43"/>
      <c r="K11" s="2"/>
      <c r="N11" s="21"/>
    </row>
    <row r="12" spans="2:19" x14ac:dyDescent="0.25">
      <c r="B12" s="2"/>
      <c r="C12" s="2"/>
      <c r="D12" s="2"/>
      <c r="E12" s="2"/>
      <c r="F12" s="2"/>
      <c r="G12" s="44"/>
      <c r="H12" s="45"/>
      <c r="I12" s="43"/>
      <c r="N12" s="21"/>
    </row>
    <row r="13" spans="2:19" x14ac:dyDescent="0.25">
      <c r="B13" s="2"/>
      <c r="C13" s="2"/>
      <c r="D13" s="2"/>
      <c r="E13" s="2"/>
      <c r="F13" s="2"/>
      <c r="G13" s="44"/>
      <c r="H13" s="45"/>
      <c r="I13" s="43"/>
      <c r="N13" s="21"/>
    </row>
    <row r="14" spans="2:19" x14ac:dyDescent="0.25">
      <c r="B14" s="2"/>
      <c r="C14" s="2"/>
      <c r="D14" s="2"/>
      <c r="E14" s="2"/>
      <c r="F14" s="2"/>
      <c r="G14" s="2"/>
      <c r="H14" s="45"/>
      <c r="I14" s="30"/>
      <c r="N14" s="21"/>
    </row>
    <row r="15" spans="2:19" x14ac:dyDescent="0.25">
      <c r="B15" s="2"/>
      <c r="C15" s="2"/>
      <c r="D15" s="2"/>
      <c r="E15" s="2"/>
      <c r="F15" s="2"/>
      <c r="H15" s="45"/>
      <c r="I15" s="30"/>
      <c r="N15" s="21"/>
    </row>
    <row r="16" spans="2:19" x14ac:dyDescent="0.25">
      <c r="B16" s="2"/>
      <c r="C16" s="2"/>
      <c r="F16" s="2"/>
      <c r="G16" s="2"/>
      <c r="I16" s="43"/>
    </row>
    <row r="17" spans="1:3" x14ac:dyDescent="0.25">
      <c r="B17" s="2"/>
    </row>
    <row r="22" spans="1:3" x14ac:dyDescent="0.25">
      <c r="A22" s="2"/>
      <c r="B22" s="2"/>
    </row>
    <row r="25" spans="1:3" x14ac:dyDescent="0.25">
      <c r="B25" s="44"/>
      <c r="C25" s="2"/>
    </row>
    <row r="26" spans="1:3" x14ac:dyDescent="0.25">
      <c r="C26" s="2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3"/>
  <sheetViews>
    <sheetView tabSelected="1" topLeftCell="C10" zoomScaleNormal="100" workbookViewId="0">
      <selection activeCell="F34" sqref="F34"/>
    </sheetView>
  </sheetViews>
  <sheetFormatPr defaultRowHeight="13.2" x14ac:dyDescent="0.25"/>
  <cols>
    <col min="1" max="1" width="3" customWidth="1"/>
    <col min="2" max="2" width="12.33203125" bestFit="1" customWidth="1"/>
    <col min="3" max="3" width="12.44140625" bestFit="1" customWidth="1"/>
    <col min="4" max="4" width="22.88671875" bestFit="1" customWidth="1"/>
    <col min="5" max="5" width="13.6640625" customWidth="1"/>
    <col min="6" max="6" width="13.109375" bestFit="1" customWidth="1"/>
    <col min="7" max="7" width="8.109375" bestFit="1" customWidth="1"/>
    <col min="8" max="8" width="13.44140625" bestFit="1" customWidth="1"/>
    <col min="9" max="9" width="10" bestFit="1" customWidth="1"/>
    <col min="10" max="10" width="9.6640625" bestFit="1" customWidth="1"/>
    <col min="11" max="11" width="8.88671875" customWidth="1"/>
    <col min="12" max="12" width="2" customWidth="1"/>
    <col min="13" max="13" width="13" customWidth="1"/>
    <col min="14" max="14" width="7.109375" customWidth="1"/>
    <col min="15" max="15" width="13" customWidth="1"/>
    <col min="16" max="16" width="75" bestFit="1" customWidth="1"/>
    <col min="17" max="17" width="6.44140625" customWidth="1"/>
    <col min="18" max="18" width="11.109375" customWidth="1"/>
    <col min="19" max="19" width="13.5546875" customWidth="1"/>
    <col min="20" max="20" width="13.88671875" customWidth="1"/>
    <col min="21" max="21" width="8.6640625" customWidth="1"/>
  </cols>
  <sheetData>
    <row r="1" spans="1:21" ht="22.8" x14ac:dyDescent="0.4">
      <c r="A1" s="1" t="s">
        <v>42</v>
      </c>
    </row>
    <row r="3" spans="1:21" ht="14.4" x14ac:dyDescent="0.3">
      <c r="B3" s="8" t="s">
        <v>43</v>
      </c>
      <c r="C3" s="8" t="s">
        <v>44</v>
      </c>
      <c r="D3" s="8" t="s">
        <v>45</v>
      </c>
      <c r="E3" s="22" t="s">
        <v>30</v>
      </c>
      <c r="F3" s="22" t="s">
        <v>46</v>
      </c>
      <c r="H3" s="8" t="s">
        <v>47</v>
      </c>
      <c r="I3" s="8" t="s">
        <v>48</v>
      </c>
    </row>
    <row r="4" spans="1:21" ht="15.6" x14ac:dyDescent="0.3">
      <c r="B4" s="9" t="s">
        <v>123</v>
      </c>
      <c r="C4" s="9" t="s">
        <v>133</v>
      </c>
      <c r="D4" s="14" t="s">
        <v>88</v>
      </c>
      <c r="E4" s="9" t="s">
        <v>52</v>
      </c>
      <c r="F4" s="9" t="s">
        <v>115</v>
      </c>
      <c r="H4" s="9" t="s">
        <v>201</v>
      </c>
      <c r="I4" s="9" t="s">
        <v>54</v>
      </c>
    </row>
    <row r="5" spans="1:21" ht="15.6" x14ac:dyDescent="0.3">
      <c r="B5" s="9" t="s">
        <v>124</v>
      </c>
      <c r="C5" s="9" t="s">
        <v>125</v>
      </c>
      <c r="D5" s="14" t="s">
        <v>88</v>
      </c>
      <c r="E5" s="9" t="s">
        <v>52</v>
      </c>
      <c r="F5" s="9" t="s">
        <v>53</v>
      </c>
      <c r="H5" s="9" t="s">
        <v>201</v>
      </c>
      <c r="I5" s="9" t="s">
        <v>54</v>
      </c>
      <c r="M5" s="60" t="s">
        <v>7</v>
      </c>
      <c r="N5" s="60"/>
      <c r="O5" s="61"/>
      <c r="P5" s="61"/>
      <c r="Q5" s="61"/>
      <c r="R5" s="61"/>
      <c r="S5" s="61"/>
      <c r="T5" s="61"/>
      <c r="U5" s="61"/>
    </row>
    <row r="6" spans="1:21" ht="15.6" x14ac:dyDescent="0.3">
      <c r="B6" s="9" t="s">
        <v>86</v>
      </c>
      <c r="C6" s="9" t="s">
        <v>87</v>
      </c>
      <c r="D6" s="14" t="s">
        <v>88</v>
      </c>
      <c r="E6" s="9" t="s">
        <v>52</v>
      </c>
      <c r="F6" s="9" t="s">
        <v>53</v>
      </c>
      <c r="H6" s="9" t="s">
        <v>201</v>
      </c>
      <c r="I6" s="9" t="s">
        <v>54</v>
      </c>
      <c r="M6" s="62" t="s">
        <v>8</v>
      </c>
      <c r="N6" s="63" t="s">
        <v>55</v>
      </c>
      <c r="O6" s="62" t="s">
        <v>6</v>
      </c>
      <c r="P6" s="62" t="s">
        <v>9</v>
      </c>
      <c r="Q6" s="62" t="s">
        <v>10</v>
      </c>
      <c r="R6" s="62" t="s">
        <v>11</v>
      </c>
      <c r="S6" s="62" t="s">
        <v>12</v>
      </c>
      <c r="T6" s="62" t="s">
        <v>13</v>
      </c>
      <c r="U6" s="62" t="s">
        <v>14</v>
      </c>
    </row>
    <row r="7" spans="1:21" ht="22.2" thickBot="1" x14ac:dyDescent="0.35">
      <c r="B7" s="32"/>
      <c r="C7" s="32"/>
      <c r="D7" s="32"/>
      <c r="E7" s="32"/>
      <c r="F7" s="32"/>
      <c r="M7" s="64" t="s">
        <v>61</v>
      </c>
      <c r="N7" s="64" t="s">
        <v>62</v>
      </c>
      <c r="O7" s="64" t="s">
        <v>24</v>
      </c>
      <c r="P7" s="64" t="s">
        <v>25</v>
      </c>
      <c r="Q7" s="64" t="s">
        <v>10</v>
      </c>
      <c r="R7" s="64" t="s">
        <v>63</v>
      </c>
      <c r="S7" s="64" t="s">
        <v>64</v>
      </c>
      <c r="T7" s="64" t="s">
        <v>26</v>
      </c>
      <c r="U7" s="64" t="s">
        <v>27</v>
      </c>
    </row>
    <row r="8" spans="1:21" ht="15.6" x14ac:dyDescent="0.3">
      <c r="B8" s="32"/>
      <c r="C8" s="32"/>
      <c r="D8" s="32"/>
      <c r="E8" s="32"/>
      <c r="F8" s="32"/>
      <c r="M8" s="2" t="s">
        <v>308</v>
      </c>
      <c r="O8" s="2" t="s">
        <v>49</v>
      </c>
      <c r="P8" s="2"/>
      <c r="Q8" s="2" t="s">
        <v>52</v>
      </c>
      <c r="R8" t="s">
        <v>312</v>
      </c>
      <c r="S8" t="s">
        <v>213</v>
      </c>
      <c r="T8" s="2"/>
      <c r="U8" s="2" t="s">
        <v>49</v>
      </c>
    </row>
    <row r="9" spans="1:21" ht="15.6" x14ac:dyDescent="0.3">
      <c r="B9" s="32"/>
      <c r="C9" s="32"/>
      <c r="D9" s="32"/>
      <c r="E9" s="32"/>
      <c r="F9" s="32"/>
      <c r="M9" s="2" t="s">
        <v>309</v>
      </c>
      <c r="O9" s="2" t="s">
        <v>310</v>
      </c>
      <c r="P9" s="2"/>
      <c r="Q9" s="2" t="s">
        <v>311</v>
      </c>
      <c r="R9" s="2"/>
      <c r="S9" t="s">
        <v>313</v>
      </c>
      <c r="T9" s="2"/>
      <c r="U9" s="2"/>
    </row>
    <row r="10" spans="1:21" ht="15.6" x14ac:dyDescent="0.3">
      <c r="B10" s="32"/>
      <c r="C10" s="32"/>
      <c r="D10" s="32"/>
      <c r="E10" s="32"/>
      <c r="F10" s="32"/>
      <c r="M10" s="2"/>
      <c r="O10" s="2"/>
      <c r="P10" s="2"/>
      <c r="Q10" s="2"/>
      <c r="R10" s="2"/>
      <c r="S10" s="2"/>
      <c r="T10" s="2"/>
      <c r="U10" s="2"/>
    </row>
    <row r="13" spans="1:21" x14ac:dyDescent="0.25">
      <c r="D13" s="6" t="s">
        <v>0</v>
      </c>
      <c r="E13" s="6"/>
      <c r="G13" s="6"/>
      <c r="H13" s="6"/>
      <c r="I13" s="7"/>
      <c r="J13" s="5"/>
      <c r="K13" s="33"/>
      <c r="M13" s="60" t="s">
        <v>18</v>
      </c>
      <c r="N13" s="60"/>
      <c r="O13" s="66"/>
      <c r="P13" s="66"/>
      <c r="Q13" s="66"/>
      <c r="R13" s="66"/>
      <c r="S13" s="66"/>
      <c r="T13" s="66"/>
      <c r="U13" s="66"/>
    </row>
    <row r="14" spans="1:21" x14ac:dyDescent="0.25">
      <c r="B14" s="12" t="s">
        <v>1</v>
      </c>
      <c r="C14" s="12" t="s">
        <v>3</v>
      </c>
      <c r="D14" s="12" t="s">
        <v>4</v>
      </c>
      <c r="E14" s="15" t="s">
        <v>15</v>
      </c>
      <c r="F14" s="16" t="s">
        <v>17</v>
      </c>
      <c r="G14" s="16" t="s">
        <v>35</v>
      </c>
      <c r="H14" s="46" t="s">
        <v>196</v>
      </c>
      <c r="I14" s="16" t="s">
        <v>39</v>
      </c>
      <c r="J14" s="16" t="s">
        <v>5</v>
      </c>
      <c r="K14" s="15" t="s">
        <v>69</v>
      </c>
      <c r="M14" s="62" t="s">
        <v>16</v>
      </c>
      <c r="N14" s="63" t="s">
        <v>55</v>
      </c>
      <c r="O14" s="62" t="s">
        <v>1</v>
      </c>
      <c r="P14" s="62" t="s">
        <v>2</v>
      </c>
      <c r="Q14" s="62" t="s">
        <v>19</v>
      </c>
      <c r="R14" s="62" t="s">
        <v>20</v>
      </c>
      <c r="S14" s="62" t="s">
        <v>21</v>
      </c>
      <c r="T14" s="62" t="s">
        <v>22</v>
      </c>
      <c r="U14" s="62" t="s">
        <v>23</v>
      </c>
    </row>
    <row r="15" spans="1:21" ht="21.6" thickBot="1" x14ac:dyDescent="0.3">
      <c r="B15" s="11" t="s">
        <v>71</v>
      </c>
      <c r="C15" s="11" t="s">
        <v>33</v>
      </c>
      <c r="D15" s="11" t="s">
        <v>34</v>
      </c>
      <c r="E15" s="17"/>
      <c r="F15" s="17" t="s">
        <v>37</v>
      </c>
      <c r="G15" s="18" t="s">
        <v>72</v>
      </c>
      <c r="H15" s="18" t="s">
        <v>38</v>
      </c>
      <c r="I15" s="17" t="s">
        <v>73</v>
      </c>
      <c r="J15" s="17" t="s">
        <v>40</v>
      </c>
      <c r="K15" s="17" t="s">
        <v>197</v>
      </c>
      <c r="M15" s="64" t="s">
        <v>75</v>
      </c>
      <c r="N15" s="64" t="s">
        <v>62</v>
      </c>
      <c r="O15" s="64" t="s">
        <v>28</v>
      </c>
      <c r="P15" s="64" t="s">
        <v>29</v>
      </c>
      <c r="Q15" s="64" t="s">
        <v>30</v>
      </c>
      <c r="R15" s="64" t="s">
        <v>31</v>
      </c>
      <c r="S15" s="64" t="s">
        <v>76</v>
      </c>
      <c r="T15" s="64" t="s">
        <v>77</v>
      </c>
      <c r="U15" s="64" t="s">
        <v>32</v>
      </c>
    </row>
    <row r="16" spans="1:21" ht="21.6" thickBot="1" x14ac:dyDescent="0.3">
      <c r="B16" s="10" t="s">
        <v>78</v>
      </c>
      <c r="C16" s="10"/>
      <c r="D16" s="10"/>
      <c r="E16" s="19"/>
      <c r="F16" s="19"/>
      <c r="G16" s="20"/>
      <c r="H16" s="47" t="s">
        <v>134</v>
      </c>
      <c r="I16" s="19" t="s">
        <v>255</v>
      </c>
      <c r="J16" s="19" t="s">
        <v>256</v>
      </c>
      <c r="K16" s="19" t="s">
        <v>79</v>
      </c>
      <c r="M16" s="64" t="s">
        <v>97</v>
      </c>
      <c r="N16" s="64"/>
      <c r="O16" s="64"/>
      <c r="P16" s="64"/>
      <c r="Q16" s="64"/>
      <c r="R16" s="64"/>
      <c r="S16" s="64"/>
      <c r="T16" s="64"/>
      <c r="U16" s="64"/>
    </row>
    <row r="17" spans="2:21" x14ac:dyDescent="0.25">
      <c r="B17" t="str">
        <f>O17</f>
        <v>CSCNSOL1</v>
      </c>
      <c r="C17" t="s">
        <v>173</v>
      </c>
      <c r="D17" t="s">
        <v>262</v>
      </c>
      <c r="E17" s="30">
        <v>2022</v>
      </c>
      <c r="F17" s="31">
        <v>0.35</v>
      </c>
      <c r="G17" s="31">
        <v>0.3</v>
      </c>
      <c r="H17">
        <v>31.536000000000001</v>
      </c>
      <c r="I17" s="23">
        <v>700</v>
      </c>
      <c r="J17" s="30">
        <v>12</v>
      </c>
      <c r="K17">
        <v>15</v>
      </c>
      <c r="M17" s="61" t="s">
        <v>90</v>
      </c>
      <c r="N17" s="66"/>
      <c r="O17" s="66" t="s">
        <v>260</v>
      </c>
      <c r="P17" s="61" t="s">
        <v>259</v>
      </c>
      <c r="Q17" s="66" t="s">
        <v>52</v>
      </c>
      <c r="R17" s="66" t="s">
        <v>53</v>
      </c>
      <c r="S17" s="61" t="s">
        <v>213</v>
      </c>
      <c r="T17" s="66"/>
      <c r="U17" s="66"/>
    </row>
    <row r="18" spans="2:21" x14ac:dyDescent="0.25">
      <c r="B18" t="str">
        <f t="shared" ref="B18:B27" si="0">O18</f>
        <v>CSCNELC1</v>
      </c>
      <c r="C18" s="48" t="s">
        <v>127</v>
      </c>
      <c r="D18" s="48" t="s">
        <v>262</v>
      </c>
      <c r="E18" s="30">
        <v>2022</v>
      </c>
      <c r="F18" s="31">
        <v>0.96</v>
      </c>
      <c r="G18" s="31">
        <v>0.3</v>
      </c>
      <c r="H18">
        <v>31.536000000000001</v>
      </c>
      <c r="I18" s="48">
        <v>550</v>
      </c>
      <c r="J18" s="53">
        <v>12</v>
      </c>
      <c r="K18">
        <v>20</v>
      </c>
      <c r="M18" s="61" t="s">
        <v>90</v>
      </c>
      <c r="N18" s="66"/>
      <c r="O18" s="66" t="s">
        <v>261</v>
      </c>
      <c r="P18" s="61" t="s">
        <v>258</v>
      </c>
      <c r="Q18" s="66" t="s">
        <v>52</v>
      </c>
      <c r="R18" s="66" t="s">
        <v>53</v>
      </c>
      <c r="S18" s="61" t="s">
        <v>213</v>
      </c>
      <c r="T18" s="66"/>
      <c r="U18" s="66"/>
    </row>
    <row r="19" spans="2:21" x14ac:dyDescent="0.25">
      <c r="B19" s="49" t="str">
        <f t="shared" si="0"/>
        <v>CAPNELC1</v>
      </c>
      <c r="C19" s="49" t="s">
        <v>127</v>
      </c>
      <c r="D19" s="49" t="s">
        <v>128</v>
      </c>
      <c r="E19" s="30">
        <v>2022</v>
      </c>
      <c r="F19" s="49">
        <v>1.02</v>
      </c>
      <c r="G19" s="50">
        <v>0.3</v>
      </c>
      <c r="H19" s="49">
        <v>31.536000000000001</v>
      </c>
      <c r="I19" s="50">
        <v>0.5</v>
      </c>
      <c r="J19" s="49"/>
      <c r="K19" s="49">
        <v>5</v>
      </c>
      <c r="M19" s="61" t="s">
        <v>90</v>
      </c>
      <c r="N19" s="66"/>
      <c r="O19" s="66" t="s">
        <v>130</v>
      </c>
      <c r="P19" s="61" t="s">
        <v>257</v>
      </c>
      <c r="Q19" s="66" t="s">
        <v>52</v>
      </c>
      <c r="R19" s="66" t="s">
        <v>91</v>
      </c>
      <c r="S19" s="66"/>
      <c r="T19" s="66"/>
      <c r="U19" s="66"/>
    </row>
    <row r="20" spans="2:21" x14ac:dyDescent="0.25">
      <c r="B20" t="str">
        <f t="shared" si="0"/>
        <v>COTNOIL1</v>
      </c>
      <c r="C20" t="s">
        <v>126</v>
      </c>
      <c r="D20" t="s">
        <v>129</v>
      </c>
      <c r="E20" s="30">
        <v>2022</v>
      </c>
      <c r="F20">
        <v>1.02</v>
      </c>
      <c r="G20" s="31">
        <v>0.3</v>
      </c>
      <c r="H20">
        <v>31.536000000000001</v>
      </c>
      <c r="I20" s="31">
        <v>0.3</v>
      </c>
      <c r="K20">
        <v>15</v>
      </c>
      <c r="M20" s="61" t="s">
        <v>90</v>
      </c>
      <c r="N20" s="66"/>
      <c r="O20" s="66" t="s">
        <v>131</v>
      </c>
      <c r="P20" s="61" t="s">
        <v>138</v>
      </c>
      <c r="Q20" s="66" t="s">
        <v>52</v>
      </c>
      <c r="R20" s="66" t="s">
        <v>91</v>
      </c>
      <c r="S20" s="66"/>
      <c r="T20" s="66"/>
      <c r="U20" s="66"/>
    </row>
    <row r="21" spans="2:21" ht="13.8" thickBot="1" x14ac:dyDescent="0.3">
      <c r="B21" s="54" t="str">
        <f t="shared" si="0"/>
        <v>COTNELC1</v>
      </c>
      <c r="C21" s="54" t="s">
        <v>127</v>
      </c>
      <c r="D21" s="54" t="s">
        <v>129</v>
      </c>
      <c r="E21" s="30">
        <v>2022</v>
      </c>
      <c r="F21" s="54">
        <v>1.05</v>
      </c>
      <c r="G21" s="55">
        <v>0.3</v>
      </c>
      <c r="H21" s="54">
        <v>31.536000000000001</v>
      </c>
      <c r="I21" s="55">
        <v>0.75</v>
      </c>
      <c r="J21" s="54"/>
      <c r="K21" s="54">
        <v>15</v>
      </c>
      <c r="M21" s="61" t="s">
        <v>90</v>
      </c>
      <c r="N21" s="68"/>
      <c r="O21" s="68" t="s">
        <v>132</v>
      </c>
      <c r="P21" s="69" t="s">
        <v>139</v>
      </c>
      <c r="Q21" s="68" t="s">
        <v>52</v>
      </c>
      <c r="R21" s="68" t="s">
        <v>91</v>
      </c>
      <c r="S21" s="61" t="s">
        <v>213</v>
      </c>
      <c r="T21" s="68"/>
      <c r="U21" s="68"/>
    </row>
    <row r="22" spans="2:21" x14ac:dyDescent="0.25">
      <c r="B22" t="str">
        <f>O22</f>
        <v>RSCNSOL1</v>
      </c>
      <c r="C22" t="s">
        <v>180</v>
      </c>
      <c r="D22" t="s">
        <v>263</v>
      </c>
      <c r="E22" s="30">
        <v>2022</v>
      </c>
      <c r="F22" s="31">
        <v>0.35</v>
      </c>
      <c r="G22" s="31">
        <v>0.3</v>
      </c>
      <c r="H22" s="39">
        <v>31.536000000000001</v>
      </c>
      <c r="I22" s="23">
        <v>700</v>
      </c>
      <c r="J22" s="30">
        <v>14</v>
      </c>
      <c r="K22">
        <v>15</v>
      </c>
      <c r="L22" s="2"/>
      <c r="M22" s="61" t="s">
        <v>90</v>
      </c>
      <c r="N22" s="66"/>
      <c r="O22" s="61" t="s">
        <v>264</v>
      </c>
      <c r="P22" s="61" t="s">
        <v>266</v>
      </c>
      <c r="Q22" s="66" t="s">
        <v>52</v>
      </c>
      <c r="R22" s="66" t="s">
        <v>53</v>
      </c>
      <c r="S22" s="66"/>
      <c r="T22" s="66"/>
      <c r="U22" s="66"/>
    </row>
    <row r="23" spans="2:21" x14ac:dyDescent="0.25">
      <c r="B23" t="str">
        <f t="shared" si="0"/>
        <v>RSCNELC1</v>
      </c>
      <c r="C23" s="48" t="s">
        <v>141</v>
      </c>
      <c r="D23" s="48" t="s">
        <v>263</v>
      </c>
      <c r="E23" s="30">
        <v>2022</v>
      </c>
      <c r="F23" s="31">
        <v>0.96</v>
      </c>
      <c r="G23" s="31">
        <v>0.3</v>
      </c>
      <c r="H23" s="39">
        <v>31.536000000000001</v>
      </c>
      <c r="I23" s="48">
        <v>550</v>
      </c>
      <c r="J23" s="53">
        <v>11</v>
      </c>
      <c r="K23">
        <v>20</v>
      </c>
      <c r="L23" s="2"/>
      <c r="M23" s="61" t="s">
        <v>90</v>
      </c>
      <c r="N23" s="66"/>
      <c r="O23" s="61" t="s">
        <v>265</v>
      </c>
      <c r="P23" s="61" t="s">
        <v>267</v>
      </c>
      <c r="Q23" s="66" t="s">
        <v>52</v>
      </c>
      <c r="R23" s="66" t="s">
        <v>53</v>
      </c>
      <c r="S23" s="66"/>
      <c r="T23" s="66"/>
      <c r="U23" s="66"/>
    </row>
    <row r="24" spans="2:21" x14ac:dyDescent="0.25">
      <c r="B24" s="49" t="str">
        <f t="shared" si="0"/>
        <v>RAPNELC1</v>
      </c>
      <c r="C24" s="49" t="s">
        <v>141</v>
      </c>
      <c r="D24" s="49" t="s">
        <v>142</v>
      </c>
      <c r="E24" s="30">
        <v>2022</v>
      </c>
      <c r="F24" s="49">
        <v>1.02</v>
      </c>
      <c r="G24" s="50">
        <v>0.3</v>
      </c>
      <c r="H24" s="79">
        <v>31.536000000000001</v>
      </c>
      <c r="I24" s="50">
        <v>0.5</v>
      </c>
      <c r="J24" s="49"/>
      <c r="K24" s="49">
        <v>5</v>
      </c>
      <c r="M24" s="61" t="s">
        <v>90</v>
      </c>
      <c r="N24" s="66"/>
      <c r="O24" s="61" t="s">
        <v>174</v>
      </c>
      <c r="P24" s="61" t="s">
        <v>135</v>
      </c>
      <c r="Q24" s="66" t="s">
        <v>52</v>
      </c>
      <c r="R24" s="66" t="s">
        <v>91</v>
      </c>
      <c r="S24" s="61" t="s">
        <v>213</v>
      </c>
      <c r="T24" s="66"/>
      <c r="U24" s="66"/>
    </row>
    <row r="25" spans="2:21" x14ac:dyDescent="0.25">
      <c r="B25" t="str">
        <f t="shared" si="0"/>
        <v>ROTNOIL1</v>
      </c>
      <c r="C25" t="s">
        <v>140</v>
      </c>
      <c r="D25" t="s">
        <v>89</v>
      </c>
      <c r="E25" s="30">
        <v>2022</v>
      </c>
      <c r="F25">
        <v>1.02</v>
      </c>
      <c r="G25" s="31">
        <v>0.3</v>
      </c>
      <c r="H25" s="39">
        <v>31.536000000000001</v>
      </c>
      <c r="I25" s="31">
        <v>0.3</v>
      </c>
      <c r="K25">
        <v>15</v>
      </c>
      <c r="M25" s="61" t="s">
        <v>90</v>
      </c>
      <c r="N25" s="66"/>
      <c r="O25" s="61" t="s">
        <v>175</v>
      </c>
      <c r="P25" s="61" t="s">
        <v>136</v>
      </c>
      <c r="Q25" s="66" t="s">
        <v>52</v>
      </c>
      <c r="R25" s="66" t="s">
        <v>91</v>
      </c>
      <c r="S25" s="66"/>
      <c r="T25" s="66"/>
      <c r="U25" s="66"/>
    </row>
    <row r="26" spans="2:21" x14ac:dyDescent="0.25">
      <c r="B26" t="str">
        <f t="shared" si="0"/>
        <v>ROTNBIO1</v>
      </c>
      <c r="C26" t="s">
        <v>179</v>
      </c>
      <c r="D26" t="s">
        <v>89</v>
      </c>
      <c r="E26" s="30">
        <v>2022</v>
      </c>
      <c r="F26">
        <v>1.02</v>
      </c>
      <c r="G26" s="31">
        <v>0.3</v>
      </c>
      <c r="H26" s="39">
        <v>31.536000000000001</v>
      </c>
      <c r="I26" s="31">
        <v>1</v>
      </c>
      <c r="K26">
        <v>15</v>
      </c>
      <c r="M26" s="61" t="s">
        <v>90</v>
      </c>
      <c r="N26" s="66"/>
      <c r="O26" s="61" t="s">
        <v>177</v>
      </c>
      <c r="P26" s="61" t="s">
        <v>178</v>
      </c>
      <c r="Q26" s="66" t="s">
        <v>52</v>
      </c>
      <c r="R26" s="66" t="s">
        <v>91</v>
      </c>
      <c r="S26" s="66"/>
      <c r="T26" s="66"/>
      <c r="U26" s="66"/>
    </row>
    <row r="27" spans="2:21" ht="13.8" thickBot="1" x14ac:dyDescent="0.3">
      <c r="B27" s="54" t="str">
        <f t="shared" si="0"/>
        <v>ROTNELC1</v>
      </c>
      <c r="C27" s="54" t="s">
        <v>141</v>
      </c>
      <c r="D27" s="54" t="s">
        <v>89</v>
      </c>
      <c r="E27" s="30">
        <v>2022</v>
      </c>
      <c r="F27" s="54">
        <v>1.05</v>
      </c>
      <c r="G27" s="55">
        <v>0.3</v>
      </c>
      <c r="H27" s="80">
        <v>31.536000000000001</v>
      </c>
      <c r="I27" s="55">
        <v>0.75</v>
      </c>
      <c r="J27" s="54"/>
      <c r="K27" s="54">
        <v>15</v>
      </c>
      <c r="M27" s="61" t="s">
        <v>90</v>
      </c>
      <c r="N27" s="68"/>
      <c r="O27" s="68" t="s">
        <v>176</v>
      </c>
      <c r="P27" s="69" t="s">
        <v>137</v>
      </c>
      <c r="Q27" s="68" t="s">
        <v>52</v>
      </c>
      <c r="R27" s="68" t="s">
        <v>91</v>
      </c>
      <c r="S27" s="61" t="s">
        <v>213</v>
      </c>
      <c r="T27" s="68"/>
      <c r="U27" s="68"/>
    </row>
    <row r="28" spans="2:21" x14ac:dyDescent="0.25">
      <c r="B28" t="s">
        <v>302</v>
      </c>
      <c r="C28" t="s">
        <v>296</v>
      </c>
      <c r="D28" t="s">
        <v>301</v>
      </c>
      <c r="E28" s="30">
        <v>2022</v>
      </c>
      <c r="F28" s="31">
        <v>0.25</v>
      </c>
      <c r="G28" s="31">
        <v>0.35</v>
      </c>
      <c r="H28" s="39">
        <v>31.536000000000001</v>
      </c>
      <c r="I28" s="23">
        <v>1212</v>
      </c>
      <c r="K28">
        <v>20</v>
      </c>
      <c r="M28" s="61" t="s">
        <v>90</v>
      </c>
      <c r="O28" t="s">
        <v>302</v>
      </c>
      <c r="P28" s="61" t="s">
        <v>303</v>
      </c>
      <c r="Q28" s="66" t="s">
        <v>52</v>
      </c>
      <c r="R28" s="66" t="s">
        <v>91</v>
      </c>
    </row>
    <row r="29" spans="2:21" x14ac:dyDescent="0.25">
      <c r="B29" t="s">
        <v>305</v>
      </c>
      <c r="C29" t="s">
        <v>297</v>
      </c>
      <c r="D29" t="s">
        <v>301</v>
      </c>
      <c r="E29" s="30">
        <v>2022</v>
      </c>
      <c r="F29" s="31">
        <v>0.9</v>
      </c>
      <c r="G29" s="31">
        <v>0.35</v>
      </c>
      <c r="H29" s="39">
        <v>31.536000000000001</v>
      </c>
      <c r="I29" s="23">
        <v>5000</v>
      </c>
      <c r="K29">
        <v>4</v>
      </c>
      <c r="M29" s="61" t="s">
        <v>90</v>
      </c>
      <c r="O29" t="s">
        <v>305</v>
      </c>
      <c r="P29" s="61" t="s">
        <v>304</v>
      </c>
      <c r="Q29" s="66" t="s">
        <v>52</v>
      </c>
      <c r="R29" s="66" t="s">
        <v>91</v>
      </c>
      <c r="S29" s="61" t="s">
        <v>213</v>
      </c>
    </row>
    <row r="30" spans="2:21" x14ac:dyDescent="0.25">
      <c r="E30" s="30"/>
      <c r="F30" s="31"/>
      <c r="G30" s="31"/>
      <c r="H30" s="31"/>
      <c r="I30" s="23"/>
    </row>
    <row r="31" spans="2:21" x14ac:dyDescent="0.25">
      <c r="E31" s="30"/>
      <c r="F31" s="31"/>
      <c r="G31" s="31"/>
      <c r="H31" s="31"/>
      <c r="I31" s="23"/>
    </row>
    <row r="32" spans="2:21" x14ac:dyDescent="0.25">
      <c r="E32" s="30"/>
      <c r="F32" s="31"/>
      <c r="G32" s="31"/>
      <c r="H32" s="31"/>
      <c r="I32" s="23"/>
    </row>
    <row r="33" spans="5:9" x14ac:dyDescent="0.25">
      <c r="E33" s="30"/>
      <c r="F33" s="31"/>
      <c r="G33" s="31"/>
      <c r="H33" s="31"/>
      <c r="I33" s="23"/>
    </row>
  </sheetData>
  <phoneticPr fontId="29" type="noConversion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V48"/>
  <sheetViews>
    <sheetView topLeftCell="A5" zoomScaleNormal="100" workbookViewId="0">
      <selection activeCell="N5" sqref="N5:V6"/>
    </sheetView>
  </sheetViews>
  <sheetFormatPr defaultRowHeight="13.2" x14ac:dyDescent="0.25"/>
  <cols>
    <col min="1" max="1" width="3" customWidth="1"/>
    <col min="2" max="2" width="12.109375" bestFit="1" customWidth="1"/>
    <col min="3" max="3" width="11.6640625" bestFit="1" customWidth="1"/>
    <col min="4" max="4" width="21.88671875" bestFit="1" customWidth="1"/>
    <col min="5" max="5" width="10.88671875" bestFit="1" customWidth="1"/>
    <col min="6" max="6" width="12.109375" bestFit="1" customWidth="1"/>
    <col min="7" max="7" width="10.33203125" bestFit="1" customWidth="1"/>
    <col min="8" max="8" width="11.88671875" bestFit="1" customWidth="1"/>
    <col min="9" max="9" width="11.5546875" bestFit="1" customWidth="1"/>
    <col min="10" max="10" width="13" customWidth="1"/>
    <col min="11" max="11" width="12" bestFit="1" customWidth="1"/>
    <col min="12" max="12" width="11" customWidth="1"/>
    <col min="13" max="13" width="2" bestFit="1" customWidth="1"/>
    <col min="14" max="14" width="12.33203125" customWidth="1"/>
    <col min="15" max="15" width="7.109375" customWidth="1"/>
    <col min="16" max="16" width="12.33203125" bestFit="1" customWidth="1"/>
    <col min="17" max="17" width="78.109375" bestFit="1" customWidth="1"/>
    <col min="18" max="18" width="5.6640625" customWidth="1"/>
    <col min="19" max="19" width="10.44140625" bestFit="1" customWidth="1"/>
    <col min="20" max="20" width="12.88671875" bestFit="1" customWidth="1"/>
    <col min="21" max="21" width="13.33203125" bestFit="1" customWidth="1"/>
    <col min="22" max="22" width="8" bestFit="1" customWidth="1"/>
  </cols>
  <sheetData>
    <row r="1" spans="2:22" ht="14.4" x14ac:dyDescent="0.3">
      <c r="B1" s="8" t="s">
        <v>43</v>
      </c>
      <c r="C1" s="8" t="s">
        <v>44</v>
      </c>
      <c r="D1" s="8" t="s">
        <v>45</v>
      </c>
      <c r="E1" s="8" t="s">
        <v>85</v>
      </c>
      <c r="F1" s="8" t="s">
        <v>47</v>
      </c>
      <c r="G1" s="8" t="s">
        <v>94</v>
      </c>
      <c r="H1" s="35"/>
      <c r="I1" s="8" t="s">
        <v>48</v>
      </c>
    </row>
    <row r="2" spans="2:22" ht="31.2" x14ac:dyDescent="0.3">
      <c r="B2" s="9" t="s">
        <v>92</v>
      </c>
      <c r="C2" s="9" t="s">
        <v>93</v>
      </c>
      <c r="D2" s="14" t="s">
        <v>88</v>
      </c>
      <c r="E2" s="9" t="s">
        <v>52</v>
      </c>
      <c r="F2" s="9" t="s">
        <v>216</v>
      </c>
      <c r="G2" s="34" t="s">
        <v>95</v>
      </c>
      <c r="H2" s="32"/>
      <c r="I2" s="9" t="s">
        <v>54</v>
      </c>
      <c r="N2" s="60" t="s">
        <v>7</v>
      </c>
      <c r="O2" s="60"/>
      <c r="P2" s="61"/>
      <c r="Q2" s="61"/>
      <c r="R2" s="61"/>
      <c r="S2" s="61"/>
      <c r="T2" s="61"/>
      <c r="U2" s="61"/>
      <c r="V2" s="61"/>
    </row>
    <row r="3" spans="2:22" x14ac:dyDescent="0.25">
      <c r="N3" s="62" t="s">
        <v>8</v>
      </c>
      <c r="O3" s="63" t="s">
        <v>55</v>
      </c>
      <c r="P3" s="62" t="s">
        <v>6</v>
      </c>
      <c r="Q3" s="62" t="s">
        <v>9</v>
      </c>
      <c r="R3" s="62" t="s">
        <v>10</v>
      </c>
      <c r="S3" s="62" t="s">
        <v>11</v>
      </c>
      <c r="T3" s="62" t="s">
        <v>12</v>
      </c>
      <c r="U3" s="62" t="s">
        <v>13</v>
      </c>
      <c r="V3" s="62" t="s">
        <v>14</v>
      </c>
    </row>
    <row r="4" spans="2:22" ht="22.2" thickBot="1" x14ac:dyDescent="0.35">
      <c r="B4" s="32"/>
      <c r="C4" s="32"/>
      <c r="D4" s="32"/>
      <c r="E4" s="32"/>
      <c r="F4" s="32"/>
      <c r="N4" s="64" t="s">
        <v>61</v>
      </c>
      <c r="O4" s="64" t="s">
        <v>62</v>
      </c>
      <c r="P4" s="64" t="s">
        <v>24</v>
      </c>
      <c r="Q4" s="64" t="s">
        <v>25</v>
      </c>
      <c r="R4" s="64" t="s">
        <v>10</v>
      </c>
      <c r="S4" s="64" t="s">
        <v>63</v>
      </c>
      <c r="T4" s="64" t="s">
        <v>64</v>
      </c>
      <c r="U4" s="64" t="s">
        <v>26</v>
      </c>
      <c r="V4" s="64" t="s">
        <v>27</v>
      </c>
    </row>
    <row r="5" spans="2:22" ht="15.6" x14ac:dyDescent="0.3">
      <c r="B5" s="32"/>
      <c r="C5" s="32"/>
      <c r="D5" s="32"/>
      <c r="E5" s="32"/>
      <c r="F5" s="32"/>
      <c r="N5" s="2" t="s">
        <v>308</v>
      </c>
      <c r="P5" s="2" t="s">
        <v>49</v>
      </c>
      <c r="Q5" s="2"/>
      <c r="R5" s="2" t="s">
        <v>52</v>
      </c>
      <c r="S5" t="s">
        <v>312</v>
      </c>
      <c r="T5" t="s">
        <v>213</v>
      </c>
      <c r="U5" s="2"/>
      <c r="V5" s="2" t="s">
        <v>49</v>
      </c>
    </row>
    <row r="6" spans="2:22" x14ac:dyDescent="0.25">
      <c r="N6" s="2" t="s">
        <v>309</v>
      </c>
      <c r="P6" s="2" t="s">
        <v>310</v>
      </c>
      <c r="Q6" s="2"/>
      <c r="R6" s="2" t="s">
        <v>311</v>
      </c>
      <c r="S6" s="2"/>
      <c r="T6" t="s">
        <v>313</v>
      </c>
      <c r="U6" s="2"/>
      <c r="V6" s="2"/>
    </row>
    <row r="8" spans="2:22" x14ac:dyDescent="0.25">
      <c r="D8" s="6" t="s">
        <v>0</v>
      </c>
      <c r="E8" s="6"/>
      <c r="G8" s="6"/>
      <c r="J8" s="5"/>
      <c r="K8" s="33"/>
      <c r="N8" s="60" t="s">
        <v>18</v>
      </c>
      <c r="O8" s="60"/>
      <c r="P8" s="66"/>
      <c r="Q8" s="66"/>
      <c r="R8" s="66"/>
      <c r="S8" s="66"/>
      <c r="T8" s="66"/>
      <c r="U8" s="66"/>
      <c r="V8" s="66"/>
    </row>
    <row r="9" spans="2:22" x14ac:dyDescent="0.25">
      <c r="B9" s="12" t="s">
        <v>1</v>
      </c>
      <c r="C9" s="12" t="s">
        <v>3</v>
      </c>
      <c r="D9" s="12" t="s">
        <v>4</v>
      </c>
      <c r="E9" s="12" t="s">
        <v>15</v>
      </c>
      <c r="F9" s="16" t="s">
        <v>17</v>
      </c>
      <c r="G9" s="16" t="s">
        <v>35</v>
      </c>
      <c r="H9" s="16" t="s">
        <v>100</v>
      </c>
      <c r="I9" s="16" t="s">
        <v>39</v>
      </c>
      <c r="J9" s="16" t="s">
        <v>5</v>
      </c>
      <c r="K9" s="15" t="s">
        <v>69</v>
      </c>
      <c r="L9" s="15" t="s">
        <v>196</v>
      </c>
      <c r="M9" s="25"/>
      <c r="N9" s="62" t="s">
        <v>16</v>
      </c>
      <c r="O9" s="63" t="s">
        <v>55</v>
      </c>
      <c r="P9" s="62" t="s">
        <v>1</v>
      </c>
      <c r="Q9" s="62" t="s">
        <v>2</v>
      </c>
      <c r="R9" s="62" t="s">
        <v>19</v>
      </c>
      <c r="S9" s="62" t="s">
        <v>20</v>
      </c>
      <c r="T9" s="62" t="s">
        <v>21</v>
      </c>
      <c r="U9" s="62" t="s">
        <v>22</v>
      </c>
      <c r="V9" s="62" t="s">
        <v>23</v>
      </c>
    </row>
    <row r="10" spans="2:22" ht="21.6" thickBot="1" x14ac:dyDescent="0.3">
      <c r="B10" s="11" t="s">
        <v>71</v>
      </c>
      <c r="C10" s="11" t="s">
        <v>33</v>
      </c>
      <c r="D10" s="11" t="s">
        <v>34</v>
      </c>
      <c r="E10" s="11"/>
      <c r="F10" s="17" t="s">
        <v>37</v>
      </c>
      <c r="G10" s="18" t="s">
        <v>72</v>
      </c>
      <c r="H10" s="18" t="s">
        <v>101</v>
      </c>
      <c r="I10" s="18" t="s">
        <v>102</v>
      </c>
      <c r="J10" s="17" t="s">
        <v>40</v>
      </c>
      <c r="K10" s="17" t="s">
        <v>197</v>
      </c>
      <c r="L10" s="17" t="s">
        <v>38</v>
      </c>
      <c r="M10" s="37"/>
      <c r="N10" s="64" t="s">
        <v>75</v>
      </c>
      <c r="O10" s="64" t="s">
        <v>62</v>
      </c>
      <c r="P10" s="64" t="s">
        <v>28</v>
      </c>
      <c r="Q10" s="64" t="s">
        <v>29</v>
      </c>
      <c r="R10" s="64" t="s">
        <v>30</v>
      </c>
      <c r="S10" s="64" t="s">
        <v>31</v>
      </c>
      <c r="T10" s="64" t="s">
        <v>76</v>
      </c>
      <c r="U10" s="64" t="s">
        <v>77</v>
      </c>
      <c r="V10" s="64" t="s">
        <v>32</v>
      </c>
    </row>
    <row r="11" spans="2:22" ht="13.8" thickBot="1" x14ac:dyDescent="0.3">
      <c r="B11" s="10" t="s">
        <v>78</v>
      </c>
      <c r="C11" s="10"/>
      <c r="D11" s="10"/>
      <c r="E11" s="10"/>
      <c r="F11" s="19" t="s">
        <v>198</v>
      </c>
      <c r="G11" s="38" t="s">
        <v>103</v>
      </c>
      <c r="H11" s="20" t="s">
        <v>104</v>
      </c>
      <c r="I11" s="20" t="s">
        <v>214</v>
      </c>
      <c r="J11" s="19" t="s">
        <v>215</v>
      </c>
      <c r="K11" s="19" t="s">
        <v>79</v>
      </c>
      <c r="L11" s="19" t="s">
        <v>200</v>
      </c>
      <c r="M11" s="37"/>
      <c r="N11" s="70" t="s">
        <v>97</v>
      </c>
      <c r="O11" s="71"/>
      <c r="P11" s="71"/>
      <c r="Q11" s="71"/>
      <c r="R11" s="71"/>
      <c r="S11" s="71"/>
      <c r="T11" s="71"/>
      <c r="U11" s="71"/>
      <c r="V11" s="71"/>
    </row>
    <row r="12" spans="2:22" x14ac:dyDescent="0.25">
      <c r="B12" t="str">
        <f>P12</f>
        <v>TCANGAS1</v>
      </c>
      <c r="C12" t="s">
        <v>109</v>
      </c>
      <c r="D12" t="s">
        <v>153</v>
      </c>
      <c r="E12">
        <v>2022</v>
      </c>
      <c r="F12" s="31">
        <v>0.39900000000000002</v>
      </c>
      <c r="G12" s="30">
        <v>14</v>
      </c>
      <c r="H12" s="31">
        <v>1.25</v>
      </c>
      <c r="I12" s="40">
        <f>18*1.08</f>
        <v>19.440000000000001</v>
      </c>
      <c r="J12" s="31">
        <v>0.16</v>
      </c>
      <c r="K12">
        <v>20</v>
      </c>
      <c r="L12" s="39">
        <v>1E-3</v>
      </c>
      <c r="N12" t="s">
        <v>90</v>
      </c>
      <c r="O12" s="66"/>
      <c r="P12" s="61" t="s">
        <v>192</v>
      </c>
      <c r="Q12" s="61" t="s">
        <v>143</v>
      </c>
      <c r="R12" s="66" t="s">
        <v>199</v>
      </c>
      <c r="S12" s="66" t="s">
        <v>95</v>
      </c>
      <c r="T12" s="66"/>
      <c r="U12" s="66" t="s">
        <v>105</v>
      </c>
      <c r="V12" s="66"/>
    </row>
    <row r="13" spans="2:22" x14ac:dyDescent="0.25">
      <c r="B13" t="str">
        <f t="shared" ref="B13:B48" si="0">P13</f>
        <v>TCANDSL1</v>
      </c>
      <c r="C13" t="s">
        <v>106</v>
      </c>
      <c r="D13" t="s">
        <v>153</v>
      </c>
      <c r="E13">
        <v>2022</v>
      </c>
      <c r="F13" s="31">
        <v>0.43049999999999999</v>
      </c>
      <c r="G13" s="30">
        <v>16.5</v>
      </c>
      <c r="H13" s="31">
        <v>1.25</v>
      </c>
      <c r="I13" s="40">
        <f>16*1.08</f>
        <v>17.28</v>
      </c>
      <c r="J13" s="31">
        <v>0.16</v>
      </c>
      <c r="K13">
        <v>20</v>
      </c>
      <c r="L13" s="39">
        <v>1E-3</v>
      </c>
      <c r="N13" t="s">
        <v>90</v>
      </c>
      <c r="O13" s="66"/>
      <c r="P13" s="61" t="s">
        <v>191</v>
      </c>
      <c r="Q13" s="61" t="s">
        <v>144</v>
      </c>
      <c r="R13" s="66" t="s">
        <v>199</v>
      </c>
      <c r="S13" s="66" t="s">
        <v>95</v>
      </c>
      <c r="T13" s="66"/>
      <c r="U13" s="66" t="s">
        <v>105</v>
      </c>
      <c r="V13" s="66"/>
    </row>
    <row r="14" spans="2:22" x14ac:dyDescent="0.25">
      <c r="B14" t="str">
        <f t="shared" si="0"/>
        <v>TCANLPG1</v>
      </c>
      <c r="C14" t="s">
        <v>107</v>
      </c>
      <c r="D14" t="s">
        <v>153</v>
      </c>
      <c r="E14">
        <v>2022</v>
      </c>
      <c r="F14" s="31">
        <v>0.39900000000000002</v>
      </c>
      <c r="G14" s="30">
        <v>14</v>
      </c>
      <c r="H14" s="31">
        <v>1.25</v>
      </c>
      <c r="I14" s="40">
        <f>15.5*1.08</f>
        <v>16.740000000000002</v>
      </c>
      <c r="J14" s="31">
        <v>0.16</v>
      </c>
      <c r="K14">
        <v>20</v>
      </c>
      <c r="L14" s="39">
        <v>1E-3</v>
      </c>
      <c r="N14" t="s">
        <v>90</v>
      </c>
      <c r="O14" s="66"/>
      <c r="P14" s="61" t="s">
        <v>190</v>
      </c>
      <c r="Q14" s="61" t="s">
        <v>145</v>
      </c>
      <c r="R14" s="66" t="s">
        <v>199</v>
      </c>
      <c r="S14" s="66" t="s">
        <v>95</v>
      </c>
      <c r="T14" s="66"/>
      <c r="U14" s="66" t="s">
        <v>105</v>
      </c>
      <c r="V14" s="66"/>
    </row>
    <row r="15" spans="2:22" x14ac:dyDescent="0.25">
      <c r="B15" t="str">
        <f t="shared" si="0"/>
        <v>TCANGSL1</v>
      </c>
      <c r="C15" t="s">
        <v>108</v>
      </c>
      <c r="D15" t="s">
        <v>153</v>
      </c>
      <c r="E15">
        <v>2022</v>
      </c>
      <c r="F15" s="31">
        <v>0.42000000000000004</v>
      </c>
      <c r="G15" s="30">
        <v>11.5</v>
      </c>
      <c r="H15" s="31">
        <v>1.25</v>
      </c>
      <c r="I15" s="40">
        <f>15.5*1.08</f>
        <v>16.740000000000002</v>
      </c>
      <c r="J15" s="31">
        <v>0.15</v>
      </c>
      <c r="K15">
        <v>20</v>
      </c>
      <c r="L15" s="39">
        <v>1E-3</v>
      </c>
      <c r="N15" t="s">
        <v>90</v>
      </c>
      <c r="O15" s="66"/>
      <c r="P15" s="61" t="s">
        <v>189</v>
      </c>
      <c r="Q15" s="61" t="s">
        <v>146</v>
      </c>
      <c r="R15" s="66" t="s">
        <v>199</v>
      </c>
      <c r="S15" s="66" t="s">
        <v>95</v>
      </c>
      <c r="T15" s="66"/>
      <c r="U15" s="66" t="s">
        <v>105</v>
      </c>
      <c r="V15" s="66"/>
    </row>
    <row r="16" spans="2:22" x14ac:dyDescent="0.25">
      <c r="B16" t="str">
        <f>P16</f>
        <v>TCARNBIO1</v>
      </c>
      <c r="C16" t="s">
        <v>195</v>
      </c>
      <c r="D16" t="s">
        <v>153</v>
      </c>
      <c r="E16">
        <v>2030</v>
      </c>
      <c r="F16" s="31">
        <v>0.42000000000000004</v>
      </c>
      <c r="G16" s="30">
        <v>15</v>
      </c>
      <c r="H16" s="31">
        <v>1.25</v>
      </c>
      <c r="I16" s="40">
        <f>18*1.08</f>
        <v>19.440000000000001</v>
      </c>
      <c r="J16" s="31">
        <v>0.15</v>
      </c>
      <c r="K16">
        <v>20</v>
      </c>
      <c r="L16" s="39">
        <v>1E-3</v>
      </c>
      <c r="N16" t="s">
        <v>90</v>
      </c>
      <c r="O16" s="66"/>
      <c r="P16" s="61" t="s">
        <v>188</v>
      </c>
      <c r="Q16" s="61" t="s">
        <v>193</v>
      </c>
      <c r="R16" s="66" t="s">
        <v>199</v>
      </c>
      <c r="S16" s="66" t="s">
        <v>95</v>
      </c>
      <c r="T16" s="66"/>
      <c r="U16" s="66" t="s">
        <v>105</v>
      </c>
      <c r="V16" s="66"/>
    </row>
    <row r="17" spans="2:22" x14ac:dyDescent="0.25">
      <c r="B17" s="48" t="str">
        <f t="shared" si="0"/>
        <v>TCANELC1</v>
      </c>
      <c r="C17" s="56" t="s">
        <v>110</v>
      </c>
      <c r="D17" s="48" t="s">
        <v>153</v>
      </c>
      <c r="E17" s="48">
        <v>2026</v>
      </c>
      <c r="F17" s="51">
        <v>0.42000000000000004</v>
      </c>
      <c r="G17" s="53">
        <v>8</v>
      </c>
      <c r="H17" s="51">
        <v>1.25</v>
      </c>
      <c r="I17" s="52">
        <v>27</v>
      </c>
      <c r="J17" s="51">
        <v>0.15</v>
      </c>
      <c r="K17" s="48">
        <v>20</v>
      </c>
      <c r="L17" s="57">
        <v>1E-3</v>
      </c>
      <c r="N17" s="48" t="s">
        <v>90</v>
      </c>
      <c r="O17" s="72"/>
      <c r="P17" s="73" t="s">
        <v>187</v>
      </c>
      <c r="Q17" s="73" t="s">
        <v>147</v>
      </c>
      <c r="R17" s="72" t="s">
        <v>199</v>
      </c>
      <c r="S17" s="72" t="s">
        <v>95</v>
      </c>
      <c r="T17" s="72"/>
      <c r="U17" s="72" t="s">
        <v>105</v>
      </c>
      <c r="V17" s="72"/>
    </row>
    <row r="18" spans="2:22" x14ac:dyDescent="0.25">
      <c r="B18" t="str">
        <f t="shared" si="0"/>
        <v>TPUNGAS1</v>
      </c>
      <c r="C18" t="s">
        <v>109</v>
      </c>
      <c r="D18" t="s">
        <v>154</v>
      </c>
      <c r="E18">
        <v>2022</v>
      </c>
      <c r="F18" s="31">
        <v>0.10500000000000001</v>
      </c>
      <c r="G18">
        <v>50</v>
      </c>
      <c r="H18">
        <v>15</v>
      </c>
      <c r="I18" s="40">
        <f>1.08*27</f>
        <v>29.160000000000004</v>
      </c>
      <c r="J18" s="31">
        <v>0.24</v>
      </c>
      <c r="K18">
        <v>30</v>
      </c>
      <c r="L18">
        <v>1E-3</v>
      </c>
      <c r="N18" t="s">
        <v>90</v>
      </c>
      <c r="O18" s="66"/>
      <c r="P18" s="61" t="s">
        <v>186</v>
      </c>
      <c r="Q18" s="61" t="s">
        <v>148</v>
      </c>
      <c r="R18" s="66" t="s">
        <v>199</v>
      </c>
      <c r="S18" s="66" t="s">
        <v>95</v>
      </c>
      <c r="T18" s="66"/>
      <c r="U18" s="66" t="s">
        <v>105</v>
      </c>
      <c r="V18" s="66"/>
    </row>
    <row r="19" spans="2:22" x14ac:dyDescent="0.25">
      <c r="B19" t="str">
        <f t="shared" si="0"/>
        <v>TPUNDSL1</v>
      </c>
      <c r="C19" t="s">
        <v>106</v>
      </c>
      <c r="D19" t="s">
        <v>154</v>
      </c>
      <c r="E19">
        <v>2022</v>
      </c>
      <c r="F19" s="31">
        <v>0.1575</v>
      </c>
      <c r="G19">
        <v>50</v>
      </c>
      <c r="H19">
        <v>15</v>
      </c>
      <c r="I19" s="40">
        <f>1.08*24</f>
        <v>25.92</v>
      </c>
      <c r="J19" s="31">
        <v>0.24</v>
      </c>
      <c r="K19">
        <v>30</v>
      </c>
      <c r="L19">
        <v>1E-3</v>
      </c>
      <c r="N19" t="s">
        <v>90</v>
      </c>
      <c r="O19" s="66"/>
      <c r="P19" s="61" t="s">
        <v>185</v>
      </c>
      <c r="Q19" s="61" t="s">
        <v>149</v>
      </c>
      <c r="R19" s="66" t="s">
        <v>199</v>
      </c>
      <c r="S19" s="66" t="s">
        <v>95</v>
      </c>
      <c r="T19" s="66"/>
      <c r="U19" s="66" t="s">
        <v>105</v>
      </c>
      <c r="V19" s="66"/>
    </row>
    <row r="20" spans="2:22" x14ac:dyDescent="0.25">
      <c r="B20" t="str">
        <f t="shared" si="0"/>
        <v>TPUNLPG1</v>
      </c>
      <c r="C20" t="s">
        <v>107</v>
      </c>
      <c r="D20" t="s">
        <v>154</v>
      </c>
      <c r="E20">
        <v>2022</v>
      </c>
      <c r="F20" s="31">
        <v>0.10500000000000001</v>
      </c>
      <c r="G20">
        <v>50</v>
      </c>
      <c r="H20">
        <v>15</v>
      </c>
      <c r="I20" s="40">
        <f>1.08*23.25</f>
        <v>25.110000000000003</v>
      </c>
      <c r="J20" s="31">
        <v>0.24</v>
      </c>
      <c r="K20">
        <v>30</v>
      </c>
      <c r="L20">
        <v>1E-3</v>
      </c>
      <c r="N20" t="s">
        <v>90</v>
      </c>
      <c r="O20" s="66"/>
      <c r="P20" s="61" t="s">
        <v>184</v>
      </c>
      <c r="Q20" s="61" t="s">
        <v>150</v>
      </c>
      <c r="R20" s="66" t="s">
        <v>199</v>
      </c>
      <c r="S20" s="66" t="s">
        <v>95</v>
      </c>
      <c r="T20" s="66"/>
      <c r="U20" s="66" t="s">
        <v>105</v>
      </c>
      <c r="V20" s="66"/>
    </row>
    <row r="21" spans="2:22" x14ac:dyDescent="0.25">
      <c r="B21" t="str">
        <f t="shared" si="0"/>
        <v>TPUNGSL1</v>
      </c>
      <c r="C21" t="s">
        <v>108</v>
      </c>
      <c r="D21" t="s">
        <v>154</v>
      </c>
      <c r="E21">
        <v>2022</v>
      </c>
      <c r="F21" s="31">
        <v>0.1575</v>
      </c>
      <c r="G21">
        <v>20</v>
      </c>
      <c r="H21">
        <v>15</v>
      </c>
      <c r="I21" s="40">
        <f>1.08*23.25</f>
        <v>25.110000000000003</v>
      </c>
      <c r="J21" s="31">
        <v>0.22499999999999998</v>
      </c>
      <c r="K21">
        <v>30</v>
      </c>
      <c r="L21">
        <v>1E-3</v>
      </c>
      <c r="N21" t="s">
        <v>90</v>
      </c>
      <c r="O21" s="66"/>
      <c r="P21" s="61" t="s">
        <v>183</v>
      </c>
      <c r="Q21" s="61" t="s">
        <v>151</v>
      </c>
      <c r="R21" s="66" t="s">
        <v>199</v>
      </c>
      <c r="S21" s="66" t="s">
        <v>95</v>
      </c>
      <c r="T21" s="66"/>
      <c r="U21" s="66" t="s">
        <v>105</v>
      </c>
      <c r="V21" s="66"/>
    </row>
    <row r="22" spans="2:22" x14ac:dyDescent="0.25">
      <c r="B22" t="str">
        <f>P22</f>
        <v>TPUBNBIO1</v>
      </c>
      <c r="C22" t="s">
        <v>195</v>
      </c>
      <c r="D22" t="s">
        <v>154</v>
      </c>
      <c r="E22">
        <v>2030</v>
      </c>
      <c r="F22" s="31">
        <v>0.1575</v>
      </c>
      <c r="G22">
        <v>20</v>
      </c>
      <c r="H22">
        <v>15</v>
      </c>
      <c r="I22" s="40">
        <f>1.08*27</f>
        <v>29.160000000000004</v>
      </c>
      <c r="J22" s="31">
        <v>0.22499999999999998</v>
      </c>
      <c r="K22">
        <v>30</v>
      </c>
      <c r="L22">
        <v>1E-3</v>
      </c>
      <c r="N22" t="s">
        <v>90</v>
      </c>
      <c r="O22" s="66"/>
      <c r="P22" s="61" t="s">
        <v>181</v>
      </c>
      <c r="Q22" s="61" t="s">
        <v>194</v>
      </c>
      <c r="R22" s="66" t="s">
        <v>199</v>
      </c>
      <c r="S22" s="66" t="s">
        <v>95</v>
      </c>
      <c r="T22" s="66"/>
      <c r="U22" s="66" t="s">
        <v>105</v>
      </c>
      <c r="V22" s="66"/>
    </row>
    <row r="23" spans="2:22" x14ac:dyDescent="0.25">
      <c r="B23" s="48" t="str">
        <f t="shared" si="0"/>
        <v>TPUNELC1</v>
      </c>
      <c r="C23" s="48" t="s">
        <v>110</v>
      </c>
      <c r="D23" s="48" t="s">
        <v>154</v>
      </c>
      <c r="E23" s="48">
        <v>2026</v>
      </c>
      <c r="F23" s="51">
        <v>3.15E-2</v>
      </c>
      <c r="G23" s="48">
        <v>15</v>
      </c>
      <c r="H23" s="48">
        <v>200</v>
      </c>
      <c r="I23" s="52">
        <f>1.08*37.5</f>
        <v>40.5</v>
      </c>
      <c r="J23" s="51">
        <v>0.22499999999999998</v>
      </c>
      <c r="K23" s="48">
        <v>30</v>
      </c>
      <c r="L23" s="48">
        <v>1E-3</v>
      </c>
      <c r="N23" s="48" t="s">
        <v>90</v>
      </c>
      <c r="O23" s="72"/>
      <c r="P23" s="73" t="s">
        <v>182</v>
      </c>
      <c r="Q23" s="73" t="s">
        <v>152</v>
      </c>
      <c r="R23" s="72" t="s">
        <v>199</v>
      </c>
      <c r="S23" s="72" t="s">
        <v>95</v>
      </c>
      <c r="T23" s="72"/>
      <c r="U23" s="72" t="s">
        <v>105</v>
      </c>
      <c r="V23" s="72"/>
    </row>
    <row r="24" spans="2:22" x14ac:dyDescent="0.25">
      <c r="B24" t="str">
        <f t="shared" si="0"/>
        <v>TMOTNDSL1</v>
      </c>
      <c r="C24" t="s">
        <v>106</v>
      </c>
      <c r="D24" t="s">
        <v>217</v>
      </c>
      <c r="E24">
        <v>2022</v>
      </c>
      <c r="F24" s="31">
        <v>1.1499999999999999</v>
      </c>
      <c r="G24">
        <v>10</v>
      </c>
      <c r="H24">
        <v>1.2</v>
      </c>
      <c r="I24">
        <v>2.4</v>
      </c>
      <c r="J24" s="31">
        <v>0.03</v>
      </c>
      <c r="K24">
        <v>10</v>
      </c>
      <c r="L24" s="39">
        <v>1E-3</v>
      </c>
      <c r="N24" t="s">
        <v>90</v>
      </c>
      <c r="P24" t="s">
        <v>224</v>
      </c>
      <c r="Q24" t="s">
        <v>249</v>
      </c>
      <c r="R24" t="s">
        <v>199</v>
      </c>
      <c r="S24" t="s">
        <v>95</v>
      </c>
      <c r="U24" t="s">
        <v>105</v>
      </c>
    </row>
    <row r="25" spans="2:22" x14ac:dyDescent="0.25">
      <c r="B25" t="str">
        <f t="shared" si="0"/>
        <v>TMOTNGSL1</v>
      </c>
      <c r="C25" t="s">
        <v>108</v>
      </c>
      <c r="D25" t="s">
        <v>217</v>
      </c>
      <c r="E25">
        <v>2022</v>
      </c>
      <c r="F25" s="31">
        <v>1.1000000000000001</v>
      </c>
      <c r="G25">
        <v>9</v>
      </c>
      <c r="H25">
        <v>1.2</v>
      </c>
      <c r="I25">
        <v>2.2000000000000002</v>
      </c>
      <c r="J25" s="31">
        <v>0.02</v>
      </c>
      <c r="K25">
        <v>10</v>
      </c>
      <c r="L25" s="39">
        <v>1E-3</v>
      </c>
      <c r="N25" t="s">
        <v>90</v>
      </c>
      <c r="P25" t="s">
        <v>225</v>
      </c>
      <c r="Q25" t="s">
        <v>251</v>
      </c>
      <c r="R25" t="s">
        <v>199</v>
      </c>
      <c r="S25" t="s">
        <v>95</v>
      </c>
      <c r="U25" t="s">
        <v>105</v>
      </c>
    </row>
    <row r="26" spans="2:22" x14ac:dyDescent="0.25">
      <c r="B26" t="str">
        <f>P26</f>
        <v>TMOTNBIO1</v>
      </c>
      <c r="C26" t="s">
        <v>195</v>
      </c>
      <c r="D26" t="s">
        <v>217</v>
      </c>
      <c r="E26">
        <v>2030</v>
      </c>
      <c r="F26" s="31">
        <v>1.1000000000000001</v>
      </c>
      <c r="G26">
        <v>10</v>
      </c>
      <c r="H26">
        <v>1.2</v>
      </c>
      <c r="I26">
        <v>2.6</v>
      </c>
      <c r="J26" s="31">
        <v>0.03</v>
      </c>
      <c r="K26">
        <v>10</v>
      </c>
      <c r="L26" s="39">
        <v>1E-3</v>
      </c>
      <c r="N26" t="s">
        <v>90</v>
      </c>
      <c r="P26" t="s">
        <v>226</v>
      </c>
      <c r="Q26" t="s">
        <v>252</v>
      </c>
      <c r="R26" t="s">
        <v>199</v>
      </c>
      <c r="S26" t="s">
        <v>95</v>
      </c>
      <c r="U26" t="s">
        <v>105</v>
      </c>
    </row>
    <row r="27" spans="2:22" x14ac:dyDescent="0.25">
      <c r="B27" s="48" t="str">
        <f t="shared" si="0"/>
        <v>TMOTNELC1</v>
      </c>
      <c r="C27" s="48" t="s">
        <v>110</v>
      </c>
      <c r="D27" s="48" t="s">
        <v>217</v>
      </c>
      <c r="E27" s="48">
        <v>2026</v>
      </c>
      <c r="F27" s="48">
        <v>3.2</v>
      </c>
      <c r="G27" s="48">
        <v>8</v>
      </c>
      <c r="H27" s="48">
        <v>1.2</v>
      </c>
      <c r="I27" s="48">
        <v>2</v>
      </c>
      <c r="J27" s="48">
        <v>0.02</v>
      </c>
      <c r="K27" s="48">
        <v>10</v>
      </c>
      <c r="L27" s="57">
        <v>1E-3</v>
      </c>
      <c r="N27" s="48" t="s">
        <v>90</v>
      </c>
      <c r="O27" s="48"/>
      <c r="P27" s="48" t="s">
        <v>227</v>
      </c>
      <c r="Q27" s="48" t="s">
        <v>253</v>
      </c>
      <c r="R27" s="48" t="s">
        <v>199</v>
      </c>
      <c r="S27" s="48" t="s">
        <v>95</v>
      </c>
      <c r="T27" s="48"/>
      <c r="U27" s="48" t="s">
        <v>105</v>
      </c>
      <c r="V27" s="48"/>
    </row>
    <row r="28" spans="2:22" x14ac:dyDescent="0.25">
      <c r="B28" t="str">
        <f t="shared" si="0"/>
        <v>TTRINDSL1</v>
      </c>
      <c r="C28" t="s">
        <v>106</v>
      </c>
      <c r="D28" t="s">
        <v>218</v>
      </c>
      <c r="E28">
        <v>2022</v>
      </c>
      <c r="F28" s="31">
        <v>0.75</v>
      </c>
      <c r="G28">
        <v>15</v>
      </c>
      <c r="H28">
        <v>2</v>
      </c>
      <c r="I28">
        <v>4.2</v>
      </c>
      <c r="J28" s="31">
        <v>0.05</v>
      </c>
      <c r="K28">
        <v>10</v>
      </c>
      <c r="L28">
        <v>1E-3</v>
      </c>
      <c r="N28" t="s">
        <v>90</v>
      </c>
      <c r="P28" t="s">
        <v>228</v>
      </c>
      <c r="Q28" t="s">
        <v>249</v>
      </c>
      <c r="R28" t="s">
        <v>199</v>
      </c>
      <c r="S28" t="s">
        <v>95</v>
      </c>
      <c r="U28" t="s">
        <v>105</v>
      </c>
    </row>
    <row r="29" spans="2:22" x14ac:dyDescent="0.25">
      <c r="B29" t="str">
        <f t="shared" si="0"/>
        <v>TTRINLPG1</v>
      </c>
      <c r="C29" t="s">
        <v>107</v>
      </c>
      <c r="D29" t="s">
        <v>218</v>
      </c>
      <c r="E29">
        <v>2022</v>
      </c>
      <c r="F29" s="31">
        <v>0.68</v>
      </c>
      <c r="G29">
        <v>15</v>
      </c>
      <c r="H29">
        <v>2</v>
      </c>
      <c r="I29">
        <v>4</v>
      </c>
      <c r="J29" s="31">
        <v>0.04</v>
      </c>
      <c r="K29">
        <v>10</v>
      </c>
      <c r="L29">
        <v>1E-3</v>
      </c>
      <c r="N29" t="s">
        <v>90</v>
      </c>
      <c r="P29" t="s">
        <v>229</v>
      </c>
      <c r="Q29" t="s">
        <v>250</v>
      </c>
      <c r="R29" t="s">
        <v>199</v>
      </c>
      <c r="S29" t="s">
        <v>95</v>
      </c>
      <c r="U29" t="s">
        <v>105</v>
      </c>
    </row>
    <row r="30" spans="2:22" x14ac:dyDescent="0.25">
      <c r="B30" t="str">
        <f t="shared" si="0"/>
        <v>TTRINGSL1</v>
      </c>
      <c r="C30" t="s">
        <v>108</v>
      </c>
      <c r="D30" t="s">
        <v>218</v>
      </c>
      <c r="E30">
        <v>2022</v>
      </c>
      <c r="F30" s="31">
        <v>0.7</v>
      </c>
      <c r="G30">
        <v>14</v>
      </c>
      <c r="H30">
        <v>2</v>
      </c>
      <c r="I30">
        <v>3.8</v>
      </c>
      <c r="J30" s="31">
        <v>0.04</v>
      </c>
      <c r="K30">
        <v>10</v>
      </c>
      <c r="L30">
        <v>1E-3</v>
      </c>
      <c r="N30" t="s">
        <v>90</v>
      </c>
      <c r="P30" t="s">
        <v>230</v>
      </c>
      <c r="Q30" t="s">
        <v>251</v>
      </c>
      <c r="R30" t="s">
        <v>199</v>
      </c>
      <c r="S30" t="s">
        <v>95</v>
      </c>
      <c r="U30" t="s">
        <v>105</v>
      </c>
    </row>
    <row r="31" spans="2:22" x14ac:dyDescent="0.25">
      <c r="B31" t="str">
        <f>P31</f>
        <v>TTRINBIO1</v>
      </c>
      <c r="C31" t="s">
        <v>195</v>
      </c>
      <c r="D31" t="s">
        <v>218</v>
      </c>
      <c r="E31">
        <v>2030</v>
      </c>
      <c r="F31" s="31">
        <v>0.7</v>
      </c>
      <c r="G31">
        <v>15</v>
      </c>
      <c r="H31">
        <v>2</v>
      </c>
      <c r="I31">
        <v>4.5999999999999996</v>
      </c>
      <c r="J31" s="31">
        <v>0.05</v>
      </c>
      <c r="K31">
        <v>10</v>
      </c>
      <c r="L31">
        <v>1E-3</v>
      </c>
      <c r="N31" t="s">
        <v>90</v>
      </c>
      <c r="P31" t="s">
        <v>231</v>
      </c>
      <c r="Q31" t="s">
        <v>252</v>
      </c>
      <c r="R31" t="s">
        <v>199</v>
      </c>
      <c r="S31" t="s">
        <v>95</v>
      </c>
      <c r="U31" t="s">
        <v>105</v>
      </c>
    </row>
    <row r="32" spans="2:22" x14ac:dyDescent="0.25">
      <c r="B32" s="48" t="str">
        <f t="shared" si="0"/>
        <v>TTRINELC1</v>
      </c>
      <c r="C32" s="48" t="s">
        <v>110</v>
      </c>
      <c r="D32" s="48" t="s">
        <v>218</v>
      </c>
      <c r="E32" s="48">
        <v>2026</v>
      </c>
      <c r="F32" s="48">
        <v>2.1</v>
      </c>
      <c r="G32" s="48">
        <v>12</v>
      </c>
      <c r="H32" s="48">
        <v>2</v>
      </c>
      <c r="I32" s="48">
        <v>5.8</v>
      </c>
      <c r="J32" s="48">
        <v>0.03</v>
      </c>
      <c r="K32" s="48">
        <v>10</v>
      </c>
      <c r="L32" s="48">
        <v>1E-3</v>
      </c>
      <c r="N32" s="48" t="s">
        <v>90</v>
      </c>
      <c r="O32" s="48"/>
      <c r="P32" s="48" t="s">
        <v>232</v>
      </c>
      <c r="Q32" s="48" t="s">
        <v>253</v>
      </c>
      <c r="R32" s="48" t="s">
        <v>199</v>
      </c>
      <c r="S32" s="48" t="s">
        <v>95</v>
      </c>
      <c r="T32" s="48"/>
      <c r="U32" s="48" t="s">
        <v>105</v>
      </c>
      <c r="V32" s="48"/>
    </row>
    <row r="33" spans="2:22" x14ac:dyDescent="0.25">
      <c r="B33" t="str">
        <f t="shared" si="0"/>
        <v>TFRENGAS1</v>
      </c>
      <c r="C33" t="s">
        <v>109</v>
      </c>
      <c r="D33" s="66" t="s">
        <v>219</v>
      </c>
      <c r="E33">
        <v>2022</v>
      </c>
      <c r="F33" s="31">
        <v>0.35</v>
      </c>
      <c r="G33">
        <v>45</v>
      </c>
      <c r="H33">
        <v>12</v>
      </c>
      <c r="I33">
        <v>85</v>
      </c>
      <c r="J33" s="31">
        <v>1.2</v>
      </c>
      <c r="K33">
        <v>30</v>
      </c>
      <c r="L33" s="39">
        <v>1E-3</v>
      </c>
      <c r="N33" t="s">
        <v>90</v>
      </c>
      <c r="P33" t="s">
        <v>233</v>
      </c>
      <c r="Q33" t="s">
        <v>248</v>
      </c>
      <c r="R33" t="s">
        <v>199</v>
      </c>
      <c r="S33" t="s">
        <v>95</v>
      </c>
      <c r="U33" t="s">
        <v>105</v>
      </c>
    </row>
    <row r="34" spans="2:22" x14ac:dyDescent="0.25">
      <c r="B34" t="str">
        <f t="shared" si="0"/>
        <v>TFRENDSL1</v>
      </c>
      <c r="C34" t="s">
        <v>106</v>
      </c>
      <c r="D34" s="66" t="s">
        <v>219</v>
      </c>
      <c r="E34">
        <v>2022</v>
      </c>
      <c r="F34" s="31">
        <v>0.4</v>
      </c>
      <c r="G34">
        <v>55</v>
      </c>
      <c r="H34">
        <v>12</v>
      </c>
      <c r="I34">
        <v>82</v>
      </c>
      <c r="J34" s="31">
        <v>1.1499999999999999</v>
      </c>
      <c r="K34">
        <v>30</v>
      </c>
      <c r="L34" s="39">
        <v>1E-3</v>
      </c>
      <c r="N34" t="s">
        <v>90</v>
      </c>
      <c r="P34" t="s">
        <v>234</v>
      </c>
      <c r="Q34" t="s">
        <v>249</v>
      </c>
      <c r="R34" t="s">
        <v>199</v>
      </c>
      <c r="S34" t="s">
        <v>95</v>
      </c>
      <c r="U34" t="s">
        <v>105</v>
      </c>
    </row>
    <row r="35" spans="2:22" x14ac:dyDescent="0.25">
      <c r="B35" t="str">
        <f t="shared" si="0"/>
        <v>TFRENLPG1</v>
      </c>
      <c r="C35" t="s">
        <v>107</v>
      </c>
      <c r="D35" s="66" t="s">
        <v>219</v>
      </c>
      <c r="E35">
        <v>2022</v>
      </c>
      <c r="F35" s="31">
        <v>0.34</v>
      </c>
      <c r="G35">
        <v>45</v>
      </c>
      <c r="H35">
        <v>12</v>
      </c>
      <c r="I35">
        <v>86</v>
      </c>
      <c r="J35" s="31">
        <v>1.25</v>
      </c>
      <c r="K35">
        <v>30</v>
      </c>
      <c r="L35" s="39">
        <v>1E-3</v>
      </c>
      <c r="N35" t="s">
        <v>90</v>
      </c>
      <c r="P35" t="s">
        <v>235</v>
      </c>
      <c r="Q35" t="s">
        <v>250</v>
      </c>
      <c r="R35" t="s">
        <v>199</v>
      </c>
      <c r="S35" t="s">
        <v>95</v>
      </c>
      <c r="U35" t="s">
        <v>105</v>
      </c>
    </row>
    <row r="36" spans="2:22" x14ac:dyDescent="0.25">
      <c r="B36" t="str">
        <f t="shared" si="0"/>
        <v>TFRENGSL1</v>
      </c>
      <c r="C36" t="s">
        <v>108</v>
      </c>
      <c r="D36" s="66" t="s">
        <v>219</v>
      </c>
      <c r="E36">
        <v>2022</v>
      </c>
      <c r="F36" s="31">
        <v>0.32</v>
      </c>
      <c r="G36">
        <v>40</v>
      </c>
      <c r="H36">
        <v>12</v>
      </c>
      <c r="I36">
        <v>80</v>
      </c>
      <c r="J36" s="31">
        <v>1.1000000000000001</v>
      </c>
      <c r="K36">
        <v>30</v>
      </c>
      <c r="L36" s="39">
        <v>1E-3</v>
      </c>
      <c r="N36" t="s">
        <v>90</v>
      </c>
      <c r="P36" t="s">
        <v>236</v>
      </c>
      <c r="Q36" t="s">
        <v>251</v>
      </c>
      <c r="R36" t="s">
        <v>199</v>
      </c>
      <c r="S36" t="s">
        <v>95</v>
      </c>
      <c r="U36" t="s">
        <v>105</v>
      </c>
    </row>
    <row r="37" spans="2:22" x14ac:dyDescent="0.25">
      <c r="B37" t="str">
        <f>P37</f>
        <v>TFRENBIO1</v>
      </c>
      <c r="C37" t="s">
        <v>195</v>
      </c>
      <c r="D37" s="66" t="s">
        <v>219</v>
      </c>
      <c r="E37">
        <v>2030</v>
      </c>
      <c r="F37" s="31">
        <v>0.4</v>
      </c>
      <c r="G37">
        <v>55</v>
      </c>
      <c r="H37">
        <v>12</v>
      </c>
      <c r="I37">
        <v>88</v>
      </c>
      <c r="J37" s="31">
        <v>1.25</v>
      </c>
      <c r="K37">
        <v>30</v>
      </c>
      <c r="L37" s="39">
        <v>1E-3</v>
      </c>
      <c r="N37" t="s">
        <v>90</v>
      </c>
      <c r="P37" t="s">
        <v>237</v>
      </c>
      <c r="Q37" t="s">
        <v>252</v>
      </c>
      <c r="R37" t="s">
        <v>199</v>
      </c>
      <c r="S37" t="s">
        <v>95</v>
      </c>
      <c r="U37" t="s">
        <v>105</v>
      </c>
    </row>
    <row r="38" spans="2:22" x14ac:dyDescent="0.25">
      <c r="B38" s="48" t="str">
        <f t="shared" si="0"/>
        <v>TFRENELC1</v>
      </c>
      <c r="C38" s="48" t="s">
        <v>110</v>
      </c>
      <c r="D38" s="72" t="s">
        <v>219</v>
      </c>
      <c r="E38" s="48">
        <v>2026</v>
      </c>
      <c r="F38" s="48">
        <v>1.1000000000000001</v>
      </c>
      <c r="G38" s="48">
        <v>50</v>
      </c>
      <c r="H38" s="48">
        <v>12</v>
      </c>
      <c r="I38" s="48">
        <v>145</v>
      </c>
      <c r="J38" s="48">
        <v>0.85</v>
      </c>
      <c r="K38" s="48">
        <v>30</v>
      </c>
      <c r="L38" s="57">
        <v>1E-3</v>
      </c>
      <c r="N38" s="48" t="s">
        <v>90</v>
      </c>
      <c r="O38" s="48"/>
      <c r="P38" s="48" t="s">
        <v>238</v>
      </c>
      <c r="Q38" s="48" t="s">
        <v>253</v>
      </c>
      <c r="R38" s="48" t="s">
        <v>199</v>
      </c>
      <c r="S38" s="48" t="s">
        <v>95</v>
      </c>
      <c r="T38" s="48"/>
      <c r="U38" s="48" t="s">
        <v>105</v>
      </c>
      <c r="V38" s="48"/>
    </row>
    <row r="39" spans="2:22" x14ac:dyDescent="0.25">
      <c r="B39" s="48" t="str">
        <f t="shared" si="0"/>
        <v>TAVINKER1</v>
      </c>
      <c r="C39" s="48" t="s">
        <v>221</v>
      </c>
      <c r="D39" s="66" t="s">
        <v>220</v>
      </c>
      <c r="E39" s="48">
        <v>2022</v>
      </c>
      <c r="F39" s="48">
        <v>0.1</v>
      </c>
      <c r="G39" s="48">
        <v>65</v>
      </c>
      <c r="H39" s="48">
        <v>180</v>
      </c>
      <c r="I39" s="48">
        <v>50000</v>
      </c>
      <c r="J39" s="48">
        <v>70</v>
      </c>
      <c r="K39" s="48">
        <v>30</v>
      </c>
      <c r="L39" s="48">
        <v>1E-3</v>
      </c>
      <c r="N39" s="48" t="s">
        <v>90</v>
      </c>
      <c r="O39" s="48"/>
      <c r="P39" s="48" t="s">
        <v>239</v>
      </c>
      <c r="Q39" s="48" t="s">
        <v>254</v>
      </c>
      <c r="R39" s="48" t="s">
        <v>199</v>
      </c>
      <c r="S39" s="48" t="s">
        <v>95</v>
      </c>
      <c r="T39" s="48"/>
      <c r="U39" s="48" t="s">
        <v>105</v>
      </c>
      <c r="V39" s="48"/>
    </row>
    <row r="40" spans="2:22" x14ac:dyDescent="0.25">
      <c r="B40" t="str">
        <f t="shared" si="0"/>
        <v>TRAINDSL1</v>
      </c>
      <c r="C40" t="s">
        <v>106</v>
      </c>
      <c r="D40" s="74" t="s">
        <v>222</v>
      </c>
      <c r="E40">
        <v>2022</v>
      </c>
      <c r="F40">
        <v>0.26</v>
      </c>
      <c r="G40">
        <v>60</v>
      </c>
      <c r="H40">
        <v>400</v>
      </c>
      <c r="I40">
        <v>2100</v>
      </c>
      <c r="J40">
        <v>30</v>
      </c>
      <c r="K40">
        <v>30</v>
      </c>
      <c r="L40" s="39">
        <v>1E-3</v>
      </c>
      <c r="N40" t="s">
        <v>90</v>
      </c>
      <c r="P40" t="s">
        <v>240</v>
      </c>
      <c r="Q40" t="s">
        <v>249</v>
      </c>
      <c r="R40" t="s">
        <v>199</v>
      </c>
      <c r="S40" t="s">
        <v>95</v>
      </c>
      <c r="U40" t="s">
        <v>105</v>
      </c>
    </row>
    <row r="41" spans="2:22" x14ac:dyDescent="0.25">
      <c r="B41" t="str">
        <f t="shared" si="0"/>
        <v>TRAINHYG1</v>
      </c>
      <c r="C41" t="s">
        <v>271</v>
      </c>
      <c r="D41" s="75" t="s">
        <v>222</v>
      </c>
      <c r="E41">
        <v>2040</v>
      </c>
      <c r="K41">
        <v>30</v>
      </c>
      <c r="L41" s="39">
        <v>1E-3</v>
      </c>
      <c r="N41" t="s">
        <v>90</v>
      </c>
      <c r="P41" t="s">
        <v>269</v>
      </c>
      <c r="Q41" t="s">
        <v>270</v>
      </c>
      <c r="R41" t="s">
        <v>199</v>
      </c>
      <c r="S41" t="s">
        <v>95</v>
      </c>
      <c r="U41" t="s">
        <v>105</v>
      </c>
    </row>
    <row r="42" spans="2:22" x14ac:dyDescent="0.25">
      <c r="B42" s="48" t="str">
        <f t="shared" si="0"/>
        <v>TRAINELC1</v>
      </c>
      <c r="C42" s="48" t="s">
        <v>110</v>
      </c>
      <c r="D42" s="76" t="s">
        <v>222</v>
      </c>
      <c r="E42" s="48">
        <v>2040</v>
      </c>
      <c r="F42" s="48">
        <v>0.78</v>
      </c>
      <c r="G42" s="48">
        <v>66</v>
      </c>
      <c r="H42" s="48">
        <v>500</v>
      </c>
      <c r="I42" s="48">
        <v>3100</v>
      </c>
      <c r="J42" s="48">
        <v>22</v>
      </c>
      <c r="K42" s="48">
        <v>30</v>
      </c>
      <c r="L42" s="57">
        <v>1E-3</v>
      </c>
      <c r="N42" s="48" t="s">
        <v>90</v>
      </c>
      <c r="O42" s="48"/>
      <c r="P42" s="48" t="s">
        <v>241</v>
      </c>
      <c r="Q42" s="48" t="s">
        <v>253</v>
      </c>
      <c r="R42" s="48" t="s">
        <v>199</v>
      </c>
      <c r="S42" s="48" t="s">
        <v>95</v>
      </c>
      <c r="T42" s="48"/>
      <c r="U42" s="48" t="s">
        <v>105</v>
      </c>
      <c r="V42" s="48"/>
    </row>
    <row r="43" spans="2:22" x14ac:dyDescent="0.25">
      <c r="B43" t="str">
        <f t="shared" si="0"/>
        <v>TMARNGAS1</v>
      </c>
      <c r="C43" t="s">
        <v>109</v>
      </c>
      <c r="D43" s="66" t="s">
        <v>223</v>
      </c>
      <c r="E43">
        <v>2022</v>
      </c>
      <c r="F43">
        <v>0.28000000000000003</v>
      </c>
      <c r="G43">
        <v>65</v>
      </c>
      <c r="H43">
        <v>800</v>
      </c>
      <c r="I43">
        <v>6500</v>
      </c>
      <c r="J43">
        <v>95</v>
      </c>
      <c r="K43">
        <v>30</v>
      </c>
      <c r="L43">
        <v>1E-3</v>
      </c>
      <c r="N43" t="s">
        <v>90</v>
      </c>
      <c r="P43" t="s">
        <v>242</v>
      </c>
      <c r="Q43" t="s">
        <v>248</v>
      </c>
      <c r="R43" t="s">
        <v>199</v>
      </c>
      <c r="S43" t="s">
        <v>95</v>
      </c>
      <c r="U43" t="s">
        <v>105</v>
      </c>
    </row>
    <row r="44" spans="2:22" x14ac:dyDescent="0.25">
      <c r="B44" t="str">
        <f t="shared" si="0"/>
        <v>TMARNDSL1</v>
      </c>
      <c r="C44" t="s">
        <v>106</v>
      </c>
      <c r="D44" s="66" t="s">
        <v>223</v>
      </c>
      <c r="E44">
        <v>2022</v>
      </c>
      <c r="F44">
        <v>0.32</v>
      </c>
      <c r="G44">
        <v>70</v>
      </c>
      <c r="H44">
        <v>1000</v>
      </c>
      <c r="I44">
        <v>6000</v>
      </c>
      <c r="J44">
        <v>88</v>
      </c>
      <c r="K44">
        <v>30</v>
      </c>
      <c r="L44">
        <v>1E-3</v>
      </c>
      <c r="N44" t="s">
        <v>90</v>
      </c>
      <c r="P44" t="s">
        <v>243</v>
      </c>
      <c r="Q44" t="s">
        <v>249</v>
      </c>
      <c r="R44" t="s">
        <v>199</v>
      </c>
      <c r="S44" t="s">
        <v>95</v>
      </c>
      <c r="U44" t="s">
        <v>105</v>
      </c>
    </row>
    <row r="45" spans="2:22" x14ac:dyDescent="0.25">
      <c r="B45" t="str">
        <f t="shared" si="0"/>
        <v>TMARNLPG1</v>
      </c>
      <c r="C45" t="s">
        <v>107</v>
      </c>
      <c r="D45" s="66" t="s">
        <v>223</v>
      </c>
      <c r="E45">
        <v>2022</v>
      </c>
      <c r="F45">
        <v>0.27</v>
      </c>
      <c r="G45">
        <v>60</v>
      </c>
      <c r="H45">
        <v>800</v>
      </c>
      <c r="I45">
        <v>6800</v>
      </c>
      <c r="J45">
        <v>98</v>
      </c>
      <c r="K45">
        <v>30</v>
      </c>
      <c r="L45">
        <v>1E-3</v>
      </c>
      <c r="N45" t="s">
        <v>90</v>
      </c>
      <c r="P45" t="s">
        <v>244</v>
      </c>
      <c r="Q45" t="s">
        <v>250</v>
      </c>
      <c r="R45" t="s">
        <v>199</v>
      </c>
      <c r="S45" t="s">
        <v>95</v>
      </c>
      <c r="U45" t="s">
        <v>105</v>
      </c>
    </row>
    <row r="46" spans="2:22" x14ac:dyDescent="0.25">
      <c r="B46" t="str">
        <f t="shared" si="0"/>
        <v>TMARNGSL1</v>
      </c>
      <c r="C46" t="s">
        <v>108</v>
      </c>
      <c r="D46" s="66" t="s">
        <v>223</v>
      </c>
      <c r="E46">
        <v>2022</v>
      </c>
      <c r="F46">
        <v>0.25</v>
      </c>
      <c r="G46">
        <v>60</v>
      </c>
      <c r="H46">
        <v>800</v>
      </c>
      <c r="I46">
        <v>5800</v>
      </c>
      <c r="J46">
        <v>82</v>
      </c>
      <c r="K46">
        <v>30</v>
      </c>
      <c r="L46">
        <v>1E-3</v>
      </c>
      <c r="N46" t="s">
        <v>90</v>
      </c>
      <c r="P46" t="s">
        <v>245</v>
      </c>
      <c r="Q46" t="s">
        <v>251</v>
      </c>
      <c r="R46" t="s">
        <v>199</v>
      </c>
      <c r="S46" t="s">
        <v>95</v>
      </c>
      <c r="U46" t="s">
        <v>105</v>
      </c>
    </row>
    <row r="47" spans="2:22" x14ac:dyDescent="0.25">
      <c r="B47" t="str">
        <f>P47</f>
        <v>TMARNBIO1</v>
      </c>
      <c r="C47" t="s">
        <v>195</v>
      </c>
      <c r="D47" s="66" t="s">
        <v>223</v>
      </c>
      <c r="E47">
        <v>2030</v>
      </c>
      <c r="F47">
        <v>0.32</v>
      </c>
      <c r="G47">
        <v>70</v>
      </c>
      <c r="H47">
        <v>1000</v>
      </c>
      <c r="I47">
        <v>6600</v>
      </c>
      <c r="J47">
        <v>92</v>
      </c>
      <c r="K47">
        <v>30</v>
      </c>
      <c r="L47">
        <v>1E-3</v>
      </c>
      <c r="N47" t="s">
        <v>90</v>
      </c>
      <c r="P47" t="s">
        <v>246</v>
      </c>
      <c r="Q47" t="s">
        <v>252</v>
      </c>
      <c r="R47" t="s">
        <v>199</v>
      </c>
      <c r="S47" t="s">
        <v>95</v>
      </c>
      <c r="U47" t="s">
        <v>105</v>
      </c>
    </row>
    <row r="48" spans="2:22" x14ac:dyDescent="0.25">
      <c r="B48" s="48" t="str">
        <f t="shared" si="0"/>
        <v>TMARNELC1</v>
      </c>
      <c r="C48" s="48" t="s">
        <v>110</v>
      </c>
      <c r="D48" s="72" t="s">
        <v>223</v>
      </c>
      <c r="E48" s="48">
        <v>2026</v>
      </c>
      <c r="F48" s="48">
        <v>0.85</v>
      </c>
      <c r="G48" s="48">
        <v>50</v>
      </c>
      <c r="H48" s="48">
        <v>400</v>
      </c>
      <c r="I48" s="48">
        <v>9500</v>
      </c>
      <c r="J48" s="48">
        <v>70</v>
      </c>
      <c r="K48" s="48">
        <v>30</v>
      </c>
      <c r="L48" s="48">
        <v>1E-3</v>
      </c>
      <c r="N48" s="48" t="s">
        <v>90</v>
      </c>
      <c r="O48" s="48"/>
      <c r="P48" s="48" t="s">
        <v>247</v>
      </c>
      <c r="Q48" s="48" t="s">
        <v>253</v>
      </c>
      <c r="R48" s="48" t="s">
        <v>199</v>
      </c>
      <c r="S48" s="48" t="s">
        <v>95</v>
      </c>
      <c r="T48" s="48"/>
      <c r="U48" s="48" t="s">
        <v>105</v>
      </c>
      <c r="V48" s="48"/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B2:AC2"/>
  <sheetViews>
    <sheetView topLeftCell="S7" zoomScale="115" zoomScaleNormal="115" workbookViewId="0">
      <selection activeCell="D45" sqref="D45"/>
    </sheetView>
  </sheetViews>
  <sheetFormatPr defaultColWidth="9.109375" defaultRowHeight="13.2" x14ac:dyDescent="0.25"/>
  <cols>
    <col min="1" max="1" width="2" style="58" bestFit="1" customWidth="1"/>
    <col min="2" max="12" width="9.109375" style="58"/>
    <col min="13" max="13" width="5" style="58" customWidth="1"/>
    <col min="14" max="15" width="2" style="58" bestFit="1" customWidth="1"/>
    <col min="16" max="26" width="9.109375" style="58"/>
    <col min="27" max="27" width="2" style="58" customWidth="1"/>
    <col min="28" max="28" width="2.33203125" style="58" bestFit="1" customWidth="1"/>
    <col min="29" max="16384" width="9.109375" style="58"/>
  </cols>
  <sheetData>
    <row r="2" spans="2:29" x14ac:dyDescent="0.25">
      <c r="B2" s="59" t="s">
        <v>170</v>
      </c>
      <c r="P2" s="59" t="s">
        <v>171</v>
      </c>
      <c r="AC2" s="59" t="s">
        <v>172</v>
      </c>
    </row>
  </sheetData>
  <hyperlinks>
    <hyperlink ref="B2" r:id="rId1" xr:uid="{00000000-0004-0000-0500-000000000000}"/>
    <hyperlink ref="P2" r:id="rId2" xr:uid="{00000000-0004-0000-0500-000001000000}"/>
    <hyperlink ref="AC2" r:id="rId3" xr:uid="{00000000-0004-0000-0500-000002000000}"/>
  </hyperlinks>
  <pageMargins left="0.7" right="0.7" top="0.75" bottom="0.75" header="0.3" footer="0.3"/>
  <pageSetup paperSize="9" orientation="portrait" verticalDpi="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ELC</vt:lpstr>
      <vt:lpstr>IND</vt:lpstr>
      <vt:lpstr>PRI</vt:lpstr>
      <vt:lpstr>RCA</vt:lpstr>
      <vt:lpstr>TRA</vt:lpstr>
      <vt:lpstr>IEA-ETSAP_ETechDS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dcterms:created xsi:type="dcterms:W3CDTF">2005-06-03T09:41:13Z</dcterms:created>
  <dcterms:modified xsi:type="dcterms:W3CDTF">2026-10-17T04:10:34Z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11913478374481</vt:r8>
  </property>
</Properties>
</file>