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<sst xmlns="http://schemas.openxmlformats.org/spreadsheetml/2006/main" count="53" uniqueCount="36">
  <si>
    <t>Created by LibXL trial version 4.6.0. Please buy the LibXL full version for removing this message.</t>
  </si>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</sst>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3">
    <font>
      <sz val="11"/>
      <color theme="1"/>
      <name val="Calibri"/>
      <charset val="134"/>
      <scheme val="minor"/>
    </font>
    <font>
      <b/>
      <sz val="11"/>
      <color indexed="6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4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0" fillId="0" borderId="48" applyNumberFormat="0" applyFill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0" applyNumberFormat="0" applyAlignment="0" applyProtection="0">
      <alignment vertical="center"/>
    </xf>
    <xf numFmtId="0" fontId="13" fillId="7" borderId="51" applyNumberFormat="0" applyAlignment="0" applyProtection="0">
      <alignment vertical="center"/>
    </xf>
    <xf numFmtId="0" fontId="14" fillId="7" borderId="50" applyNumberFormat="0" applyAlignment="0" applyProtection="0">
      <alignment vertical="center"/>
    </xf>
    <xf numFmtId="0" fontId="15" fillId="8" borderId="52" applyNumberFormat="0" applyAlignment="0" applyProtection="0">
      <alignment vertical="center"/>
    </xf>
    <xf numFmtId="0" fontId="16" fillId="0" borderId="53" applyNumberFormat="0" applyFill="0" applyAlignment="0" applyProtection="0">
      <alignment vertical="center"/>
    </xf>
    <xf numFmtId="0" fontId="17" fillId="0" borderId="5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3" borderId="10" xfId="0" applyFont="1" applyFill="1" applyBorder="1">
      <alignment vertical="center"/>
    </xf>
    <xf numFmtId="0" fontId="2" fillId="3" borderId="11" xfId="0" applyFont="1" applyFill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10" fontId="2" fillId="0" borderId="2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49" fontId="2" fillId="3" borderId="28" xfId="0" applyNumberFormat="1" applyFont="1" applyFill="1" applyBorder="1" applyAlignment="1">
      <alignment horizontal="center" vertical="center"/>
    </xf>
    <xf numFmtId="49" fontId="2" fillId="3" borderId="29" xfId="0" applyNumberFormat="1" applyFont="1" applyFill="1" applyBorder="1" applyAlignment="1">
      <alignment horizontal="center" vertical="center"/>
    </xf>
    <xf numFmtId="0" fontId="2" fillId="3" borderId="30" xfId="0" applyFont="1" applyFill="1" applyBorder="1">
      <alignment vertical="center"/>
    </xf>
    <xf numFmtId="0" fontId="2" fillId="3" borderId="31" xfId="0" applyFont="1" applyFill="1" applyBorder="1">
      <alignment vertical="center"/>
    </xf>
    <xf numFmtId="0" fontId="2" fillId="3" borderId="32" xfId="0" applyFont="1" applyFill="1" applyBorder="1">
      <alignment vertical="center"/>
    </xf>
    <xf numFmtId="0" fontId="2" fillId="3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2" fillId="0" borderId="10" xfId="0" applyFont="1" applyBorder="1">
      <alignment vertical="center"/>
    </xf>
    <xf numFmtId="0" fontId="2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2" fillId="3" borderId="29" xfId="0" applyFont="1" applyFill="1" applyBorder="1">
      <alignment vertical="center"/>
    </xf>
    <xf numFmtId="0" fontId="3" fillId="4" borderId="43" xfId="0" applyFont="1" applyFill="1" applyBorder="1" applyAlignment="1">
      <alignment horizontal="center" vertical="center"/>
    </xf>
    <xf numFmtId="0" fontId="2" fillId="4" borderId="19" xfId="0" applyFont="1" applyFill="1" applyBorder="1">
      <alignment vertical="center"/>
    </xf>
    <xf numFmtId="10" fontId="2" fillId="4" borderId="1" xfId="3" applyNumberFormat="1" applyFont="1" applyFill="1" applyBorder="1">
      <alignment vertical="center"/>
    </xf>
    <xf numFmtId="0" fontId="2" fillId="0" borderId="20" xfId="0" applyFont="1" applyBorder="1">
      <alignment vertical="center"/>
    </xf>
    <xf numFmtId="0" fontId="2" fillId="4" borderId="44" xfId="0" applyFont="1" applyFill="1" applyBorder="1">
      <alignment vertical="center"/>
    </xf>
    <xf numFmtId="10" fontId="2" fillId="4" borderId="2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0" fontId="2" fillId="0" borderId="44" xfId="0" applyFont="1" applyBorder="1">
      <alignment vertical="center"/>
    </xf>
    <xf numFmtId="10" fontId="2" fillId="0" borderId="2" xfId="0" applyNumberFormat="1" applyFont="1" applyBorder="1">
      <alignment vertical="center"/>
    </xf>
    <xf numFmtId="49" fontId="2" fillId="0" borderId="21" xfId="0" applyNumberFormat="1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22" xfId="0" applyFont="1" applyBorder="1">
      <alignment vertical="center"/>
    </xf>
    <xf numFmtId="0" fontId="0" fillId="4" borderId="45" xfId="0" applyFill="1" applyBorder="1" applyAlignment="1">
      <alignment horizontal="center" vertical="center"/>
    </xf>
    <xf numFmtId="179" fontId="2" fillId="0" borderId="44" xfId="0" applyNumberFormat="1" applyFont="1" applyBorder="1">
      <alignment vertical="center"/>
    </xf>
    <xf numFmtId="0" fontId="2" fillId="4" borderId="36" xfId="0" applyFont="1" applyFill="1" applyBorder="1">
      <alignment vertical="center"/>
    </xf>
    <xf numFmtId="9" fontId="2" fillId="4" borderId="1" xfId="3" applyFont="1" applyFill="1" applyBorder="1">
      <alignment vertical="center"/>
    </xf>
    <xf numFmtId="0" fontId="2" fillId="0" borderId="9" xfId="0" applyFont="1" applyBorder="1">
      <alignment vertical="center"/>
    </xf>
    <xf numFmtId="0" fontId="2" fillId="4" borderId="37" xfId="0" applyFont="1" applyFill="1" applyBorder="1">
      <alignment vertical="center"/>
    </xf>
    <xf numFmtId="9" fontId="2" fillId="4" borderId="2" xfId="3" applyFon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37" xfId="0" applyFont="1" applyBorder="1">
      <alignment vertical="center"/>
    </xf>
    <xf numFmtId="9" fontId="2" fillId="0" borderId="2" xfId="3" applyFont="1" applyBorder="1">
      <alignment vertical="center"/>
    </xf>
    <xf numFmtId="179" fontId="2" fillId="0" borderId="37" xfId="0" applyNumberFormat="1" applyFont="1" applyBorder="1">
      <alignment vertical="center"/>
    </xf>
    <xf numFmtId="49" fontId="2" fillId="0" borderId="39" xfId="0" applyNumberFormat="1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0" fillId="4" borderId="43" xfId="0" applyFill="1" applyBorder="1" applyAlignment="1">
      <alignment horizontal="center" vertical="center"/>
    </xf>
    <xf numFmtId="10" fontId="2" fillId="4" borderId="1" xfId="0" applyNumberFormat="1" applyFont="1" applyFill="1" applyBorder="1">
      <alignment vertical="center"/>
    </xf>
    <xf numFmtId="9" fontId="2" fillId="0" borderId="39" xfId="0" applyNumberFormat="1" applyFont="1" applyBorder="1">
      <alignment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6"/>
  <sheetViews>
    <sheetView tabSelected="1" workbookViewId="0">
      <selection activeCell="M2" sqref="M2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ht="20" customHeight="1" spans="1:25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ht="15.75" spans="2:11">
      <c r="B2" s="2" t="s">
        <v>1</v>
      </c>
      <c r="C2" s="2" t="s">
        <v>2</v>
      </c>
      <c r="D2" s="2" t="s">
        <v>3</v>
      </c>
      <c r="E2" s="44" t="s">
        <v>4</v>
      </c>
      <c r="F2" s="45"/>
      <c r="G2" s="45"/>
      <c r="H2" s="46"/>
      <c r="I2" s="65" t="s">
        <v>5</v>
      </c>
      <c r="J2" s="76" t="s">
        <v>6</v>
      </c>
      <c r="K2" s="66" t="s">
        <v>7</v>
      </c>
    </row>
    <row r="3" spans="2:11">
      <c r="B3" s="3"/>
      <c r="C3" s="3"/>
      <c r="D3" s="3"/>
      <c r="E3" s="47" t="s">
        <v>8</v>
      </c>
      <c r="F3" s="2" t="s">
        <v>9</v>
      </c>
      <c r="G3" s="47" t="s">
        <v>10</v>
      </c>
      <c r="H3" s="2" t="s">
        <v>11</v>
      </c>
      <c r="I3" s="67"/>
      <c r="J3" s="77"/>
      <c r="K3" s="68"/>
    </row>
    <row r="4" ht="15.75" spans="2:11">
      <c r="B4" s="4"/>
      <c r="C4" s="4"/>
      <c r="D4" s="4"/>
      <c r="E4" s="48"/>
      <c r="F4" s="4"/>
      <c r="G4" s="48"/>
      <c r="H4" s="4"/>
      <c r="I4" s="48"/>
      <c r="J4" s="78"/>
      <c r="K4" s="79"/>
    </row>
    <row r="5" ht="15.75" spans="2:11">
      <c r="B5" s="5" t="s">
        <v>12</v>
      </c>
      <c r="C5" s="6">
        <v>1</v>
      </c>
      <c r="D5" s="7" t="s">
        <v>13</v>
      </c>
      <c r="E5" s="49" t="s">
        <v>14</v>
      </c>
      <c r="F5" s="7" t="s">
        <v>15</v>
      </c>
      <c r="G5" s="7" t="s">
        <v>16</v>
      </c>
      <c r="H5" s="50" t="s">
        <v>17</v>
      </c>
      <c r="I5" s="80"/>
      <c r="J5" s="81"/>
      <c r="K5" s="80" t="s">
        <v>12</v>
      </c>
    </row>
    <row r="6" ht="21" spans="2:11">
      <c r="B6" s="8">
        <v>2025</v>
      </c>
      <c r="C6" s="9"/>
      <c r="D6" s="9"/>
      <c r="E6" s="9"/>
      <c r="F6" s="9"/>
      <c r="G6" s="9"/>
      <c r="H6" s="9"/>
      <c r="I6" s="9"/>
      <c r="J6" s="9"/>
      <c r="K6" s="82"/>
    </row>
    <row r="7" spans="2:11">
      <c r="B7" s="10" t="s">
        <v>18</v>
      </c>
      <c r="C7" s="11">
        <v>211</v>
      </c>
      <c r="D7" s="12">
        <v>113</v>
      </c>
      <c r="E7" s="51">
        <v>80</v>
      </c>
      <c r="F7" s="52">
        <v>5</v>
      </c>
      <c r="G7" s="11"/>
      <c r="H7" s="52"/>
      <c r="I7" s="83">
        <v>409</v>
      </c>
      <c r="J7" s="84">
        <f>I7/$I$19</f>
        <v>0.531168831168831</v>
      </c>
      <c r="K7" s="85" t="s">
        <v>19</v>
      </c>
    </row>
    <row r="8" spans="2:11">
      <c r="B8" s="13"/>
      <c r="C8" s="14">
        <v>211</v>
      </c>
      <c r="D8" s="15">
        <v>270</v>
      </c>
      <c r="E8" s="53">
        <v>429</v>
      </c>
      <c r="F8" s="54">
        <v>73</v>
      </c>
      <c r="G8" s="14"/>
      <c r="H8" s="54"/>
      <c r="I8" s="86">
        <v>983</v>
      </c>
      <c r="J8" s="87">
        <f>I8/$I$20</f>
        <v>0.164353786992142</v>
      </c>
      <c r="K8" s="88" t="s">
        <v>20</v>
      </c>
    </row>
    <row r="9" spans="2:11">
      <c r="B9" s="13"/>
      <c r="C9" s="16">
        <v>6131793.7</v>
      </c>
      <c r="D9" s="17">
        <v>6584524</v>
      </c>
      <c r="E9" s="55">
        <v>5758157.1</v>
      </c>
      <c r="F9" s="56">
        <v>456914.8</v>
      </c>
      <c r="G9" s="57"/>
      <c r="H9" s="58"/>
      <c r="I9" s="89">
        <v>18931389.6</v>
      </c>
      <c r="J9" s="90">
        <f>I9/$I$21</f>
        <v>0.0437934845049402</v>
      </c>
      <c r="K9" s="88" t="s">
        <v>21</v>
      </c>
    </row>
    <row r="10" spans="2:11">
      <c r="B10" s="13"/>
      <c r="C10" s="18">
        <v>29060.63</v>
      </c>
      <c r="D10" s="17">
        <v>24387.13</v>
      </c>
      <c r="E10" s="55">
        <v>13422.28</v>
      </c>
      <c r="F10" s="56">
        <v>6259.11</v>
      </c>
      <c r="G10" s="57"/>
      <c r="H10" s="58"/>
      <c r="I10" s="89">
        <v>18282.29</v>
      </c>
      <c r="J10" s="90">
        <f>I10/$I$28</f>
        <v>0.0796882377397732</v>
      </c>
      <c r="K10" s="88" t="s">
        <v>22</v>
      </c>
    </row>
    <row r="11" ht="15.75" spans="2:11">
      <c r="B11" s="19"/>
      <c r="C11" s="20">
        <v>32.38</v>
      </c>
      <c r="D11" s="21">
        <v>34.77</v>
      </c>
      <c r="E11" s="59">
        <v>30.41</v>
      </c>
      <c r="F11" s="60">
        <v>2.41</v>
      </c>
      <c r="G11" s="61"/>
      <c r="H11" s="62"/>
      <c r="I11" s="91">
        <v>99.98</v>
      </c>
      <c r="J11" s="92"/>
      <c r="K11" s="93" t="s">
        <v>23</v>
      </c>
    </row>
    <row r="12" ht="9" customHeight="1" spans="2:11">
      <c r="B12" s="22"/>
      <c r="C12" s="23">
        <v>32.38</v>
      </c>
      <c r="D12" s="23">
        <v>34.77</v>
      </c>
      <c r="E12" s="23">
        <v>30.41</v>
      </c>
      <c r="F12" s="23">
        <v>2.41</v>
      </c>
      <c r="G12" s="23"/>
      <c r="H12" s="23"/>
      <c r="I12" s="23">
        <v>99.98</v>
      </c>
      <c r="J12" s="23"/>
      <c r="K12" s="94"/>
    </row>
    <row r="13" spans="2:11">
      <c r="B13" s="24" t="s">
        <v>24</v>
      </c>
      <c r="C13" s="11">
        <v>28</v>
      </c>
      <c r="D13" s="12">
        <v>57</v>
      </c>
      <c r="E13" s="11">
        <v>128</v>
      </c>
      <c r="F13" s="12">
        <v>120</v>
      </c>
      <c r="G13" s="51">
        <v>21</v>
      </c>
      <c r="H13" s="52"/>
      <c r="I13" s="83">
        <v>354</v>
      </c>
      <c r="J13" s="84">
        <f>I13/$I$19</f>
        <v>0.45974025974026</v>
      </c>
      <c r="K13" s="85" t="s">
        <v>19</v>
      </c>
    </row>
    <row r="14" spans="2:11">
      <c r="B14" s="25"/>
      <c r="C14" s="14">
        <v>28</v>
      </c>
      <c r="D14" s="15">
        <v>142</v>
      </c>
      <c r="E14" s="14">
        <v>859</v>
      </c>
      <c r="F14" s="15">
        <v>2526</v>
      </c>
      <c r="G14" s="53">
        <v>1436</v>
      </c>
      <c r="H14" s="54"/>
      <c r="I14" s="86">
        <v>4991</v>
      </c>
      <c r="J14" s="87">
        <f>I14/$I$20</f>
        <v>0.834475840160508</v>
      </c>
      <c r="K14" s="88" t="s">
        <v>25</v>
      </c>
    </row>
    <row r="15" spans="2:11">
      <c r="B15" s="25"/>
      <c r="C15" s="16">
        <v>12520965.6</v>
      </c>
      <c r="D15" s="17">
        <v>24016911</v>
      </c>
      <c r="E15" s="18">
        <v>97310238.87</v>
      </c>
      <c r="F15" s="17">
        <v>192228133.11</v>
      </c>
      <c r="G15" s="55">
        <v>87276622.1</v>
      </c>
      <c r="H15" s="56"/>
      <c r="I15" s="89">
        <v>413352870.68</v>
      </c>
      <c r="J15" s="90">
        <f>I15/$I$21</f>
        <v>0.95619829920975</v>
      </c>
      <c r="K15" s="88" t="s">
        <v>21</v>
      </c>
    </row>
    <row r="16" spans="2:11">
      <c r="B16" s="25"/>
      <c r="C16" s="18">
        <v>447177.34</v>
      </c>
      <c r="D16" s="17">
        <v>169133.18</v>
      </c>
      <c r="E16" s="18">
        <v>113283.17</v>
      </c>
      <c r="F16" s="17">
        <v>76099.82</v>
      </c>
      <c r="G16" s="55">
        <v>60777.59</v>
      </c>
      <c r="H16" s="56"/>
      <c r="I16" s="95">
        <v>173294.22</v>
      </c>
      <c r="J16" s="90">
        <f>I16/$I$28</f>
        <v>0.755349083855937</v>
      </c>
      <c r="K16" s="88" t="s">
        <v>22</v>
      </c>
    </row>
    <row r="17" ht="15.75" spans="2:11">
      <c r="B17" s="26"/>
      <c r="C17" s="20">
        <v>3.03</v>
      </c>
      <c r="D17" s="21">
        <v>5.81</v>
      </c>
      <c r="E17" s="20">
        <v>23.54</v>
      </c>
      <c r="F17" s="21">
        <v>46.5</v>
      </c>
      <c r="G17" s="59">
        <v>21.11</v>
      </c>
      <c r="H17" s="60"/>
      <c r="I17" s="91">
        <v>100</v>
      </c>
      <c r="J17" s="92"/>
      <c r="K17" s="93" t="s">
        <v>23</v>
      </c>
    </row>
    <row r="18" ht="9" customHeight="1" spans="2:11">
      <c r="B18" s="22"/>
      <c r="C18" s="23">
        <v>3.03</v>
      </c>
      <c r="D18" s="23">
        <v>5.81</v>
      </c>
      <c r="E18" s="23">
        <v>23.54</v>
      </c>
      <c r="F18" s="23">
        <v>46.5</v>
      </c>
      <c r="G18" s="23">
        <v>21.11</v>
      </c>
      <c r="H18" s="23"/>
      <c r="I18" s="23">
        <v>100</v>
      </c>
      <c r="J18" s="23"/>
      <c r="K18" s="94"/>
    </row>
    <row r="19" spans="2:11">
      <c r="B19" s="27" t="s">
        <v>26</v>
      </c>
      <c r="C19" s="11">
        <v>246</v>
      </c>
      <c r="D19" s="12">
        <v>170</v>
      </c>
      <c r="E19" s="51">
        <v>208</v>
      </c>
      <c r="F19" s="52">
        <v>125</v>
      </c>
      <c r="G19" s="11">
        <v>21</v>
      </c>
      <c r="H19" s="12">
        <f t="shared" ref="C19:I19" si="0">H7+H13</f>
        <v>0</v>
      </c>
      <c r="I19" s="96">
        <v>770</v>
      </c>
      <c r="J19" s="97">
        <v>1</v>
      </c>
      <c r="K19" s="98" t="s">
        <v>19</v>
      </c>
    </row>
    <row r="20" spans="2:11">
      <c r="B20" s="28"/>
      <c r="C20" s="14">
        <v>246</v>
      </c>
      <c r="D20" s="15">
        <v>412</v>
      </c>
      <c r="E20" s="53">
        <v>1288</v>
      </c>
      <c r="F20" s="54">
        <v>2599</v>
      </c>
      <c r="G20" s="14">
        <v>1436</v>
      </c>
      <c r="H20" s="15">
        <f t="shared" ref="C20:I20" si="1">H8+H14</f>
        <v>0</v>
      </c>
      <c r="I20" s="99">
        <v>5981</v>
      </c>
      <c r="J20" s="100">
        <v>1</v>
      </c>
      <c r="K20" s="101" t="s">
        <v>25</v>
      </c>
    </row>
    <row r="21" spans="2:11">
      <c r="B21" s="28"/>
      <c r="C21" s="16">
        <v>18656311.1</v>
      </c>
      <c r="D21" s="17">
        <v>30601435</v>
      </c>
      <c r="E21" s="55">
        <v>103068395.97</v>
      </c>
      <c r="F21" s="56">
        <v>192685047.91</v>
      </c>
      <c r="G21" s="18">
        <v>87276622.1</v>
      </c>
      <c r="H21" s="17">
        <f t="shared" ref="C21:H21" si="2">H9+H15</f>
        <v>0</v>
      </c>
      <c r="I21" s="102">
        <v>432287812.08</v>
      </c>
      <c r="J21" s="103">
        <v>1</v>
      </c>
      <c r="K21" s="101" t="s">
        <v>21</v>
      </c>
    </row>
    <row r="22" spans="2:11">
      <c r="B22" s="28"/>
      <c r="C22" s="18">
        <v>75838.66</v>
      </c>
      <c r="D22" s="17">
        <v>74275.33</v>
      </c>
      <c r="E22" s="55">
        <v>80022.05</v>
      </c>
      <c r="F22" s="56">
        <v>74138.15</v>
      </c>
      <c r="G22" s="63">
        <v>60777.59</v>
      </c>
      <c r="H22" s="64" t="e">
        <f t="shared" ref="C22:H22" si="3">H21/H20</f>
        <v>#DIV/0!</v>
      </c>
      <c r="I22" s="104">
        <v>73010.36</v>
      </c>
      <c r="J22" s="90">
        <f>I22/I28</f>
        <v>0.318235129469362</v>
      </c>
      <c r="K22" s="101" t="s">
        <v>22</v>
      </c>
    </row>
    <row r="23" ht="15.75" spans="2:11">
      <c r="B23" s="29"/>
      <c r="C23" s="20">
        <v>4.32</v>
      </c>
      <c r="D23" s="21">
        <v>7.08</v>
      </c>
      <c r="E23" s="59">
        <v>23.84</v>
      </c>
      <c r="F23" s="60">
        <v>44.57</v>
      </c>
      <c r="G23" s="20">
        <v>20.19</v>
      </c>
      <c r="H23" s="21">
        <f t="shared" ref="C23:H23" si="4">H21/$I$21</f>
        <v>0</v>
      </c>
      <c r="I23" s="105">
        <v>100</v>
      </c>
      <c r="J23" s="92"/>
      <c r="K23" s="106" t="s">
        <v>23</v>
      </c>
    </row>
    <row r="24" ht="9" customHeight="1" spans="2:11">
      <c r="B24" s="30"/>
      <c r="C24" s="31">
        <v>4.32</v>
      </c>
      <c r="D24" s="31">
        <v>7.08</v>
      </c>
      <c r="E24" s="31">
        <v>23.84</v>
      </c>
      <c r="F24" s="31">
        <v>44.57</v>
      </c>
      <c r="G24" s="31">
        <v>20.19</v>
      </c>
      <c r="H24" s="31"/>
      <c r="I24" s="31">
        <v>100</v>
      </c>
      <c r="J24" s="31"/>
      <c r="K24" s="107"/>
    </row>
    <row r="25" spans="2:11">
      <c r="B25" s="10" t="s">
        <v>27</v>
      </c>
      <c r="C25" s="11">
        <f>C13</f>
        <v>28</v>
      </c>
      <c r="D25" s="12">
        <f>D13</f>
        <v>57</v>
      </c>
      <c r="E25" s="65">
        <f>SUM(E19:H19)</f>
        <v>354</v>
      </c>
      <c r="F25" s="65"/>
      <c r="G25" s="65"/>
      <c r="H25" s="66"/>
      <c r="I25" s="96">
        <f>SUM(C25:H25)</f>
        <v>439</v>
      </c>
      <c r="J25" s="108">
        <f>I25/I19</f>
        <v>0.57012987012987</v>
      </c>
      <c r="K25" s="98" t="s">
        <v>19</v>
      </c>
    </row>
    <row r="26" spans="2:11">
      <c r="B26" s="13"/>
      <c r="C26" s="14">
        <f>C14</f>
        <v>28</v>
      </c>
      <c r="D26" s="15">
        <f>D14</f>
        <v>142</v>
      </c>
      <c r="E26" s="67">
        <f>SUM(E20:H20)</f>
        <v>5323</v>
      </c>
      <c r="F26" s="67"/>
      <c r="G26" s="67"/>
      <c r="H26" s="68"/>
      <c r="I26" s="99">
        <f>SUM(C26:H26)</f>
        <v>5493</v>
      </c>
      <c r="J26" s="87">
        <f>I26/I20</f>
        <v>0.918408292927604</v>
      </c>
      <c r="K26" s="101" t="s">
        <v>25</v>
      </c>
    </row>
    <row r="27" spans="2:11">
      <c r="B27" s="13"/>
      <c r="C27" s="18">
        <f>C15</f>
        <v>12520965.6</v>
      </c>
      <c r="D27" s="17">
        <f>D15</f>
        <v>24016911</v>
      </c>
      <c r="E27" s="69">
        <f>SUM(E21:H21)</f>
        <v>383030065.98</v>
      </c>
      <c r="F27" s="69"/>
      <c r="G27" s="69"/>
      <c r="H27" s="70"/>
      <c r="I27" s="102">
        <f>SUM(C27:H27)</f>
        <v>419567942.58</v>
      </c>
      <c r="J27" s="90">
        <f>I27/I21</f>
        <v>0.970575461198416</v>
      </c>
      <c r="K27" s="101" t="s">
        <v>21</v>
      </c>
    </row>
    <row r="28" spans="2:11">
      <c r="B28" s="13"/>
      <c r="C28" s="18">
        <f>C16</f>
        <v>447177.34</v>
      </c>
      <c r="D28" s="17">
        <f>D16</f>
        <v>169133.18</v>
      </c>
      <c r="E28" s="69">
        <f>E27/E26</f>
        <v>71957.5551343228</v>
      </c>
      <c r="F28" s="69"/>
      <c r="G28" s="69"/>
      <c r="H28" s="70"/>
      <c r="I28" s="104">
        <f>AVERAGE(C28:H28)</f>
        <v>229422.691711441</v>
      </c>
      <c r="J28" s="103">
        <v>1</v>
      </c>
      <c r="K28" s="101" t="s">
        <v>22</v>
      </c>
    </row>
    <row r="29" ht="15.75" spans="2:11">
      <c r="B29" s="19"/>
      <c r="C29" s="32">
        <f>C27/I27</f>
        <v>0.0298425221026332</v>
      </c>
      <c r="D29" s="33">
        <f>D27/I27</f>
        <v>0.0572420067470256</v>
      </c>
      <c r="E29" s="71">
        <f>E27/I27</f>
        <v>0.912915471150341</v>
      </c>
      <c r="F29" s="72"/>
      <c r="G29" s="72"/>
      <c r="H29" s="73"/>
      <c r="I29" s="109">
        <v>1</v>
      </c>
      <c r="J29" s="92"/>
      <c r="K29" s="106" t="s">
        <v>23</v>
      </c>
    </row>
    <row r="30" ht="15.75"/>
    <row r="31" spans="2:11">
      <c r="B31" s="34" t="s">
        <v>28</v>
      </c>
      <c r="C31" s="34" t="s">
        <v>29</v>
      </c>
      <c r="D31" s="35"/>
      <c r="E31" s="74" t="s">
        <v>30</v>
      </c>
      <c r="F31" s="74"/>
      <c r="G31" s="34" t="s">
        <v>31</v>
      </c>
      <c r="H31" s="35"/>
      <c r="I31" s="74" t="s">
        <v>32</v>
      </c>
      <c r="J31" s="74"/>
      <c r="K31" s="110" t="s">
        <v>33</v>
      </c>
    </row>
    <row r="32" ht="15.75" spans="2:11">
      <c r="B32" s="36"/>
      <c r="C32" s="36"/>
      <c r="D32" s="37"/>
      <c r="E32" s="75"/>
      <c r="F32" s="75"/>
      <c r="G32" s="36"/>
      <c r="H32" s="37"/>
      <c r="I32" s="75"/>
      <c r="J32" s="75"/>
      <c r="K32" s="111"/>
    </row>
    <row r="33" ht="18" customHeight="1" spans="2:11">
      <c r="B33" s="38" t="s">
        <v>34</v>
      </c>
      <c r="C33" s="39">
        <f>C7+D7</f>
        <v>324</v>
      </c>
      <c r="D33" s="40"/>
      <c r="E33" s="39">
        <f>C13</f>
        <v>28</v>
      </c>
      <c r="F33" s="40"/>
      <c r="G33" s="39">
        <f>D13</f>
        <v>57</v>
      </c>
      <c r="H33" s="40"/>
      <c r="I33" s="39">
        <f>E25</f>
        <v>354</v>
      </c>
      <c r="J33" s="40"/>
      <c r="K33" s="40">
        <f>C33+E33+G33+I33</f>
        <v>763</v>
      </c>
    </row>
    <row r="34" ht="18" customHeight="1" spans="2:11">
      <c r="B34" s="41" t="s">
        <v>6</v>
      </c>
      <c r="C34" s="42">
        <f>C33/$K$33</f>
        <v>0.424639580602883</v>
      </c>
      <c r="D34" s="43"/>
      <c r="E34" s="42">
        <f>E33/$K$33</f>
        <v>0.036697247706422</v>
      </c>
      <c r="F34" s="43"/>
      <c r="G34" s="42">
        <f>G33/$K$33</f>
        <v>0.0747051114023591</v>
      </c>
      <c r="H34" s="43"/>
      <c r="I34" s="42">
        <f>I33/$K$33</f>
        <v>0.463958060288336</v>
      </c>
      <c r="J34" s="43"/>
      <c r="K34" s="112">
        <v>1</v>
      </c>
    </row>
    <row r="35" ht="18" customHeight="1" spans="2:11">
      <c r="B35" s="38" t="s">
        <v>35</v>
      </c>
      <c r="C35" s="39">
        <f>C9+D9</f>
        <v>12716317.7</v>
      </c>
      <c r="D35" s="40"/>
      <c r="E35" s="39">
        <f>C15</f>
        <v>12520965.6</v>
      </c>
      <c r="F35" s="40"/>
      <c r="G35" s="39">
        <f>D15</f>
        <v>24016911</v>
      </c>
      <c r="H35" s="40"/>
      <c r="I35" s="39">
        <f>E27</f>
        <v>383030065.98</v>
      </c>
      <c r="J35" s="40"/>
      <c r="K35" s="40">
        <f>C35+E35+G35+I35</f>
        <v>432284260.28</v>
      </c>
    </row>
    <row r="36" ht="18" customHeight="1" spans="2:11">
      <c r="B36" s="41" t="s">
        <v>6</v>
      </c>
      <c r="C36" s="42">
        <f>C35/$K$35</f>
        <v>0.029416564211159</v>
      </c>
      <c r="D36" s="43"/>
      <c r="E36" s="42">
        <f>E35/$K$35</f>
        <v>0.0289646576349782</v>
      </c>
      <c r="F36" s="43"/>
      <c r="G36" s="42">
        <f>G35/$K$35</f>
        <v>0.0555581435799761</v>
      </c>
      <c r="H36" s="43"/>
      <c r="I36" s="42">
        <f>I35/$K$35</f>
        <v>0.886060634573887</v>
      </c>
      <c r="J36" s="43"/>
      <c r="K36" s="112">
        <v>1</v>
      </c>
    </row>
  </sheetData>
  <mergeCells count="47">
    <mergeCell ref="A1:IV1"/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2025-07-03T10:56:53Z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