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<sst xmlns="http://schemas.openxmlformats.org/spreadsheetml/2006/main" count="52" uniqueCount="35">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</sst>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54" applyNumberFormat="0" applyFill="0" applyAlignment="0" applyProtection="0">
      <alignment vertical="center"/>
    </xf>
    <xf numFmtId="0" fontId="18" fillId="10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1" borderId="50" applyNumberFormat="0" applyFont="0" applyAlignment="0" applyProtection="0">
      <alignment vertical="center"/>
    </xf>
    <xf numFmtId="0" fontId="4" fillId="4" borderId="4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0" borderId="4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7" borderId="5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10" fontId="0" fillId="0" borderId="13" xfId="0" applyNumberFormat="1" applyBorder="1">
      <alignment vertical="center"/>
    </xf>
    <xf numFmtId="10" fontId="0" fillId="0" borderId="14" xfId="0" applyNumberFormat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1" xfId="0" applyFont="1" applyBorder="1">
      <alignment vertical="center"/>
    </xf>
    <xf numFmtId="0" fontId="1" fillId="0" borderId="33" xfId="0" applyFont="1" applyBorder="1">
      <alignment vertical="center"/>
    </xf>
    <xf numFmtId="10" fontId="0" fillId="0" borderId="34" xfId="0" applyNumberFormat="1" applyBorder="1">
      <alignment vertical="center"/>
    </xf>
    <xf numFmtId="10" fontId="0" fillId="0" borderId="35" xfId="0" applyNumberFormat="1" applyBorder="1">
      <alignment vertical="center"/>
    </xf>
    <xf numFmtId="0" fontId="1" fillId="0" borderId="13" xfId="0" applyFont="1" applyBorder="1">
      <alignment vertical="center"/>
    </xf>
    <xf numFmtId="0" fontId="1" fillId="0" borderId="35" xfId="0" applyFont="1" applyBorder="1">
      <alignment vertical="center"/>
    </xf>
    <xf numFmtId="4" fontId="0" fillId="0" borderId="11" xfId="0" applyNumberFormat="1" applyBorder="1">
      <alignment vertical="center"/>
    </xf>
    <xf numFmtId="4" fontId="0" fillId="0" borderId="12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47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9" fontId="1" fillId="0" borderId="21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78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47" applyFont="1" applyFill="1" applyBorder="1">
      <alignment vertical="center"/>
    </xf>
    <xf numFmtId="0" fontId="1" fillId="0" borderId="10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47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47" applyFont="1" applyBorder="1">
      <alignment vertical="center"/>
    </xf>
    <xf numFmtId="178" fontId="1" fillId="0" borderId="37" xfId="0" applyNumberFormat="1" applyFont="1" applyBorder="1">
      <alignment vertical="center"/>
    </xf>
    <xf numFmtId="9" fontId="1" fillId="0" borderId="39" xfId="0" applyNumberFormat="1" applyFont="1" applyBorder="1">
      <alignment vertical="center"/>
    </xf>
    <xf numFmtId="0" fontId="1" fillId="0" borderId="14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E36" sqref="E36:F36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15.75"/>
    <row r="2" ht="15.75" spans="2:11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 spans="2:11">
      <c r="B3" s="2"/>
      <c r="C3" s="2"/>
      <c r="D3" s="2"/>
      <c r="E3" s="44" t="s">
        <v>7</v>
      </c>
      <c r="F3" s="1" t="s">
        <v>8</v>
      </c>
      <c r="G3" s="44" t="s">
        <v>9</v>
      </c>
      <c r="H3" s="1" t="s">
        <v>10</v>
      </c>
      <c r="I3" s="64"/>
      <c r="J3" s="74"/>
      <c r="K3" s="65"/>
    </row>
    <row r="4" spans="2:11">
      <c r="B4" s="3"/>
      <c r="C4" s="3"/>
      <c r="D4" s="3"/>
      <c r="E4" s="45"/>
      <c r="F4" s="3"/>
      <c r="G4" s="45"/>
      <c r="H4" s="3"/>
      <c r="I4" s="45"/>
      <c r="J4" s="75"/>
      <c r="K4" s="76"/>
    </row>
    <row r="5" spans="2:11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 t="s">
        <v>15</v>
      </c>
      <c r="H5" s="47" t="s">
        <v>16</v>
      </c>
      <c r="I5" s="77"/>
      <c r="J5" s="78"/>
      <c r="K5" s="77" t="s">
        <v>11</v>
      </c>
    </row>
    <row r="6" ht="18.75" spans="2:11">
      <c r="B6" s="7">
        <v>2024</v>
      </c>
      <c r="C6" s="8"/>
      <c r="D6" s="8"/>
      <c r="E6" s="8"/>
      <c r="F6" s="8"/>
      <c r="G6" s="8"/>
      <c r="H6" s="8"/>
      <c r="I6" s="8"/>
      <c r="J6" s="8"/>
      <c r="K6" s="79"/>
    </row>
    <row r="7" spans="2:11">
      <c r="B7" s="9" t="s">
        <v>17</v>
      </c>
      <c r="C7" s="10">
        <v>243</v>
      </c>
      <c r="D7" s="11">
        <v>139</v>
      </c>
      <c r="E7" s="48">
        <v>81</v>
      </c>
      <c r="F7" s="49">
        <v>12</v>
      </c>
      <c r="G7" s="10"/>
      <c r="H7" s="49"/>
      <c r="I7" s="80">
        <f>SUM(C7:H7)</f>
        <v>475</v>
      </c>
      <c r="J7" s="81">
        <f>I7/$I$19</f>
        <v>0.489690721649485</v>
      </c>
      <c r="K7" s="82" t="s">
        <v>18</v>
      </c>
    </row>
    <row r="8" spans="2:11">
      <c r="B8" s="12"/>
      <c r="C8" s="13">
        <v>243</v>
      </c>
      <c r="D8" s="14">
        <v>323</v>
      </c>
      <c r="E8" s="50">
        <v>466</v>
      </c>
      <c r="F8" s="51">
        <v>186</v>
      </c>
      <c r="G8" s="13"/>
      <c r="H8" s="51"/>
      <c r="I8" s="83">
        <f t="shared" ref="I8:I14" si="0">SUM(C8:H8)</f>
        <v>1218</v>
      </c>
      <c r="J8" s="84">
        <f>I8/$I$20</f>
        <v>0.109453630481668</v>
      </c>
      <c r="K8" s="85" t="s">
        <v>19</v>
      </c>
    </row>
    <row r="9" spans="2:11">
      <c r="B9" s="12"/>
      <c r="C9" s="15">
        <v>7091332.5</v>
      </c>
      <c r="D9" s="16">
        <v>6484046</v>
      </c>
      <c r="E9" s="52">
        <v>5847153.71</v>
      </c>
      <c r="F9" s="53">
        <v>1302276.71</v>
      </c>
      <c r="G9" s="54"/>
      <c r="H9" s="55"/>
      <c r="I9" s="86">
        <f t="shared" si="0"/>
        <v>20724808.92</v>
      </c>
      <c r="J9" s="87">
        <f>I9/$I$21</f>
        <v>0.0269081669885589</v>
      </c>
      <c r="K9" s="85" t="s">
        <v>20</v>
      </c>
    </row>
    <row r="10" spans="2:11">
      <c r="B10" s="12"/>
      <c r="C10" s="17">
        <v>29182.44</v>
      </c>
      <c r="D10" s="16">
        <v>20074.45</v>
      </c>
      <c r="E10" s="52">
        <v>12547.54</v>
      </c>
      <c r="F10" s="53">
        <v>7001.49</v>
      </c>
      <c r="G10" s="54"/>
      <c r="H10" s="55"/>
      <c r="I10" s="86">
        <f>AVERAGE(C10:H10)</f>
        <v>17201.48</v>
      </c>
      <c r="J10" s="87">
        <f>I10/$I$28</f>
        <v>0.0685338761001827</v>
      </c>
      <c r="K10" s="85" t="s">
        <v>21</v>
      </c>
    </row>
    <row r="11" ht="15.75" spans="2:11">
      <c r="B11" s="18"/>
      <c r="C11" s="19">
        <v>0.3422</v>
      </c>
      <c r="D11" s="20">
        <v>0.3129</v>
      </c>
      <c r="E11" s="56">
        <v>0.2821</v>
      </c>
      <c r="F11" s="57">
        <v>0.0628</v>
      </c>
      <c r="G11" s="58"/>
      <c r="H11" s="59"/>
      <c r="I11" s="88">
        <v>1</v>
      </c>
      <c r="J11" s="89"/>
      <c r="K11" s="90" t="s">
        <v>22</v>
      </c>
    </row>
    <row r="12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1"/>
    </row>
    <row r="13" spans="2:11">
      <c r="B13" s="23" t="s">
        <v>23</v>
      </c>
      <c r="C13" s="10">
        <v>29</v>
      </c>
      <c r="D13" s="11">
        <v>72</v>
      </c>
      <c r="E13" s="48">
        <v>152</v>
      </c>
      <c r="F13" s="49">
        <v>177</v>
      </c>
      <c r="G13" s="10">
        <v>63</v>
      </c>
      <c r="H13" s="49">
        <v>2</v>
      </c>
      <c r="I13" s="80">
        <f t="shared" si="0"/>
        <v>495</v>
      </c>
      <c r="J13" s="81">
        <f>I13/$I$19</f>
        <v>0.510309278350515</v>
      </c>
      <c r="K13" s="82" t="s">
        <v>18</v>
      </c>
    </row>
    <row r="14" spans="2:11">
      <c r="B14" s="24"/>
      <c r="C14" s="13">
        <v>29</v>
      </c>
      <c r="D14" s="14">
        <v>175</v>
      </c>
      <c r="E14" s="50">
        <v>1023</v>
      </c>
      <c r="F14" s="51">
        <v>3507</v>
      </c>
      <c r="G14" s="13">
        <v>4669</v>
      </c>
      <c r="H14" s="51">
        <v>507</v>
      </c>
      <c r="I14" s="83">
        <f t="shared" si="0"/>
        <v>9910</v>
      </c>
      <c r="J14" s="84">
        <f>I14/$I$20</f>
        <v>0.890546369518332</v>
      </c>
      <c r="K14" s="85" t="s">
        <v>24</v>
      </c>
    </row>
    <row r="15" spans="2:11">
      <c r="B15" s="24"/>
      <c r="C15" s="15">
        <v>13084454.51</v>
      </c>
      <c r="D15" s="16">
        <v>40942495.97</v>
      </c>
      <c r="E15" s="52">
        <v>106741161.89</v>
      </c>
      <c r="F15" s="53">
        <v>283804442.56</v>
      </c>
      <c r="G15" s="52">
        <v>275850395.6</v>
      </c>
      <c r="H15" s="53">
        <v>29057395.32</v>
      </c>
      <c r="I15" s="86">
        <f>SUM(C15:H15)</f>
        <v>749480345.85</v>
      </c>
      <c r="J15" s="87">
        <f>I15/$I$21</f>
        <v>0.973091833011441</v>
      </c>
      <c r="K15" s="85" t="s">
        <v>20</v>
      </c>
    </row>
    <row r="16" spans="2:11">
      <c r="B16" s="24"/>
      <c r="C16" s="17">
        <v>451188.09</v>
      </c>
      <c r="D16" s="16">
        <v>233957.12</v>
      </c>
      <c r="E16" s="52">
        <v>104341.31</v>
      </c>
      <c r="F16" s="53">
        <v>80925.13</v>
      </c>
      <c r="G16" s="52">
        <v>59081.25843</v>
      </c>
      <c r="H16" s="53">
        <v>57312.4168</v>
      </c>
      <c r="I16" s="92">
        <f>AVERAGE(C16:H16)</f>
        <v>164467.554205</v>
      </c>
      <c r="J16" s="87">
        <f>I16/$I$28</f>
        <v>0.655269138608164</v>
      </c>
      <c r="K16" s="85" t="s">
        <v>21</v>
      </c>
    </row>
    <row r="17" ht="15.75" spans="2:11">
      <c r="B17" s="25"/>
      <c r="C17" s="19">
        <v>0.0175</v>
      </c>
      <c r="D17" s="20">
        <v>0.0546</v>
      </c>
      <c r="E17" s="56">
        <v>0.1424</v>
      </c>
      <c r="F17" s="57">
        <v>0.3787</v>
      </c>
      <c r="G17" s="56">
        <v>0.3681</v>
      </c>
      <c r="H17" s="57">
        <v>0.0388</v>
      </c>
      <c r="I17" s="88">
        <v>1</v>
      </c>
      <c r="J17" s="89"/>
      <c r="K17" s="90" t="s">
        <v>22</v>
      </c>
    </row>
    <row r="18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1"/>
    </row>
    <row r="19" spans="2:11">
      <c r="B19" s="26" t="s">
        <v>25</v>
      </c>
      <c r="C19" s="10">
        <f>C7+C13</f>
        <v>272</v>
      </c>
      <c r="D19" s="11">
        <f>D7+D13</f>
        <v>211</v>
      </c>
      <c r="E19" s="48">
        <f>E7+E13</f>
        <v>233</v>
      </c>
      <c r="F19" s="49">
        <f>F7+F13</f>
        <v>189</v>
      </c>
      <c r="G19" s="10">
        <f>G7+G13</f>
        <v>63</v>
      </c>
      <c r="H19" s="11">
        <f>H7+H13</f>
        <v>2</v>
      </c>
      <c r="I19" s="93">
        <f>I7+I13</f>
        <v>970</v>
      </c>
      <c r="J19" s="94">
        <v>1</v>
      </c>
      <c r="K19" s="95" t="s">
        <v>18</v>
      </c>
    </row>
    <row r="20" spans="2:11">
      <c r="B20" s="27"/>
      <c r="C20" s="13">
        <f>C8+C14</f>
        <v>272</v>
      </c>
      <c r="D20" s="14">
        <f>D8+D14</f>
        <v>498</v>
      </c>
      <c r="E20" s="50">
        <f>E8+E14</f>
        <v>1489</v>
      </c>
      <c r="F20" s="51">
        <f>F8+F14</f>
        <v>3693</v>
      </c>
      <c r="G20" s="13">
        <f>G8+G14</f>
        <v>4669</v>
      </c>
      <c r="H20" s="14">
        <f>H8+H14</f>
        <v>507</v>
      </c>
      <c r="I20" s="96">
        <f>I8+I14</f>
        <v>11128</v>
      </c>
      <c r="J20" s="97">
        <v>1</v>
      </c>
      <c r="K20" s="98" t="s">
        <v>24</v>
      </c>
    </row>
    <row r="21" spans="2:11">
      <c r="B21" s="27"/>
      <c r="C21" s="15">
        <f>C9+C15</f>
        <v>20175787.01</v>
      </c>
      <c r="D21" s="16">
        <f>D9+D15</f>
        <v>47426541.97</v>
      </c>
      <c r="E21" s="52">
        <f>E9+E15</f>
        <v>112588315.6</v>
      </c>
      <c r="F21" s="53">
        <f>F9+F15</f>
        <v>285106719.27</v>
      </c>
      <c r="G21" s="17">
        <f>G9+G15</f>
        <v>275850395.6</v>
      </c>
      <c r="H21" s="16">
        <f>H9+H15</f>
        <v>29057395.32</v>
      </c>
      <c r="I21" s="99">
        <f>SUM(C21:H21)</f>
        <v>770205154.77</v>
      </c>
      <c r="J21" s="100">
        <v>1</v>
      </c>
      <c r="K21" s="98" t="s">
        <v>20</v>
      </c>
    </row>
    <row r="22" spans="2:11">
      <c r="B22" s="27"/>
      <c r="C22" s="17">
        <f>C21/C20</f>
        <v>74175.6875367647</v>
      </c>
      <c r="D22" s="16">
        <f>D21/D20</f>
        <v>95234.0200200803</v>
      </c>
      <c r="E22" s="52">
        <f>E21/E20</f>
        <v>75613.3751511081</v>
      </c>
      <c r="F22" s="53">
        <f>F21/F20</f>
        <v>77201.9277741673</v>
      </c>
      <c r="G22" s="60">
        <f>G21/G20</f>
        <v>59081.2584279289</v>
      </c>
      <c r="H22" s="61">
        <f>H21/H20</f>
        <v>57312.4168047337</v>
      </c>
      <c r="I22" s="101">
        <f>AVERAGE(C22:H22)</f>
        <v>73103.1142857972</v>
      </c>
      <c r="J22" s="87">
        <f>I22/I28</f>
        <v>0.291256320793346</v>
      </c>
      <c r="K22" s="98" t="s">
        <v>21</v>
      </c>
    </row>
    <row r="23" ht="15.75" spans="2:11">
      <c r="B23" s="28"/>
      <c r="C23" s="19">
        <f>C21/$I$21</f>
        <v>0.0261953414425341</v>
      </c>
      <c r="D23" s="20">
        <f>D21/$I$21</f>
        <v>0.0615765055274949</v>
      </c>
      <c r="E23" s="56">
        <f>E21/$I$21</f>
        <v>0.146179644348941</v>
      </c>
      <c r="F23" s="57">
        <f>F21/$I$21</f>
        <v>0.370169840469503</v>
      </c>
      <c r="G23" s="19">
        <f>G21/$I$21</f>
        <v>0.358151842910445</v>
      </c>
      <c r="H23" s="20">
        <f>H21/$I$21</f>
        <v>0.0377268253010812</v>
      </c>
      <c r="I23" s="102">
        <v>1</v>
      </c>
      <c r="J23" s="89"/>
      <c r="K23" s="103" t="s">
        <v>22</v>
      </c>
    </row>
    <row r="24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4"/>
    </row>
    <row r="25" spans="2:11">
      <c r="B25" s="9" t="s">
        <v>26</v>
      </c>
      <c r="C25" s="10">
        <f>C13</f>
        <v>29</v>
      </c>
      <c r="D25" s="11">
        <f>D13</f>
        <v>72</v>
      </c>
      <c r="E25" s="62">
        <f>SUM(E19:H19)</f>
        <v>487</v>
      </c>
      <c r="F25" s="62"/>
      <c r="G25" s="62"/>
      <c r="H25" s="63"/>
      <c r="I25" s="93">
        <f>SUM(C25:H25)</f>
        <v>588</v>
      </c>
      <c r="J25" s="105">
        <f>I25/I19</f>
        <v>0.606185567010309</v>
      </c>
      <c r="K25" s="95" t="s">
        <v>18</v>
      </c>
    </row>
    <row r="26" spans="2:11">
      <c r="B26" s="12"/>
      <c r="C26" s="13">
        <v>29</v>
      </c>
      <c r="D26" s="14">
        <v>175</v>
      </c>
      <c r="E26" s="64">
        <f>SUM(E20:H20)</f>
        <v>10358</v>
      </c>
      <c r="F26" s="64"/>
      <c r="G26" s="64"/>
      <c r="H26" s="65"/>
      <c r="I26" s="96">
        <f>SUM(C26:H26)</f>
        <v>10562</v>
      </c>
      <c r="J26" s="84">
        <f>I26/I20</f>
        <v>0.949137311286844</v>
      </c>
      <c r="K26" s="98" t="s">
        <v>24</v>
      </c>
    </row>
    <row r="27" spans="2:11">
      <c r="B27" s="12"/>
      <c r="C27" s="17">
        <f>C15</f>
        <v>13084454.51</v>
      </c>
      <c r="D27" s="16">
        <f>D15</f>
        <v>40942495.97</v>
      </c>
      <c r="E27" s="66">
        <f>SUM(E21:H21)</f>
        <v>702602825.79</v>
      </c>
      <c r="F27" s="66"/>
      <c r="G27" s="66"/>
      <c r="H27" s="67"/>
      <c r="I27" s="99">
        <f>SUM(C27:H27)</f>
        <v>756629776.27</v>
      </c>
      <c r="J27" s="87">
        <f>I27/I21</f>
        <v>0.982374334401782</v>
      </c>
      <c r="K27" s="98" t="s">
        <v>20</v>
      </c>
    </row>
    <row r="28" spans="2:11">
      <c r="B28" s="12"/>
      <c r="C28" s="17">
        <f>C16</f>
        <v>451188.09</v>
      </c>
      <c r="D28" s="16">
        <f>D16</f>
        <v>233957.12</v>
      </c>
      <c r="E28" s="66">
        <f>E27/E26</f>
        <v>67831.9005396795</v>
      </c>
      <c r="F28" s="66"/>
      <c r="G28" s="66"/>
      <c r="H28" s="67"/>
      <c r="I28" s="101">
        <f>AVERAGE(C28:H28)</f>
        <v>250992.370179893</v>
      </c>
      <c r="J28" s="100">
        <v>1</v>
      </c>
      <c r="K28" s="98" t="s">
        <v>21</v>
      </c>
    </row>
    <row r="29" ht="15.75" spans="2:11">
      <c r="B29" s="18"/>
      <c r="C29" s="19">
        <f>C27/I27</f>
        <v>0.0172930737335017</v>
      </c>
      <c r="D29" s="20">
        <f>D27/I27</f>
        <v>0.0541116636617667</v>
      </c>
      <c r="E29" s="68">
        <f>E27/I27</f>
        <v>0.928595262604732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 spans="2:1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 spans="2:11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1" spans="2:11">
      <c r="B33" s="35" t="s">
        <v>33</v>
      </c>
      <c r="C33" s="36">
        <f>C7+D7</f>
        <v>382</v>
      </c>
      <c r="D33" s="37"/>
      <c r="E33" s="36">
        <f>C13</f>
        <v>29</v>
      </c>
      <c r="F33" s="37"/>
      <c r="G33" s="36">
        <f>D13</f>
        <v>72</v>
      </c>
      <c r="H33" s="37"/>
      <c r="I33" s="36">
        <f>E25</f>
        <v>487</v>
      </c>
      <c r="J33" s="37"/>
      <c r="K33" s="37">
        <v>970</v>
      </c>
    </row>
    <row r="34" ht="18" customHeight="1" spans="2:11">
      <c r="B34" s="38" t="s">
        <v>5</v>
      </c>
      <c r="C34" s="39">
        <f>C33/$K$33</f>
        <v>0.393814432989691</v>
      </c>
      <c r="D34" s="40"/>
      <c r="E34" s="39">
        <f>E33/$K$33</f>
        <v>0.0298969072164948</v>
      </c>
      <c r="F34" s="40"/>
      <c r="G34" s="39">
        <f>G33/$K$33</f>
        <v>0.0742268041237113</v>
      </c>
      <c r="H34" s="40"/>
      <c r="I34" s="39">
        <f>I33/$K$33</f>
        <v>0.502061855670103</v>
      </c>
      <c r="J34" s="40"/>
      <c r="K34" s="108">
        <v>1</v>
      </c>
    </row>
    <row r="35" ht="18" customHeight="1" spans="2:11">
      <c r="B35" s="35" t="s">
        <v>34</v>
      </c>
      <c r="C35" s="36">
        <f>C9+D9</f>
        <v>13575378.5</v>
      </c>
      <c r="D35" s="37"/>
      <c r="E35" s="36">
        <f>C15</f>
        <v>13084454.51</v>
      </c>
      <c r="F35" s="37"/>
      <c r="G35" s="36">
        <f>D15</f>
        <v>40942495.97</v>
      </c>
      <c r="H35" s="37"/>
      <c r="I35" s="36">
        <f>E27</f>
        <v>702602825.79</v>
      </c>
      <c r="J35" s="37"/>
      <c r="K35" s="37">
        <v>770205154.8</v>
      </c>
    </row>
    <row r="36" ht="18" customHeight="1" spans="2:11">
      <c r="B36" s="38" t="s">
        <v>5</v>
      </c>
      <c r="C36" s="39">
        <f>C35/$K$35</f>
        <v>0.0176256655975318</v>
      </c>
      <c r="D36" s="40"/>
      <c r="E36" s="39">
        <f>E35/$K$35</f>
        <v>0.016988271798048</v>
      </c>
      <c r="F36" s="40"/>
      <c r="G36" s="39">
        <f>G35/$K$35</f>
        <v>0.0531579095710306</v>
      </c>
      <c r="H36" s="40"/>
      <c r="I36" s="39">
        <f>I35/$K$35</f>
        <v>0.912228152994439</v>
      </c>
      <c r="J36" s="40"/>
      <c r="K36" s="108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