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qowsh/Desktop/"/>
    </mc:Choice>
  </mc:AlternateContent>
  <xr:revisionPtr revIDLastSave="0" documentId="13_ncr:1_{C65D7478-68C8-C143-93B8-574BA00C8974}" xr6:coauthVersionLast="47" xr6:coauthVersionMax="47" xr10:uidLastSave="{00000000-0000-0000-0000-000000000000}"/>
  <bookViews>
    <workbookView xWindow="500" yWindow="720" windowWidth="23840" windowHeight="12780" activeTab="1" xr2:uid="{FA8FD1A0-4878-F248-B5CD-330A5D164E81}"/>
  </bookViews>
  <sheets>
    <sheet name="Offres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E26" i="2"/>
  <c r="D26" i="2"/>
  <c r="J25" i="2"/>
  <c r="I25" i="2"/>
  <c r="G25" i="2"/>
  <c r="F25" i="2"/>
  <c r="J24" i="2"/>
  <c r="I24" i="2"/>
  <c r="G24" i="2"/>
  <c r="F24" i="2"/>
  <c r="J23" i="2"/>
  <c r="I23" i="2"/>
  <c r="G23" i="2"/>
  <c r="F23" i="2"/>
  <c r="J22" i="2"/>
  <c r="I22" i="2"/>
  <c r="G22" i="2"/>
  <c r="F22" i="2"/>
  <c r="J21" i="2"/>
  <c r="I21" i="2"/>
  <c r="G21" i="2"/>
  <c r="F21" i="2"/>
  <c r="J20" i="2"/>
  <c r="I20" i="2"/>
  <c r="G20" i="2"/>
  <c r="F20" i="2"/>
  <c r="J19" i="2"/>
  <c r="I19" i="2"/>
  <c r="G19" i="2"/>
  <c r="F19" i="2"/>
  <c r="J18" i="2"/>
  <c r="I18" i="2"/>
  <c r="G18" i="2"/>
  <c r="F18" i="2"/>
  <c r="J17" i="2"/>
  <c r="I17" i="2"/>
  <c r="G17" i="2"/>
  <c r="F17" i="2"/>
  <c r="J16" i="2"/>
  <c r="I16" i="2"/>
  <c r="G16" i="2"/>
  <c r="F16" i="2"/>
  <c r="J15" i="2"/>
  <c r="I15" i="2"/>
  <c r="G15" i="2"/>
  <c r="F15" i="2"/>
  <c r="J14" i="2"/>
  <c r="I14" i="2"/>
  <c r="G14" i="2"/>
  <c r="F14" i="2"/>
  <c r="J13" i="2"/>
  <c r="I13" i="2"/>
  <c r="G13" i="2"/>
  <c r="F13" i="2"/>
  <c r="J12" i="2"/>
  <c r="I12" i="2"/>
  <c r="G12" i="2"/>
  <c r="F12" i="2"/>
  <c r="J11" i="2"/>
  <c r="I11" i="2"/>
  <c r="G11" i="2"/>
  <c r="F11" i="2"/>
  <c r="J10" i="2"/>
  <c r="I10" i="2"/>
  <c r="G10" i="2"/>
  <c r="F10" i="2"/>
  <c r="J9" i="2"/>
  <c r="I9" i="2"/>
  <c r="G9" i="2"/>
  <c r="F9" i="2"/>
  <c r="J8" i="2"/>
  <c r="I8" i="2"/>
  <c r="G8" i="2"/>
  <c r="F8" i="2"/>
  <c r="J7" i="2"/>
  <c r="I7" i="2"/>
  <c r="G7" i="2"/>
  <c r="F7" i="2"/>
  <c r="J6" i="2"/>
  <c r="J26" i="2" s="1"/>
  <c r="I6" i="2"/>
  <c r="I26" i="2" s="1"/>
  <c r="G6" i="2"/>
  <c r="G26" i="2" s="1"/>
  <c r="F6" i="2"/>
  <c r="F26" i="2" s="1"/>
</calcChain>
</file>

<file path=xl/sharedStrings.xml><?xml version="1.0" encoding="utf-8"?>
<sst xmlns="http://schemas.openxmlformats.org/spreadsheetml/2006/main" count="106" uniqueCount="80">
  <si>
    <t>AGENCE REGIONALE</t>
  </si>
  <si>
    <t xml:space="preserve">ENTREPRISE </t>
  </si>
  <si>
    <t>NOMBRE D'OFFRE</t>
  </si>
  <si>
    <t>NOMBRE POSTE</t>
  </si>
  <si>
    <t xml:space="preserve">INTITULE DU POSTE </t>
  </si>
  <si>
    <t>DATE DE RECEPTION</t>
  </si>
  <si>
    <t xml:space="preserve">DATE DE VALIDATION </t>
  </si>
  <si>
    <t>DATE DE PREPUBLICATION</t>
  </si>
  <si>
    <t>DATE DE PUBLICATION</t>
  </si>
  <si>
    <t>NOMBRE DE POSTULANTS APRÈS PUBLICATION</t>
  </si>
  <si>
    <t>DATE D'ENTRETIEN</t>
  </si>
  <si>
    <t>NOMBRE DE CANDIDATS PRÉSENTS À L'ENTRETIEN</t>
  </si>
  <si>
    <t>NOMBRE DE CANDIDATS RETENUS APRÈS SÉLECTION</t>
  </si>
  <si>
    <t>DATE DE MISE EN RELATION</t>
  </si>
  <si>
    <t>NOMBRE DE CANDIDATS PLACÉS EN ENTREPRISES</t>
  </si>
  <si>
    <t>NOMBRE DE CANDIDATS A PLACER</t>
  </si>
  <si>
    <t>DATE OBSERVATIONS 1</t>
  </si>
  <si>
    <t>OBSERVATIONS 1</t>
  </si>
  <si>
    <t>DATE OBSERVATIONS 2</t>
  </si>
  <si>
    <t>OBSERVATIONS 2</t>
  </si>
  <si>
    <t>DATE OBSERVATIONS 3</t>
  </si>
  <si>
    <t>OBSERVATIONS 3</t>
  </si>
  <si>
    <t>BEOUMI</t>
  </si>
  <si>
    <t>CABINET N'KO DE CONSULTANCE</t>
  </si>
  <si>
    <t>Stag. Comptable</t>
  </si>
  <si>
    <t>AGRIP-CI SARL</t>
  </si>
  <si>
    <t>Stag. Commercial</t>
  </si>
  <si>
    <t>FOOD'S CO</t>
  </si>
  <si>
    <t>Stag. Ressources Humaines</t>
  </si>
  <si>
    <t xml:space="preserve">COMITE LOCAL DE DEVELOPPEMENT </t>
  </si>
  <si>
    <t>Stag. Animateur Radio</t>
  </si>
  <si>
    <t>COMITE LOCAL DE DEVELOPPEMENT</t>
  </si>
  <si>
    <t>Stag. Technicien Radio</t>
  </si>
  <si>
    <t>FOODS'CO</t>
  </si>
  <si>
    <t>Stag. Analyste Controleur Qualité</t>
  </si>
  <si>
    <t>GROUPE SOLIDARITE</t>
  </si>
  <si>
    <t>CARHE ENTREPRISE</t>
  </si>
  <si>
    <t>ONG ASRU</t>
  </si>
  <si>
    <t>Stag, Aide Soignante</t>
  </si>
  <si>
    <t>ETABLISSEMENT KONE AMINATA</t>
  </si>
  <si>
    <t>Stag,Comptable</t>
  </si>
  <si>
    <t>Stag,Informaticien</t>
  </si>
  <si>
    <t>JAFA CONSULTING</t>
  </si>
  <si>
    <t>Stag. Assistant de Direction</t>
  </si>
  <si>
    <t>RAOUDA FINANCE</t>
  </si>
  <si>
    <t>Stag. Caissier</t>
  </si>
  <si>
    <t>Stag. Fiscaliste</t>
  </si>
  <si>
    <t>FRANCHISE ORANGE</t>
  </si>
  <si>
    <t>COLLEGE PRIVE  LA PLENITUDE</t>
  </si>
  <si>
    <t>stag. Assistante de Direction</t>
  </si>
  <si>
    <t>VODIA SERVICES</t>
  </si>
  <si>
    <t>stag. Commerciaux</t>
  </si>
  <si>
    <t>OBJECTIF 2021</t>
  </si>
  <si>
    <t>REALISATION 2021</t>
  </si>
  <si>
    <t>% par rapport à l'Objectif</t>
  </si>
  <si>
    <t>RESTE A PLACER</t>
  </si>
  <si>
    <t>Nombre de Postes Collectés</t>
  </si>
  <si>
    <t>Nombre de Postes Collectés disponible</t>
  </si>
  <si>
    <t>Nombre de Postes à Collecter pour l'atteinte de l'Objectif</t>
  </si>
  <si>
    <t>Colonne1</t>
  </si>
  <si>
    <t>PRESTIGE</t>
  </si>
  <si>
    <t>ABENGOUROU</t>
  </si>
  <si>
    <t>ABOBO</t>
  </si>
  <si>
    <t>ABOISSO</t>
  </si>
  <si>
    <t>ADJAME</t>
  </si>
  <si>
    <t>BOUAKE</t>
  </si>
  <si>
    <t>DALOA</t>
  </si>
  <si>
    <t>DAOUKRO</t>
  </si>
  <si>
    <t>DIMBOKRO</t>
  </si>
  <si>
    <t>GAGNOA</t>
  </si>
  <si>
    <t>GUIGLO</t>
  </si>
  <si>
    <t>KORHOGO</t>
  </si>
  <si>
    <t>MAN</t>
  </si>
  <si>
    <t>ODIENNE</t>
  </si>
  <si>
    <t>SAN PEDRO</t>
  </si>
  <si>
    <t>SOUBRE</t>
  </si>
  <si>
    <t>TREICHVILLE</t>
  </si>
  <si>
    <t>YAMOUSSOUKRO</t>
  </si>
  <si>
    <t>YOPOUGON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</si>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</sst>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4" borderId="4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4" borderId="4" xfId="0" applyNumberFormat="1" applyFont="1" applyFill="1" applyBorder="1"/>
    <xf numFmtId="0" fontId="3" fillId="4" borderId="4" xfId="0" applyFont="1" applyFill="1" applyBorder="1"/>
    <xf numFmtId="14" fontId="3" fillId="4" borderId="4" xfId="0" applyNumberFormat="1" applyFont="1" applyFill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/>
    <xf numFmtId="0" fontId="3" fillId="0" borderId="4" xfId="0" applyFont="1" applyBorder="1"/>
    <xf numFmtId="14" fontId="3" fillId="0" borderId="4" xfId="0" applyNumberFormat="1" applyFont="1" applyBorder="1"/>
    <xf numFmtId="0" fontId="2" fillId="4" borderId="6" xfId="0" applyFont="1" applyFill="1" applyBorder="1" applyAlignment="1">
      <alignment horizontal="center"/>
    </xf>
    <xf numFmtId="14" fontId="2" fillId="4" borderId="6" xfId="0" applyNumberFormat="1" applyFont="1" applyFill="1" applyBorder="1"/>
    <xf numFmtId="0" fontId="3" fillId="4" borderId="6" xfId="0" applyFont="1" applyFill="1" applyBorder="1"/>
    <xf numFmtId="14" fontId="3" fillId="4" borderId="6" xfId="0" applyNumberFormat="1" applyFont="1" applyFill="1" applyBorder="1"/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/>
    <xf numFmtId="0" fontId="3" fillId="0" borderId="7" xfId="0" applyFont="1" applyBorder="1"/>
    <xf numFmtId="14" fontId="3" fillId="0" borderId="7" xfId="0" applyNumberFormat="1" applyFont="1" applyBorder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0CCD85-2771-BF43-8CF3-CDAA52A9E2BB}" name="Tableau5" displayName="Tableau5" ref="C5:K26" totalsRowCount="1" headerRowDxfId="20" dataDxfId="19" totalsRowDxfId="18">
  <tableColumns count="9">
    <tableColumn id="1" xr3:uid="{8ADF71E5-320B-C844-8731-1B7E2D55B8E3}" name="AGENCE REGIONALE" totalsRowLabel="Total" dataDxfId="16" totalsRowDxfId="17"/>
    <tableColumn id="3" xr3:uid="{6E84CEBB-80CB-6145-964A-025B4C6233D4}" name="OBJECTIF 2021" totalsRowFunction="sum" dataDxfId="14" totalsRowDxfId="15"/>
    <tableColumn id="2" xr3:uid="{3B9F1AF7-0385-B546-B27C-FE517B185A47}" name="REALISATION 2021" totalsRowFunction="sum" dataDxfId="12" totalsRowDxfId="13"/>
    <tableColumn id="9" xr3:uid="{1DE01B81-699B-914C-B85C-059461551CA2}" name="% par rapport à l'Objectif" totalsRowFunction="average" dataDxfId="10" totalsRowDxfId="11">
      <calculatedColumnFormula>IFERROR(Tableau5[[#This Row],[REALISATION 2021]]/Tableau5[[#This Row],[OBJECTIF 2021]]*100,0)</calculatedColumnFormula>
    </tableColumn>
    <tableColumn id="4" xr3:uid="{936A82B7-B35F-394A-A5FB-93188A4732A7}" name="RESTE A PLACER" totalsRowFunction="sum" dataDxfId="8" totalsRowDxfId="9">
      <calculatedColumnFormula>IF(Tableau5[[#This Row],[OBJECTIF 2021]]-Tableau5[[#This Row],[REALISATION 2021]]&lt;0,0,Tableau5[[#This Row],[OBJECTIF 2021]]-Tableau5[[#This Row],[REALISATION 2021]])</calculatedColumnFormula>
    </tableColumn>
    <tableColumn id="6" xr3:uid="{F1AFA003-D31C-294A-B4B5-A131A8039756}" name="Nombre de Postes Collectés" totalsRowFunction="sum" dataDxfId="6" totalsRowDxfId="7"/>
    <tableColumn id="5" xr3:uid="{3B0B33E5-C0E1-2942-9BA8-37A22600296D}" name="Nombre de Postes Collectés disponible" totalsRowFunction="sum" dataDxfId="4" totalsRowDxfId="5">
      <calculatedColumnFormula>IF(Tableau5[[#This Row],[Nombre de Postes Collectés]]-Tableau5[[#This Row],[REALISATION 2021]]&lt;0,0,Tableau5[[#This Row],[Nombre de Postes Collectés]]-Tableau5[[#This Row],[REALISATION 2021]])</calculatedColumnFormula>
    </tableColumn>
    <tableColumn id="7" xr3:uid="{78DC7F11-7A1D-C243-85F9-ED2B23B05B7F}" name="Nombre de Postes à Collecter pour l'atteinte de l'Objectif" totalsRowFunction="sum" dataDxfId="2" totalsRowDxfId="3">
      <calculatedColumnFormula>IF(Tableau5[[#This Row],[OBJECTIF 2021]]-Tableau5[[#This Row],[Nombre de Postes Collectés]]&lt;0,0,Tableau5[[#This Row],[OBJECTIF 2021]]-Tableau5[[#This Row],[Nombre de Postes Collectés]])</calculatedColumnFormula>
    </tableColumn>
    <tableColumn id="8" xr3:uid="{42058E6B-F5A2-2F44-91E6-5CA0031B4B6B}" name="Colonne1" dataDxfId="0" totalsRow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5053-845A-994B-BAF9-9DB73B118A42}">
  <dimension ref="C5:X24"/>
  <sheetViews>
    <sheetView workbookViewId="0">
      <selection activeCell="C6" sqref="C6:X24"/>
    </sheetView>
  </sheetViews>
  <sheetFormatPr baseColWidth="10" defaultRowHeight="16" x14ac:dyDescent="0.2"/>
  <sheetData>
    <row r="5" spans="3:24" ht="17" thickBot="1" x14ac:dyDescent="0.25"/>
    <row r="6" spans="3:24" ht="54" thickBot="1" x14ac:dyDescent="0.25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3" t="s">
        <v>14</v>
      </c>
      <c r="R6" s="3" t="s">
        <v>15</v>
      </c>
      <c r="S6" s="3" t="s">
        <v>16</v>
      </c>
      <c r="T6" s="3" t="s">
        <v>17</v>
      </c>
      <c r="U6" s="2" t="s">
        <v>18</v>
      </c>
      <c r="V6" s="2" t="s">
        <v>19</v>
      </c>
      <c r="W6" s="2" t="s">
        <v>20</v>
      </c>
      <c r="X6" s="4" t="s">
        <v>21</v>
      </c>
    </row>
    <row r="7" spans="3:24" x14ac:dyDescent="0.2">
      <c r="C7" s="5" t="s">
        <v>22</v>
      </c>
      <c r="D7" s="5" t="s">
        <v>23</v>
      </c>
      <c r="E7" s="6">
        <v>1</v>
      </c>
      <c r="F7" s="7">
        <v>1</v>
      </c>
      <c r="G7" s="5" t="s">
        <v>24</v>
      </c>
      <c r="H7" s="8">
        <v>44266</v>
      </c>
      <c r="I7" s="8">
        <v>44266</v>
      </c>
      <c r="J7" s="8">
        <v>44266</v>
      </c>
      <c r="K7" s="8"/>
      <c r="L7" s="9"/>
      <c r="M7" s="10"/>
      <c r="N7" s="9"/>
      <c r="O7" s="9"/>
      <c r="P7" s="10"/>
      <c r="Q7" s="9"/>
      <c r="R7" s="9"/>
      <c r="S7" s="10"/>
      <c r="T7" s="9"/>
      <c r="U7" s="10"/>
      <c r="V7" s="9"/>
      <c r="W7" s="10"/>
      <c r="X7" s="9"/>
    </row>
    <row r="8" spans="3:24" x14ac:dyDescent="0.2">
      <c r="C8" s="11" t="s">
        <v>22</v>
      </c>
      <c r="D8" s="11" t="s">
        <v>25</v>
      </c>
      <c r="E8" s="12">
        <v>1</v>
      </c>
      <c r="F8" s="13">
        <v>4</v>
      </c>
      <c r="G8" s="11" t="s">
        <v>26</v>
      </c>
      <c r="H8" s="14">
        <v>44266</v>
      </c>
      <c r="I8" s="14">
        <v>44266</v>
      </c>
      <c r="J8" s="14">
        <v>44266</v>
      </c>
      <c r="K8" s="14"/>
      <c r="L8" s="15"/>
      <c r="M8" s="16"/>
      <c r="N8" s="15"/>
      <c r="O8" s="15"/>
      <c r="P8" s="16"/>
      <c r="Q8" s="15"/>
      <c r="R8" s="15"/>
      <c r="S8" s="16"/>
      <c r="T8" s="15"/>
      <c r="U8" s="16"/>
      <c r="V8" s="15"/>
      <c r="W8" s="16"/>
      <c r="X8" s="15"/>
    </row>
    <row r="9" spans="3:24" x14ac:dyDescent="0.2">
      <c r="C9" s="5" t="s">
        <v>22</v>
      </c>
      <c r="D9" s="5" t="s">
        <v>27</v>
      </c>
      <c r="E9" s="6">
        <v>1</v>
      </c>
      <c r="F9" s="7">
        <v>2</v>
      </c>
      <c r="G9" s="5" t="s">
        <v>24</v>
      </c>
      <c r="H9" s="8">
        <v>44273</v>
      </c>
      <c r="I9" s="8">
        <v>44273</v>
      </c>
      <c r="J9" s="8">
        <v>44273</v>
      </c>
      <c r="K9" s="8"/>
      <c r="L9" s="9"/>
      <c r="M9" s="10"/>
      <c r="N9" s="9"/>
      <c r="O9" s="9"/>
      <c r="P9" s="10"/>
      <c r="Q9" s="9"/>
      <c r="R9" s="9"/>
      <c r="S9" s="10"/>
      <c r="T9" s="9"/>
      <c r="U9" s="10"/>
      <c r="V9" s="9"/>
      <c r="W9" s="10"/>
      <c r="X9" s="9"/>
    </row>
    <row r="10" spans="3:24" x14ac:dyDescent="0.2">
      <c r="C10" s="11" t="s">
        <v>22</v>
      </c>
      <c r="D10" s="11" t="s">
        <v>27</v>
      </c>
      <c r="E10" s="12">
        <v>1</v>
      </c>
      <c r="F10" s="13">
        <v>1</v>
      </c>
      <c r="G10" s="11" t="s">
        <v>28</v>
      </c>
      <c r="H10" s="14">
        <v>44273</v>
      </c>
      <c r="I10" s="14">
        <v>44273</v>
      </c>
      <c r="J10" s="14">
        <v>44273</v>
      </c>
      <c r="K10" s="14"/>
      <c r="L10" s="15"/>
      <c r="M10" s="16"/>
      <c r="N10" s="15"/>
      <c r="O10" s="15"/>
      <c r="P10" s="16"/>
      <c r="Q10" s="15"/>
      <c r="R10" s="15"/>
      <c r="S10" s="16"/>
      <c r="T10" s="15"/>
      <c r="U10" s="16"/>
      <c r="V10" s="15"/>
      <c r="W10" s="16"/>
      <c r="X10" s="15"/>
    </row>
    <row r="11" spans="3:24" x14ac:dyDescent="0.2">
      <c r="C11" s="5" t="s">
        <v>22</v>
      </c>
      <c r="D11" s="5" t="s">
        <v>29</v>
      </c>
      <c r="E11" s="6">
        <v>1</v>
      </c>
      <c r="F11" s="7">
        <v>3</v>
      </c>
      <c r="G11" s="5" t="s">
        <v>30</v>
      </c>
      <c r="H11" s="8">
        <v>44294</v>
      </c>
      <c r="I11" s="8">
        <v>44294</v>
      </c>
      <c r="J11" s="8">
        <v>44294</v>
      </c>
      <c r="K11" s="8">
        <v>44294</v>
      </c>
      <c r="L11" s="9"/>
      <c r="M11" s="10"/>
      <c r="N11" s="9"/>
      <c r="O11" s="9"/>
      <c r="P11" s="10"/>
      <c r="Q11" s="9"/>
      <c r="R11" s="9"/>
      <c r="S11" s="10"/>
      <c r="T11" s="9"/>
      <c r="U11" s="10"/>
      <c r="V11" s="9"/>
      <c r="W11" s="10"/>
      <c r="X11" s="9"/>
    </row>
    <row r="12" spans="3:24" x14ac:dyDescent="0.2">
      <c r="C12" s="11" t="s">
        <v>22</v>
      </c>
      <c r="D12" s="11" t="s">
        <v>31</v>
      </c>
      <c r="E12" s="12">
        <v>1</v>
      </c>
      <c r="F12" s="13">
        <v>2</v>
      </c>
      <c r="G12" s="11" t="s">
        <v>32</v>
      </c>
      <c r="H12" s="14">
        <v>44294</v>
      </c>
      <c r="I12" s="14">
        <v>44294</v>
      </c>
      <c r="J12" s="14">
        <v>44294</v>
      </c>
      <c r="K12" s="14">
        <v>44294</v>
      </c>
      <c r="L12" s="15"/>
      <c r="M12" s="16"/>
      <c r="N12" s="15"/>
      <c r="O12" s="15"/>
      <c r="P12" s="16"/>
      <c r="Q12" s="15"/>
      <c r="R12" s="15"/>
      <c r="S12" s="16"/>
      <c r="T12" s="15"/>
      <c r="U12" s="16"/>
      <c r="V12" s="15"/>
      <c r="W12" s="16"/>
      <c r="X12" s="15"/>
    </row>
    <row r="13" spans="3:24" x14ac:dyDescent="0.2">
      <c r="C13" s="5" t="s">
        <v>22</v>
      </c>
      <c r="D13" s="5" t="s">
        <v>33</v>
      </c>
      <c r="E13" s="6">
        <v>1</v>
      </c>
      <c r="F13" s="7">
        <v>1</v>
      </c>
      <c r="G13" s="5" t="s">
        <v>34</v>
      </c>
      <c r="H13" s="8">
        <v>44294</v>
      </c>
      <c r="I13" s="8">
        <v>44294</v>
      </c>
      <c r="J13" s="8">
        <v>44294</v>
      </c>
      <c r="K13" s="8">
        <v>44294</v>
      </c>
      <c r="L13" s="9"/>
      <c r="M13" s="10"/>
      <c r="N13" s="9"/>
      <c r="O13" s="9"/>
      <c r="P13" s="10"/>
      <c r="Q13" s="9"/>
      <c r="R13" s="9"/>
      <c r="S13" s="10"/>
      <c r="T13" s="9"/>
      <c r="U13" s="10"/>
      <c r="V13" s="9"/>
      <c r="W13" s="10"/>
      <c r="X13" s="9"/>
    </row>
    <row r="14" spans="3:24" x14ac:dyDescent="0.2">
      <c r="C14" s="11" t="s">
        <v>22</v>
      </c>
      <c r="D14" s="11" t="s">
        <v>35</v>
      </c>
      <c r="E14" s="12">
        <v>1</v>
      </c>
      <c r="F14" s="13">
        <v>1</v>
      </c>
      <c r="G14" s="11" t="s">
        <v>24</v>
      </c>
      <c r="H14" s="14">
        <v>44314</v>
      </c>
      <c r="I14" s="14">
        <v>44314</v>
      </c>
      <c r="J14" s="14">
        <v>44314</v>
      </c>
      <c r="K14" s="14">
        <v>44314</v>
      </c>
      <c r="L14" s="15"/>
      <c r="M14" s="16"/>
      <c r="N14" s="15"/>
      <c r="O14" s="15"/>
      <c r="P14" s="16"/>
      <c r="Q14" s="15"/>
      <c r="R14" s="15"/>
      <c r="S14" s="16"/>
      <c r="T14" s="15"/>
      <c r="U14" s="16"/>
      <c r="V14" s="15"/>
      <c r="W14" s="16"/>
      <c r="X14" s="15"/>
    </row>
    <row r="15" spans="3:24" x14ac:dyDescent="0.2">
      <c r="C15" s="5" t="s">
        <v>22</v>
      </c>
      <c r="D15" s="5" t="s">
        <v>36</v>
      </c>
      <c r="E15" s="6">
        <v>1</v>
      </c>
      <c r="F15" s="7">
        <v>2</v>
      </c>
      <c r="G15" s="5" t="s">
        <v>24</v>
      </c>
      <c r="H15" s="8">
        <v>44368</v>
      </c>
      <c r="I15" s="8">
        <v>44368</v>
      </c>
      <c r="J15" s="8">
        <v>44368</v>
      </c>
      <c r="K15" s="8"/>
      <c r="L15" s="9"/>
      <c r="M15" s="10"/>
      <c r="N15" s="9"/>
      <c r="O15" s="9"/>
      <c r="P15" s="10"/>
      <c r="Q15" s="9"/>
      <c r="R15" s="9"/>
      <c r="S15" s="10"/>
      <c r="T15" s="9"/>
      <c r="U15" s="10"/>
      <c r="V15" s="9"/>
      <c r="W15" s="10"/>
      <c r="X15" s="9"/>
    </row>
    <row r="16" spans="3:24" x14ac:dyDescent="0.2">
      <c r="C16" s="11" t="s">
        <v>22</v>
      </c>
      <c r="D16" s="11" t="s">
        <v>37</v>
      </c>
      <c r="E16" s="12">
        <v>1</v>
      </c>
      <c r="F16" s="13">
        <v>4</v>
      </c>
      <c r="G16" s="11" t="s">
        <v>38</v>
      </c>
      <c r="H16" s="14">
        <v>44376</v>
      </c>
      <c r="I16" s="14">
        <v>44376</v>
      </c>
      <c r="J16" s="14">
        <v>44376</v>
      </c>
      <c r="K16" s="14"/>
      <c r="L16" s="15"/>
      <c r="M16" s="16"/>
      <c r="N16" s="15"/>
      <c r="O16" s="15"/>
      <c r="P16" s="16"/>
      <c r="Q16" s="15"/>
      <c r="R16" s="15"/>
      <c r="S16" s="16"/>
      <c r="T16" s="15"/>
      <c r="U16" s="16"/>
      <c r="V16" s="15"/>
      <c r="W16" s="16"/>
      <c r="X16" s="15"/>
    </row>
    <row r="17" spans="3:24" x14ac:dyDescent="0.2">
      <c r="C17" s="5" t="s">
        <v>22</v>
      </c>
      <c r="D17" s="5" t="s">
        <v>39</v>
      </c>
      <c r="E17" s="6">
        <v>1</v>
      </c>
      <c r="F17" s="7">
        <v>1</v>
      </c>
      <c r="G17" s="5" t="s">
        <v>40</v>
      </c>
      <c r="H17" s="8">
        <v>44376</v>
      </c>
      <c r="I17" s="8">
        <v>44376</v>
      </c>
      <c r="J17" s="8">
        <v>44376</v>
      </c>
      <c r="K17" s="8"/>
      <c r="L17" s="9"/>
      <c r="M17" s="10"/>
      <c r="N17" s="9"/>
      <c r="O17" s="9"/>
      <c r="P17" s="10"/>
      <c r="Q17" s="9"/>
      <c r="R17" s="9"/>
      <c r="S17" s="10"/>
      <c r="T17" s="9"/>
      <c r="U17" s="10"/>
      <c r="V17" s="9"/>
      <c r="W17" s="10"/>
      <c r="X17" s="9"/>
    </row>
    <row r="18" spans="3:24" x14ac:dyDescent="0.2">
      <c r="C18" s="11" t="s">
        <v>22</v>
      </c>
      <c r="D18" s="11" t="s">
        <v>27</v>
      </c>
      <c r="E18" s="12">
        <v>1</v>
      </c>
      <c r="F18" s="13">
        <v>1</v>
      </c>
      <c r="G18" s="11" t="s">
        <v>41</v>
      </c>
      <c r="H18" s="14">
        <v>44383</v>
      </c>
      <c r="I18" s="14">
        <v>44383</v>
      </c>
      <c r="J18" s="14">
        <v>44383</v>
      </c>
      <c r="K18" s="14"/>
      <c r="L18" s="15"/>
      <c r="M18" s="16"/>
      <c r="N18" s="15"/>
      <c r="O18" s="15"/>
      <c r="P18" s="16"/>
      <c r="Q18" s="15"/>
      <c r="R18" s="15"/>
      <c r="S18" s="16"/>
      <c r="T18" s="15"/>
      <c r="U18" s="16"/>
      <c r="V18" s="15"/>
      <c r="W18" s="16"/>
      <c r="X18" s="15"/>
    </row>
    <row r="19" spans="3:24" x14ac:dyDescent="0.2">
      <c r="C19" s="5" t="s">
        <v>22</v>
      </c>
      <c r="D19" s="5" t="s">
        <v>42</v>
      </c>
      <c r="E19" s="6">
        <v>1</v>
      </c>
      <c r="F19" s="7">
        <v>1</v>
      </c>
      <c r="G19" s="5" t="s">
        <v>43</v>
      </c>
      <c r="H19" s="8">
        <v>44455</v>
      </c>
      <c r="I19" s="8">
        <v>44455</v>
      </c>
      <c r="J19" s="8">
        <v>44455</v>
      </c>
      <c r="K19" s="8"/>
      <c r="L19" s="9"/>
      <c r="M19" s="10"/>
      <c r="N19" s="9"/>
      <c r="O19" s="9"/>
      <c r="P19" s="10"/>
      <c r="Q19" s="9"/>
      <c r="R19" s="9"/>
      <c r="S19" s="10"/>
      <c r="T19" s="9"/>
      <c r="U19" s="10"/>
      <c r="V19" s="9"/>
      <c r="W19" s="10"/>
      <c r="X19" s="9"/>
    </row>
    <row r="20" spans="3:24" x14ac:dyDescent="0.2">
      <c r="C20" s="11" t="s">
        <v>22</v>
      </c>
      <c r="D20" s="11" t="s">
        <v>44</v>
      </c>
      <c r="E20" s="12">
        <v>1</v>
      </c>
      <c r="F20" s="13">
        <v>1</v>
      </c>
      <c r="G20" s="11" t="s">
        <v>45</v>
      </c>
      <c r="H20" s="14">
        <v>44455</v>
      </c>
      <c r="I20" s="14">
        <v>44455</v>
      </c>
      <c r="J20" s="14">
        <v>44455</v>
      </c>
      <c r="K20" s="14"/>
      <c r="L20" s="15"/>
      <c r="M20" s="16"/>
      <c r="N20" s="15"/>
      <c r="O20" s="15"/>
      <c r="P20" s="16"/>
      <c r="Q20" s="15"/>
      <c r="R20" s="15"/>
      <c r="S20" s="16"/>
      <c r="T20" s="15"/>
      <c r="U20" s="16"/>
      <c r="V20" s="15"/>
      <c r="W20" s="16"/>
      <c r="X20" s="15"/>
    </row>
    <row r="21" spans="3:24" x14ac:dyDescent="0.2">
      <c r="C21" s="5" t="s">
        <v>22</v>
      </c>
      <c r="D21" s="5" t="s">
        <v>23</v>
      </c>
      <c r="E21" s="6">
        <v>1</v>
      </c>
      <c r="F21" s="7">
        <v>5</v>
      </c>
      <c r="G21" s="5" t="s">
        <v>46</v>
      </c>
      <c r="H21" s="8">
        <v>44455</v>
      </c>
      <c r="I21" s="8">
        <v>44455</v>
      </c>
      <c r="J21" s="8">
        <v>44455</v>
      </c>
      <c r="K21" s="8"/>
      <c r="L21" s="9"/>
      <c r="M21" s="10"/>
      <c r="N21" s="9"/>
      <c r="O21" s="9"/>
      <c r="P21" s="10"/>
      <c r="Q21" s="9"/>
      <c r="R21" s="9"/>
      <c r="S21" s="10"/>
      <c r="T21" s="9"/>
      <c r="U21" s="10"/>
      <c r="V21" s="9"/>
      <c r="W21" s="10"/>
      <c r="X21" s="9"/>
    </row>
    <row r="22" spans="3:24" x14ac:dyDescent="0.2">
      <c r="C22" s="11" t="s">
        <v>22</v>
      </c>
      <c r="D22" s="11" t="s">
        <v>47</v>
      </c>
      <c r="E22" s="12">
        <v>1</v>
      </c>
      <c r="F22" s="13">
        <v>1</v>
      </c>
      <c r="G22" s="11" t="s">
        <v>24</v>
      </c>
      <c r="H22" s="14">
        <v>44455</v>
      </c>
      <c r="I22" s="14">
        <v>44455</v>
      </c>
      <c r="J22" s="14">
        <v>44455</v>
      </c>
      <c r="K22" s="14"/>
      <c r="L22" s="15"/>
      <c r="M22" s="16"/>
      <c r="N22" s="15"/>
      <c r="O22" s="15"/>
      <c r="P22" s="16"/>
      <c r="Q22" s="15"/>
      <c r="R22" s="15"/>
      <c r="S22" s="16"/>
      <c r="T22" s="15"/>
      <c r="U22" s="16"/>
      <c r="V22" s="15"/>
      <c r="W22" s="16"/>
      <c r="X22" s="15"/>
    </row>
    <row r="23" spans="3:24" x14ac:dyDescent="0.2">
      <c r="C23" s="5" t="s">
        <v>22</v>
      </c>
      <c r="D23" s="5" t="s">
        <v>48</v>
      </c>
      <c r="E23" s="6">
        <v>1</v>
      </c>
      <c r="F23" s="17">
        <v>1</v>
      </c>
      <c r="G23" s="5" t="s">
        <v>49</v>
      </c>
      <c r="H23" s="18"/>
      <c r="I23" s="18"/>
      <c r="J23" s="18"/>
      <c r="K23" s="18"/>
      <c r="L23" s="19"/>
      <c r="M23" s="20"/>
      <c r="N23" s="19"/>
      <c r="O23" s="19"/>
      <c r="P23" s="20"/>
      <c r="Q23" s="19"/>
      <c r="R23" s="19"/>
      <c r="S23" s="20"/>
      <c r="T23" s="19"/>
      <c r="U23" s="20"/>
      <c r="V23" s="19"/>
      <c r="W23" s="20"/>
      <c r="X23" s="19"/>
    </row>
    <row r="24" spans="3:24" ht="17" thickBot="1" x14ac:dyDescent="0.25">
      <c r="C24" s="11" t="s">
        <v>22</v>
      </c>
      <c r="D24" s="11" t="s">
        <v>50</v>
      </c>
      <c r="E24" s="12">
        <v>1</v>
      </c>
      <c r="F24" s="21">
        <v>5</v>
      </c>
      <c r="G24" s="11" t="s">
        <v>51</v>
      </c>
      <c r="H24" s="22"/>
      <c r="I24" s="22"/>
      <c r="J24" s="22"/>
      <c r="K24" s="22"/>
      <c r="L24" s="23"/>
      <c r="M24" s="24"/>
      <c r="N24" s="23"/>
      <c r="O24" s="23"/>
      <c r="P24" s="24"/>
      <c r="Q24" s="23"/>
      <c r="R24" s="23"/>
      <c r="S24" s="24"/>
      <c r="T24" s="23"/>
      <c r="U24" s="24"/>
      <c r="V24" s="23"/>
      <c r="W24" s="24"/>
      <c r="X2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0342-34AE-4E4F-91C4-A1B63C3E5167}">
  <dimension ref="C5:K26"/>
  <sheetViews>
    <sheetView tabSelected="1" topLeftCell="B4" workbookViewId="0">
      <selection activeCell="D5" sqref="D5"/>
    </sheetView>
  </sheetViews>
  <sheetFormatPr baseColWidth="10" defaultRowHeight="16" x14ac:dyDescent="0.2"/>
  <cols>
    <col min="3" max="3" width="22.1640625" customWidth="1"/>
    <col min="4" max="4" width="16.1640625" customWidth="1"/>
    <col min="5" max="5" width="21.33203125" customWidth="1"/>
    <col min="6" max="6" width="26.5" customWidth="1"/>
    <col min="7" max="7" width="20" customWidth="1"/>
    <col min="8" max="8" width="18.1640625" customWidth="1"/>
    <col min="9" max="9" width="23.5" customWidth="1"/>
    <col min="10" max="10" width="31.83203125" customWidth="1"/>
  </cols>
  <sheetData>
    <row r="5" spans="3:11" ht="119" x14ac:dyDescent="0.2">
      <c r="C5" s="25" t="s">
        <v>0</v>
      </c>
      <c r="D5" s="25" t="s">
        <v>52</v>
      </c>
      <c r="E5" s="25" t="s">
        <v>53</v>
      </c>
      <c r="F5" s="25" t="s">
        <v>54</v>
      </c>
      <c r="G5" s="25" t="s">
        <v>55</v>
      </c>
      <c r="H5" s="25" t="s">
        <v>56</v>
      </c>
      <c r="I5" s="25" t="s">
        <v>57</v>
      </c>
      <c r="J5" s="25" t="s">
        <v>58</v>
      </c>
      <c r="K5" s="25" t="s">
        <v>59</v>
      </c>
    </row>
    <row r="6" spans="3:11" x14ac:dyDescent="0.2">
      <c r="C6" s="26" t="s">
        <v>60</v>
      </c>
      <c r="D6" s="27">
        <v>0</v>
      </c>
      <c r="E6" s="28">
        <v>189</v>
      </c>
      <c r="F6" s="29">
        <f>IFERROR(Tableau5[[#This Row],[REALISATION 2021]]/Tableau5[[#This Row],[OBJECTIF 2021]]*100,0)</f>
        <v>0</v>
      </c>
      <c r="G6" s="30">
        <f>IF(Tableau5[[#This Row],[OBJECTIF 2021]]-Tableau5[[#This Row],[REALISATION 2021]]&lt;0,0,Tableau5[[#This Row],[OBJECTIF 2021]]-Tableau5[[#This Row],[REALISATION 2021]])</f>
        <v>0</v>
      </c>
      <c r="H6" s="28"/>
      <c r="I6" s="30">
        <f>IF(Tableau5[[#This Row],[Nombre de Postes Collectés]]-Tableau5[[#This Row],[REALISATION 2021]]&lt;0,0,Tableau5[[#This Row],[Nombre de Postes Collectés]]-Tableau5[[#This Row],[REALISATION 2021]])</f>
        <v>0</v>
      </c>
      <c r="J6" s="30">
        <f>IF(Tableau5[[#This Row],[OBJECTIF 2021]]-Tableau5[[#This Row],[Nombre de Postes Collectés]]&lt;0,0,Tableau5[[#This Row],[OBJECTIF 2021]]-Tableau5[[#This Row],[Nombre de Postes Collectés]])</f>
        <v>0</v>
      </c>
      <c r="K6" s="28"/>
    </row>
    <row r="7" spans="3:11" x14ac:dyDescent="0.2">
      <c r="C7" s="26" t="s">
        <v>61</v>
      </c>
      <c r="D7" s="27">
        <v>100</v>
      </c>
      <c r="E7" s="28">
        <v>35</v>
      </c>
      <c r="F7" s="29">
        <f>IFERROR(Tableau5[[#This Row],[REALISATION 2021]]/Tableau5[[#This Row],[OBJECTIF 2021]]*100,0)</f>
        <v>35</v>
      </c>
      <c r="G7" s="30">
        <f>IF(Tableau5[[#This Row],[OBJECTIF 2021]]-Tableau5[[#This Row],[REALISATION 2021]]&lt;0,0,Tableau5[[#This Row],[OBJECTIF 2021]]-Tableau5[[#This Row],[REALISATION 2021]])</f>
        <v>65</v>
      </c>
      <c r="H7" s="28"/>
      <c r="I7" s="30">
        <f>IF(Tableau5[[#This Row],[Nombre de Postes Collectés]]-Tableau5[[#This Row],[REALISATION 2021]]&lt;0,0,Tableau5[[#This Row],[Nombre de Postes Collectés]]-Tableau5[[#This Row],[REALISATION 2021]])</f>
        <v>0</v>
      </c>
      <c r="J7" s="30">
        <f>IF(Tableau5[[#This Row],[OBJECTIF 2021]]-Tableau5[[#This Row],[Nombre de Postes Collectés]]&lt;0,0,Tableau5[[#This Row],[OBJECTIF 2021]]-Tableau5[[#This Row],[Nombre de Postes Collectés]])</f>
        <v>100</v>
      </c>
      <c r="K7" s="28"/>
    </row>
    <row r="8" spans="3:11" x14ac:dyDescent="0.2">
      <c r="C8" s="26" t="s">
        <v>62</v>
      </c>
      <c r="D8" s="27">
        <v>250</v>
      </c>
      <c r="E8" s="28">
        <v>96</v>
      </c>
      <c r="F8" s="29">
        <f>IFERROR(Tableau5[[#This Row],[REALISATION 2021]]/Tableau5[[#This Row],[OBJECTIF 2021]]*100,0)</f>
        <v>38.4</v>
      </c>
      <c r="G8" s="30">
        <f>IF(Tableau5[[#This Row],[OBJECTIF 2021]]-Tableau5[[#This Row],[REALISATION 2021]]&lt;0,0,Tableau5[[#This Row],[OBJECTIF 2021]]-Tableau5[[#This Row],[REALISATION 2021]])</f>
        <v>154</v>
      </c>
      <c r="H8" s="28"/>
      <c r="I8" s="30">
        <f>IF(Tableau5[[#This Row],[Nombre de Postes Collectés]]-Tableau5[[#This Row],[REALISATION 2021]]&lt;0,0,Tableau5[[#This Row],[Nombre de Postes Collectés]]-Tableau5[[#This Row],[REALISATION 2021]])</f>
        <v>0</v>
      </c>
      <c r="J8" s="30">
        <f>IF(Tableau5[[#This Row],[OBJECTIF 2021]]-Tableau5[[#This Row],[Nombre de Postes Collectés]]&lt;0,0,Tableau5[[#This Row],[OBJECTIF 2021]]-Tableau5[[#This Row],[Nombre de Postes Collectés]])</f>
        <v>250</v>
      </c>
      <c r="K8" s="28"/>
    </row>
    <row r="9" spans="3:11" x14ac:dyDescent="0.2">
      <c r="C9" s="26" t="s">
        <v>63</v>
      </c>
      <c r="D9" s="27">
        <v>75</v>
      </c>
      <c r="E9" s="28">
        <v>40</v>
      </c>
      <c r="F9" s="29">
        <f>IFERROR(Tableau5[[#This Row],[REALISATION 2021]]/Tableau5[[#This Row],[OBJECTIF 2021]]*100,0)</f>
        <v>53.333333333333336</v>
      </c>
      <c r="G9" s="30">
        <f>IF(Tableau5[[#This Row],[OBJECTIF 2021]]-Tableau5[[#This Row],[REALISATION 2021]]&lt;0,0,Tableau5[[#This Row],[OBJECTIF 2021]]-Tableau5[[#This Row],[REALISATION 2021]])</f>
        <v>35</v>
      </c>
      <c r="H9" s="28"/>
      <c r="I9" s="30">
        <f>IF(Tableau5[[#This Row],[Nombre de Postes Collectés]]-Tableau5[[#This Row],[REALISATION 2021]]&lt;0,0,Tableau5[[#This Row],[Nombre de Postes Collectés]]-Tableau5[[#This Row],[REALISATION 2021]])</f>
        <v>0</v>
      </c>
      <c r="J9" s="30">
        <f>IF(Tableau5[[#This Row],[OBJECTIF 2021]]-Tableau5[[#This Row],[Nombre de Postes Collectés]]&lt;0,0,Tableau5[[#This Row],[OBJECTIF 2021]]-Tableau5[[#This Row],[Nombre de Postes Collectés]])</f>
        <v>75</v>
      </c>
      <c r="K9" s="28"/>
    </row>
    <row r="10" spans="3:11" x14ac:dyDescent="0.2">
      <c r="C10" s="26" t="s">
        <v>64</v>
      </c>
      <c r="D10" s="27">
        <v>250</v>
      </c>
      <c r="E10" s="28">
        <v>26</v>
      </c>
      <c r="F10" s="29">
        <f>IFERROR(Tableau5[[#This Row],[REALISATION 2021]]/Tableau5[[#This Row],[OBJECTIF 2021]]*100,0)</f>
        <v>10.4</v>
      </c>
      <c r="G10" s="30">
        <f>IF(Tableau5[[#This Row],[OBJECTIF 2021]]-Tableau5[[#This Row],[REALISATION 2021]]&lt;0,0,Tableau5[[#This Row],[OBJECTIF 2021]]-Tableau5[[#This Row],[REALISATION 2021]])</f>
        <v>224</v>
      </c>
      <c r="H10" s="28"/>
      <c r="I10" s="30">
        <f>IF(Tableau5[[#This Row],[Nombre de Postes Collectés]]-Tableau5[[#This Row],[REALISATION 2021]]&lt;0,0,Tableau5[[#This Row],[Nombre de Postes Collectés]]-Tableau5[[#This Row],[REALISATION 2021]])</f>
        <v>0</v>
      </c>
      <c r="J10" s="30">
        <f>IF(Tableau5[[#This Row],[OBJECTIF 2021]]-Tableau5[[#This Row],[Nombre de Postes Collectés]]&lt;0,0,Tableau5[[#This Row],[OBJECTIF 2021]]-Tableau5[[#This Row],[Nombre de Postes Collectés]])</f>
        <v>250</v>
      </c>
      <c r="K10" s="28"/>
    </row>
    <row r="11" spans="3:11" x14ac:dyDescent="0.2">
      <c r="C11" s="26" t="s">
        <v>22</v>
      </c>
      <c r="D11" s="27">
        <v>75</v>
      </c>
      <c r="E11" s="28">
        <v>20</v>
      </c>
      <c r="F11" s="29">
        <f>IFERROR(Tableau5[[#This Row],[REALISATION 2021]]/Tableau5[[#This Row],[OBJECTIF 2021]]*100,0)</f>
        <v>26.666666666666668</v>
      </c>
      <c r="G11" s="30">
        <f>IF(Tableau5[[#This Row],[OBJECTIF 2021]]-Tableau5[[#This Row],[REALISATION 2021]]&lt;0,0,Tableau5[[#This Row],[OBJECTIF 2021]]-Tableau5[[#This Row],[REALISATION 2021]])</f>
        <v>55</v>
      </c>
      <c r="H11" s="28"/>
      <c r="I11" s="30">
        <f>IF(Tableau5[[#This Row],[Nombre de Postes Collectés]]-Tableau5[[#This Row],[REALISATION 2021]]&lt;0,0,Tableau5[[#This Row],[Nombre de Postes Collectés]]-Tableau5[[#This Row],[REALISATION 2021]])</f>
        <v>0</v>
      </c>
      <c r="J11" s="30">
        <f>IF(Tableau5[[#This Row],[OBJECTIF 2021]]-Tableau5[[#This Row],[Nombre de Postes Collectés]]&lt;0,0,Tableau5[[#This Row],[OBJECTIF 2021]]-Tableau5[[#This Row],[Nombre de Postes Collectés]])</f>
        <v>75</v>
      </c>
      <c r="K11" s="28"/>
    </row>
    <row r="12" spans="3:11" x14ac:dyDescent="0.2">
      <c r="C12" s="26" t="s">
        <v>65</v>
      </c>
      <c r="D12" s="27">
        <v>175.00000000000003</v>
      </c>
      <c r="E12" s="28">
        <v>95</v>
      </c>
      <c r="F12" s="29">
        <f>IFERROR(Tableau5[[#This Row],[REALISATION 2021]]/Tableau5[[#This Row],[OBJECTIF 2021]]*100,0)</f>
        <v>54.285714285714285</v>
      </c>
      <c r="G12" s="30">
        <f>IF(Tableau5[[#This Row],[OBJECTIF 2021]]-Tableau5[[#This Row],[REALISATION 2021]]&lt;0,0,Tableau5[[#This Row],[OBJECTIF 2021]]-Tableau5[[#This Row],[REALISATION 2021]])</f>
        <v>80.000000000000028</v>
      </c>
      <c r="H12" s="28"/>
      <c r="I12" s="30">
        <f>IF(Tableau5[[#This Row],[Nombre de Postes Collectés]]-Tableau5[[#This Row],[REALISATION 2021]]&lt;0,0,Tableau5[[#This Row],[Nombre de Postes Collectés]]-Tableau5[[#This Row],[REALISATION 2021]])</f>
        <v>0</v>
      </c>
      <c r="J12" s="30">
        <f>IF(Tableau5[[#This Row],[OBJECTIF 2021]]-Tableau5[[#This Row],[Nombre de Postes Collectés]]&lt;0,0,Tableau5[[#This Row],[OBJECTIF 2021]]-Tableau5[[#This Row],[Nombre de Postes Collectés]])</f>
        <v>175.00000000000003</v>
      </c>
      <c r="K12" s="28"/>
    </row>
    <row r="13" spans="3:11" x14ac:dyDescent="0.2">
      <c r="C13" s="26" t="s">
        <v>66</v>
      </c>
      <c r="D13" s="27">
        <v>100</v>
      </c>
      <c r="E13" s="28">
        <v>91</v>
      </c>
      <c r="F13" s="29">
        <f>IFERROR(Tableau5[[#This Row],[REALISATION 2021]]/Tableau5[[#This Row],[OBJECTIF 2021]]*100,0)</f>
        <v>91</v>
      </c>
      <c r="G13" s="30">
        <f>IF(Tableau5[[#This Row],[OBJECTIF 2021]]-Tableau5[[#This Row],[REALISATION 2021]]&lt;0,0,Tableau5[[#This Row],[OBJECTIF 2021]]-Tableau5[[#This Row],[REALISATION 2021]])</f>
        <v>9</v>
      </c>
      <c r="H13" s="28"/>
      <c r="I13" s="30">
        <f>IF(Tableau5[[#This Row],[Nombre de Postes Collectés]]-Tableau5[[#This Row],[REALISATION 2021]]&lt;0,0,Tableau5[[#This Row],[Nombre de Postes Collectés]]-Tableau5[[#This Row],[REALISATION 2021]])</f>
        <v>0</v>
      </c>
      <c r="J13" s="30">
        <f>IF(Tableau5[[#This Row],[OBJECTIF 2021]]-Tableau5[[#This Row],[Nombre de Postes Collectés]]&lt;0,0,Tableau5[[#This Row],[OBJECTIF 2021]]-Tableau5[[#This Row],[Nombre de Postes Collectés]])</f>
        <v>100</v>
      </c>
      <c r="K13" s="28"/>
    </row>
    <row r="14" spans="3:11" x14ac:dyDescent="0.2">
      <c r="C14" s="26" t="s">
        <v>67</v>
      </c>
      <c r="D14" s="27">
        <v>75</v>
      </c>
      <c r="E14" s="28">
        <v>17</v>
      </c>
      <c r="F14" s="29">
        <f>IFERROR(Tableau5[[#This Row],[REALISATION 2021]]/Tableau5[[#This Row],[OBJECTIF 2021]]*100,0)</f>
        <v>22.666666666666664</v>
      </c>
      <c r="G14" s="30">
        <f>IF(Tableau5[[#This Row],[OBJECTIF 2021]]-Tableau5[[#This Row],[REALISATION 2021]]&lt;0,0,Tableau5[[#This Row],[OBJECTIF 2021]]-Tableau5[[#This Row],[REALISATION 2021]])</f>
        <v>58</v>
      </c>
      <c r="H14" s="28"/>
      <c r="I14" s="30">
        <f>IF(Tableau5[[#This Row],[Nombre de Postes Collectés]]-Tableau5[[#This Row],[REALISATION 2021]]&lt;0,0,Tableau5[[#This Row],[Nombre de Postes Collectés]]-Tableau5[[#This Row],[REALISATION 2021]])</f>
        <v>0</v>
      </c>
      <c r="J14" s="30">
        <f>IF(Tableau5[[#This Row],[OBJECTIF 2021]]-Tableau5[[#This Row],[Nombre de Postes Collectés]]&lt;0,0,Tableau5[[#This Row],[OBJECTIF 2021]]-Tableau5[[#This Row],[Nombre de Postes Collectés]])</f>
        <v>75</v>
      </c>
      <c r="K14" s="28"/>
    </row>
    <row r="15" spans="3:11" x14ac:dyDescent="0.2">
      <c r="C15" s="26" t="s">
        <v>68</v>
      </c>
      <c r="D15" s="27">
        <v>100</v>
      </c>
      <c r="E15" s="28">
        <v>18</v>
      </c>
      <c r="F15" s="29">
        <f>IFERROR(Tableau5[[#This Row],[REALISATION 2021]]/Tableau5[[#This Row],[OBJECTIF 2021]]*100,0)</f>
        <v>18</v>
      </c>
      <c r="G15" s="30">
        <f>IF(Tableau5[[#This Row],[OBJECTIF 2021]]-Tableau5[[#This Row],[REALISATION 2021]]&lt;0,0,Tableau5[[#This Row],[OBJECTIF 2021]]-Tableau5[[#This Row],[REALISATION 2021]])</f>
        <v>82</v>
      </c>
      <c r="H15" s="28"/>
      <c r="I15" s="30">
        <f>IF(Tableau5[[#This Row],[Nombre de Postes Collectés]]-Tableau5[[#This Row],[REALISATION 2021]]&lt;0,0,Tableau5[[#This Row],[Nombre de Postes Collectés]]-Tableau5[[#This Row],[REALISATION 2021]])</f>
        <v>0</v>
      </c>
      <c r="J15" s="30">
        <f>IF(Tableau5[[#This Row],[OBJECTIF 2021]]-Tableau5[[#This Row],[Nombre de Postes Collectés]]&lt;0,0,Tableau5[[#This Row],[OBJECTIF 2021]]-Tableau5[[#This Row],[Nombre de Postes Collectés]])</f>
        <v>100</v>
      </c>
      <c r="K15" s="28"/>
    </row>
    <row r="16" spans="3:11" x14ac:dyDescent="0.2">
      <c r="C16" s="26" t="s">
        <v>69</v>
      </c>
      <c r="D16" s="27">
        <v>125</v>
      </c>
      <c r="E16" s="28">
        <v>18</v>
      </c>
      <c r="F16" s="29">
        <f>IFERROR(Tableau5[[#This Row],[REALISATION 2021]]/Tableau5[[#This Row],[OBJECTIF 2021]]*100,0)</f>
        <v>14.399999999999999</v>
      </c>
      <c r="G16" s="30">
        <f>IF(Tableau5[[#This Row],[OBJECTIF 2021]]-Tableau5[[#This Row],[REALISATION 2021]]&lt;0,0,Tableau5[[#This Row],[OBJECTIF 2021]]-Tableau5[[#This Row],[REALISATION 2021]])</f>
        <v>107</v>
      </c>
      <c r="H16" s="28"/>
      <c r="I16" s="30">
        <f>IF(Tableau5[[#This Row],[Nombre de Postes Collectés]]-Tableau5[[#This Row],[REALISATION 2021]]&lt;0,0,Tableau5[[#This Row],[Nombre de Postes Collectés]]-Tableau5[[#This Row],[REALISATION 2021]])</f>
        <v>0</v>
      </c>
      <c r="J16" s="30">
        <f>IF(Tableau5[[#This Row],[OBJECTIF 2021]]-Tableau5[[#This Row],[Nombre de Postes Collectés]]&lt;0,0,Tableau5[[#This Row],[OBJECTIF 2021]]-Tableau5[[#This Row],[Nombre de Postes Collectés]])</f>
        <v>125</v>
      </c>
      <c r="K16" s="28"/>
    </row>
    <row r="17" spans="3:11" x14ac:dyDescent="0.2">
      <c r="C17" s="26" t="s">
        <v>70</v>
      </c>
      <c r="D17" s="27">
        <v>100</v>
      </c>
      <c r="E17" s="28">
        <v>40</v>
      </c>
      <c r="F17" s="29">
        <f>IFERROR(Tableau5[[#This Row],[REALISATION 2021]]/Tableau5[[#This Row],[OBJECTIF 2021]]*100,0)</f>
        <v>40</v>
      </c>
      <c r="G17" s="30">
        <f>IF(Tableau5[[#This Row],[OBJECTIF 2021]]-Tableau5[[#This Row],[REALISATION 2021]]&lt;0,0,Tableau5[[#This Row],[OBJECTIF 2021]]-Tableau5[[#This Row],[REALISATION 2021]])</f>
        <v>60</v>
      </c>
      <c r="H17" s="28"/>
      <c r="I17" s="30">
        <f>IF(Tableau5[[#This Row],[Nombre de Postes Collectés]]-Tableau5[[#This Row],[REALISATION 2021]]&lt;0,0,Tableau5[[#This Row],[Nombre de Postes Collectés]]-Tableau5[[#This Row],[REALISATION 2021]])</f>
        <v>0</v>
      </c>
      <c r="J17" s="30">
        <f>IF(Tableau5[[#This Row],[OBJECTIF 2021]]-Tableau5[[#This Row],[Nombre de Postes Collectés]]&lt;0,0,Tableau5[[#This Row],[OBJECTIF 2021]]-Tableau5[[#This Row],[Nombre de Postes Collectés]])</f>
        <v>100</v>
      </c>
      <c r="K17" s="28"/>
    </row>
    <row r="18" spans="3:11" x14ac:dyDescent="0.2">
      <c r="C18" s="26" t="s">
        <v>71</v>
      </c>
      <c r="D18" s="27">
        <v>100</v>
      </c>
      <c r="E18" s="28">
        <v>41</v>
      </c>
      <c r="F18" s="29">
        <f>IFERROR(Tableau5[[#This Row],[REALISATION 2021]]/Tableau5[[#This Row],[OBJECTIF 2021]]*100,0)</f>
        <v>41</v>
      </c>
      <c r="G18" s="30">
        <f>IF(Tableau5[[#This Row],[OBJECTIF 2021]]-Tableau5[[#This Row],[REALISATION 2021]]&lt;0,0,Tableau5[[#This Row],[OBJECTIF 2021]]-Tableau5[[#This Row],[REALISATION 2021]])</f>
        <v>59</v>
      </c>
      <c r="H18" s="28"/>
      <c r="I18" s="30">
        <f>IF(Tableau5[[#This Row],[Nombre de Postes Collectés]]-Tableau5[[#This Row],[REALISATION 2021]]&lt;0,0,Tableau5[[#This Row],[Nombre de Postes Collectés]]-Tableau5[[#This Row],[REALISATION 2021]])</f>
        <v>0</v>
      </c>
      <c r="J18" s="30">
        <f>IF(Tableau5[[#This Row],[OBJECTIF 2021]]-Tableau5[[#This Row],[Nombre de Postes Collectés]]&lt;0,0,Tableau5[[#This Row],[OBJECTIF 2021]]-Tableau5[[#This Row],[Nombre de Postes Collectés]])</f>
        <v>100</v>
      </c>
      <c r="K18" s="28"/>
    </row>
    <row r="19" spans="3:11" x14ac:dyDescent="0.2">
      <c r="C19" s="26" t="s">
        <v>72</v>
      </c>
      <c r="D19" s="27">
        <v>75</v>
      </c>
      <c r="E19" s="28">
        <v>57</v>
      </c>
      <c r="F19" s="29">
        <f>IFERROR(Tableau5[[#This Row],[REALISATION 2021]]/Tableau5[[#This Row],[OBJECTIF 2021]]*100,0)</f>
        <v>76</v>
      </c>
      <c r="G19" s="30">
        <f>IF(Tableau5[[#This Row],[OBJECTIF 2021]]-Tableau5[[#This Row],[REALISATION 2021]]&lt;0,0,Tableau5[[#This Row],[OBJECTIF 2021]]-Tableau5[[#This Row],[REALISATION 2021]])</f>
        <v>18</v>
      </c>
      <c r="H19" s="28"/>
      <c r="I19" s="30">
        <f>IF(Tableau5[[#This Row],[Nombre de Postes Collectés]]-Tableau5[[#This Row],[REALISATION 2021]]&lt;0,0,Tableau5[[#This Row],[Nombre de Postes Collectés]]-Tableau5[[#This Row],[REALISATION 2021]])</f>
        <v>0</v>
      </c>
      <c r="J19" s="30">
        <f>IF(Tableau5[[#This Row],[OBJECTIF 2021]]-Tableau5[[#This Row],[Nombre de Postes Collectés]]&lt;0,0,Tableau5[[#This Row],[OBJECTIF 2021]]-Tableau5[[#This Row],[Nombre de Postes Collectés]])</f>
        <v>75</v>
      </c>
      <c r="K19" s="28"/>
    </row>
    <row r="20" spans="3:11" x14ac:dyDescent="0.2">
      <c r="C20" s="26" t="s">
        <v>73</v>
      </c>
      <c r="D20" s="27">
        <v>75</v>
      </c>
      <c r="E20" s="28">
        <v>49</v>
      </c>
      <c r="F20" s="29">
        <f>IFERROR(Tableau5[[#This Row],[REALISATION 2021]]/Tableau5[[#This Row],[OBJECTIF 2021]]*100,0)</f>
        <v>65.333333333333329</v>
      </c>
      <c r="G20" s="30">
        <f>IF(Tableau5[[#This Row],[OBJECTIF 2021]]-Tableau5[[#This Row],[REALISATION 2021]]&lt;0,0,Tableau5[[#This Row],[OBJECTIF 2021]]-Tableau5[[#This Row],[REALISATION 2021]])</f>
        <v>26</v>
      </c>
      <c r="H20" s="28"/>
      <c r="I20" s="30">
        <f>IF(Tableau5[[#This Row],[Nombre de Postes Collectés]]-Tableau5[[#This Row],[REALISATION 2021]]&lt;0,0,Tableau5[[#This Row],[Nombre de Postes Collectés]]-Tableau5[[#This Row],[REALISATION 2021]])</f>
        <v>0</v>
      </c>
      <c r="J20" s="30">
        <f>IF(Tableau5[[#This Row],[OBJECTIF 2021]]-Tableau5[[#This Row],[Nombre de Postes Collectés]]&lt;0,0,Tableau5[[#This Row],[OBJECTIF 2021]]-Tableau5[[#This Row],[Nombre de Postes Collectés]])</f>
        <v>75</v>
      </c>
      <c r="K20" s="28"/>
    </row>
    <row r="21" spans="3:11" x14ac:dyDescent="0.2">
      <c r="C21" s="26" t="s">
        <v>74</v>
      </c>
      <c r="D21" s="27">
        <v>125</v>
      </c>
      <c r="E21" s="28">
        <v>35</v>
      </c>
      <c r="F21" s="29">
        <f>IFERROR(Tableau5[[#This Row],[REALISATION 2021]]/Tableau5[[#This Row],[OBJECTIF 2021]]*100,0)</f>
        <v>28.000000000000004</v>
      </c>
      <c r="G21" s="30">
        <f>IF(Tableau5[[#This Row],[OBJECTIF 2021]]-Tableau5[[#This Row],[REALISATION 2021]]&lt;0,0,Tableau5[[#This Row],[OBJECTIF 2021]]-Tableau5[[#This Row],[REALISATION 2021]])</f>
        <v>90</v>
      </c>
      <c r="H21" s="28"/>
      <c r="I21" s="30">
        <f>IF(Tableau5[[#This Row],[Nombre de Postes Collectés]]-Tableau5[[#This Row],[REALISATION 2021]]&lt;0,0,Tableau5[[#This Row],[Nombre de Postes Collectés]]-Tableau5[[#This Row],[REALISATION 2021]])</f>
        <v>0</v>
      </c>
      <c r="J21" s="30">
        <f>IF(Tableau5[[#This Row],[OBJECTIF 2021]]-Tableau5[[#This Row],[Nombre de Postes Collectés]]&lt;0,0,Tableau5[[#This Row],[OBJECTIF 2021]]-Tableau5[[#This Row],[Nombre de Postes Collectés]])</f>
        <v>125</v>
      </c>
      <c r="K21" s="28"/>
    </row>
    <row r="22" spans="3:11" x14ac:dyDescent="0.2">
      <c r="C22" s="26" t="s">
        <v>75</v>
      </c>
      <c r="D22" s="27">
        <v>75</v>
      </c>
      <c r="E22" s="28">
        <v>43</v>
      </c>
      <c r="F22" s="29">
        <f>IFERROR(Tableau5[[#This Row],[REALISATION 2021]]/Tableau5[[#This Row],[OBJECTIF 2021]]*100,0)</f>
        <v>57.333333333333336</v>
      </c>
      <c r="G22" s="30">
        <f>IF(Tableau5[[#This Row],[OBJECTIF 2021]]-Tableau5[[#This Row],[REALISATION 2021]]&lt;0,0,Tableau5[[#This Row],[OBJECTIF 2021]]-Tableau5[[#This Row],[REALISATION 2021]])</f>
        <v>32</v>
      </c>
      <c r="H22" s="28"/>
      <c r="I22" s="30">
        <f>IF(Tableau5[[#This Row],[Nombre de Postes Collectés]]-Tableau5[[#This Row],[REALISATION 2021]]&lt;0,0,Tableau5[[#This Row],[Nombre de Postes Collectés]]-Tableau5[[#This Row],[REALISATION 2021]])</f>
        <v>0</v>
      </c>
      <c r="J22" s="30">
        <f>IF(Tableau5[[#This Row],[OBJECTIF 2021]]-Tableau5[[#This Row],[Nombre de Postes Collectés]]&lt;0,0,Tableau5[[#This Row],[OBJECTIF 2021]]-Tableau5[[#This Row],[Nombre de Postes Collectés]])</f>
        <v>75</v>
      </c>
      <c r="K22" s="28"/>
    </row>
    <row r="23" spans="3:11" x14ac:dyDescent="0.2">
      <c r="C23" s="26" t="s">
        <v>76</v>
      </c>
      <c r="D23" s="27">
        <v>250</v>
      </c>
      <c r="E23" s="28">
        <v>143</v>
      </c>
      <c r="F23" s="29">
        <f>IFERROR(Tableau5[[#This Row],[REALISATION 2021]]/Tableau5[[#This Row],[OBJECTIF 2021]]*100,0)</f>
        <v>57.199999999999996</v>
      </c>
      <c r="G23" s="30">
        <f>IF(Tableau5[[#This Row],[OBJECTIF 2021]]-Tableau5[[#This Row],[REALISATION 2021]]&lt;0,0,Tableau5[[#This Row],[OBJECTIF 2021]]-Tableau5[[#This Row],[REALISATION 2021]])</f>
        <v>107</v>
      </c>
      <c r="H23" s="28"/>
      <c r="I23" s="30">
        <f>IF(Tableau5[[#This Row],[Nombre de Postes Collectés]]-Tableau5[[#This Row],[REALISATION 2021]]&lt;0,0,Tableau5[[#This Row],[Nombre de Postes Collectés]]-Tableau5[[#This Row],[REALISATION 2021]])</f>
        <v>0</v>
      </c>
      <c r="J23" s="30">
        <f>IF(Tableau5[[#This Row],[OBJECTIF 2021]]-Tableau5[[#This Row],[Nombre de Postes Collectés]]&lt;0,0,Tableau5[[#This Row],[OBJECTIF 2021]]-Tableau5[[#This Row],[Nombre de Postes Collectés]])</f>
        <v>250</v>
      </c>
      <c r="K23" s="28"/>
    </row>
    <row r="24" spans="3:11" x14ac:dyDescent="0.2">
      <c r="C24" s="26" t="s">
        <v>77</v>
      </c>
      <c r="D24" s="27">
        <v>125</v>
      </c>
      <c r="E24" s="28">
        <v>73</v>
      </c>
      <c r="F24" s="29">
        <f>IFERROR(Tableau5[[#This Row],[REALISATION 2021]]/Tableau5[[#This Row],[OBJECTIF 2021]]*100,0)</f>
        <v>58.4</v>
      </c>
      <c r="G24" s="30">
        <f>IF(Tableau5[[#This Row],[OBJECTIF 2021]]-Tableau5[[#This Row],[REALISATION 2021]]&lt;0,0,Tableau5[[#This Row],[OBJECTIF 2021]]-Tableau5[[#This Row],[REALISATION 2021]])</f>
        <v>52</v>
      </c>
      <c r="H24" s="28"/>
      <c r="I24" s="30">
        <f>IF(Tableau5[[#This Row],[Nombre de Postes Collectés]]-Tableau5[[#This Row],[REALISATION 2021]]&lt;0,0,Tableau5[[#This Row],[Nombre de Postes Collectés]]-Tableau5[[#This Row],[REALISATION 2021]])</f>
        <v>0</v>
      </c>
      <c r="J24" s="30">
        <f>IF(Tableau5[[#This Row],[OBJECTIF 2021]]-Tableau5[[#This Row],[Nombre de Postes Collectés]]&lt;0,0,Tableau5[[#This Row],[OBJECTIF 2021]]-Tableau5[[#This Row],[Nombre de Postes Collectés]])</f>
        <v>125</v>
      </c>
      <c r="K24" s="28"/>
    </row>
    <row r="25" spans="3:11" x14ac:dyDescent="0.2">
      <c r="C25" s="26" t="s">
        <v>78</v>
      </c>
      <c r="D25" s="27">
        <v>250</v>
      </c>
      <c r="E25" s="28">
        <v>50</v>
      </c>
      <c r="F25" s="29">
        <f>IFERROR(Tableau5[[#This Row],[REALISATION 2021]]/Tableau5[[#This Row],[OBJECTIF 2021]]*100,0)</f>
        <v>20</v>
      </c>
      <c r="G25" s="30">
        <f>IF(Tableau5[[#This Row],[OBJECTIF 2021]]-Tableau5[[#This Row],[REALISATION 2021]]&lt;0,0,Tableau5[[#This Row],[OBJECTIF 2021]]-Tableau5[[#This Row],[REALISATION 2021]])</f>
        <v>200</v>
      </c>
      <c r="H25" s="28"/>
      <c r="I25" s="30">
        <f>IF(Tableau5[[#This Row],[Nombre de Postes Collectés]]-Tableau5[[#This Row],[REALISATION 2021]]&lt;0,0,Tableau5[[#This Row],[Nombre de Postes Collectés]]-Tableau5[[#This Row],[REALISATION 2021]])</f>
        <v>0</v>
      </c>
      <c r="J25" s="30">
        <f>IF(Tableau5[[#This Row],[OBJECTIF 2021]]-Tableau5[[#This Row],[Nombre de Postes Collectés]]&lt;0,0,Tableau5[[#This Row],[OBJECTIF 2021]]-Tableau5[[#This Row],[Nombre de Postes Collectés]])</f>
        <v>250</v>
      </c>
      <c r="K25" s="28"/>
    </row>
    <row r="26" spans="3:11" x14ac:dyDescent="0.2">
      <c r="C26" s="31" t="s">
        <v>79</v>
      </c>
      <c r="D26" s="31">
        <f>SUBTOTAL(109,Tableau5[OBJECTIF 2021])</f>
        <v>2500</v>
      </c>
      <c r="E26" s="31">
        <f>SUBTOTAL(109,Tableau5[REALISATION 2021])</f>
        <v>1176</v>
      </c>
      <c r="F26" s="32">
        <f>SUBTOTAL(101,Tableau5[% par rapport à l''Objectif])</f>
        <v>40.370952380952389</v>
      </c>
      <c r="G26" s="31">
        <f>SUBTOTAL(109,Tableau5[RESTE A PLACER])</f>
        <v>1513</v>
      </c>
      <c r="H26" s="31">
        <f>SUBTOTAL(109,Tableau5[Nombre de Postes Collectés])</f>
        <v>0</v>
      </c>
      <c r="I26" s="31">
        <f>SUBTOTAL(109,Tableau5[Nombre de Postes Collectés disponible])</f>
        <v>0</v>
      </c>
      <c r="J26" s="31">
        <f>SUBTOTAL(109,Tableau5[Nombre de Postes à Collecter pour l''atteinte de l''Objectif])</f>
        <v>2500</v>
      </c>
      <c r="K26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Offres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2021-11-05T13:46:10Z</dcterms:created>
  <dcterms:modified xsi:type="dcterms:W3CDTF">2021-11-05T13:58:44Z</dcterms:modified>
</cp:coreProperties>
</file>