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stard\Desktop\Github_Pyt\"/>
    </mc:Choice>
  </mc:AlternateContent>
  <xr:revisionPtr revIDLastSave="0" documentId="13_ncr:1_{40CEEA26-3453-488C-91C8-5BF57D5871DE}" xr6:coauthVersionLast="47" xr6:coauthVersionMax="47" xr10:uidLastSave="{00000000-0000-0000-0000-000000000000}"/>
  <bookViews>
    <workbookView xWindow="-108" yWindow="-108" windowWidth="23256" windowHeight="12576" xr2:uid="{00000000-000D-0000-FFFF-FFFF00000000}"/>
  </bookViews>
  <sheets>
    <sheet name="Task" sheetId="1" r:id="rId1"/>
    <sheet name="Data" sheetId="2" r:id="rId2"/>
    <sheet name="To_Replicate" sheetId="3" r:id="rId3"/>
    <sheet name="Completed_via_Excel" sheetId="4" r:id="rId4"/>
    <sheet name="Completed_via_Python" sheetId="5" r:id="rId5"/>
  </sheets>
  <definedNames>
    <definedName name="_xlnm._FilterDatabase" localSheetId="2" hidden="1">To_Replicate!$A$2:$K$288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5" i="4" l="1" a="1"/>
  <c r="C95" i="4" s="1"/>
  <c r="C63" i="4" a="1"/>
  <c r="C63" i="4" s="1"/>
  <c r="G39" i="4" a="1"/>
  <c r="G39" i="4" s="1"/>
  <c r="F39" i="4" a="1"/>
  <c r="F39" i="4" s="1"/>
  <c r="H16" i="4"/>
  <c r="H15" i="4"/>
  <c r="G15" i="4" a="1"/>
  <c r="G15" i="4" s="1"/>
  <c r="A288" i="4"/>
  <c r="A287" i="4"/>
  <c r="A282" i="4"/>
  <c r="A280" i="4"/>
  <c r="A279" i="4"/>
  <c r="A274" i="4"/>
  <c r="A272" i="4"/>
  <c r="A271" i="4"/>
  <c r="A266" i="4"/>
  <c r="A264" i="4"/>
  <c r="A263" i="4"/>
  <c r="A258" i="4"/>
  <c r="A256" i="4"/>
  <c r="A255" i="4"/>
  <c r="A250" i="4"/>
  <c r="A248" i="4"/>
  <c r="A247" i="4"/>
  <c r="A242" i="4"/>
  <c r="A240" i="4"/>
  <c r="A239" i="4"/>
  <c r="A234" i="4"/>
  <c r="A232" i="4"/>
  <c r="A231" i="4"/>
  <c r="A226" i="4"/>
  <c r="A224" i="4"/>
  <c r="A223" i="4"/>
  <c r="A218" i="4"/>
  <c r="A216" i="4"/>
  <c r="A215" i="4"/>
  <c r="A210" i="4"/>
  <c r="A208" i="4"/>
  <c r="A207" i="4"/>
  <c r="A202" i="4"/>
  <c r="A200" i="4"/>
  <c r="A199" i="4"/>
  <c r="A194" i="4"/>
  <c r="A192" i="4"/>
  <c r="A191" i="4"/>
  <c r="A186" i="4"/>
  <c r="A184" i="4"/>
  <c r="A183" i="4"/>
  <c r="A178" i="4"/>
  <c r="A176" i="4"/>
  <c r="A175" i="4"/>
  <c r="A170" i="4"/>
  <c r="A168" i="4"/>
  <c r="A167" i="4"/>
  <c r="A162" i="4"/>
  <c r="A160" i="4"/>
  <c r="A159" i="4"/>
  <c r="A154" i="4"/>
  <c r="A152" i="4"/>
  <c r="A151" i="4"/>
  <c r="A146" i="4"/>
  <c r="A144" i="4"/>
  <c r="A143" i="4"/>
  <c r="A138" i="4"/>
  <c r="A136" i="4"/>
  <c r="A135" i="4"/>
  <c r="A130" i="4"/>
  <c r="A128" i="4"/>
  <c r="A127" i="4"/>
  <c r="A122" i="4"/>
  <c r="A120" i="4"/>
  <c r="A119" i="4"/>
  <c r="A114" i="4"/>
  <c r="A112" i="4"/>
  <c r="A111" i="4"/>
  <c r="A106" i="4"/>
  <c r="A104" i="4"/>
  <c r="A103" i="4"/>
  <c r="A98" i="4"/>
  <c r="A96" i="4"/>
  <c r="A95" i="4"/>
  <c r="A90" i="4"/>
  <c r="A88" i="4"/>
  <c r="H88" i="4" s="1"/>
  <c r="A87" i="4"/>
  <c r="A82" i="4"/>
  <c r="A80" i="4"/>
  <c r="A79" i="4"/>
  <c r="A74" i="4"/>
  <c r="A72" i="4"/>
  <c r="A71" i="4"/>
  <c r="A66" i="4"/>
  <c r="A64" i="4"/>
  <c r="A63" i="4"/>
  <c r="A58" i="4"/>
  <c r="A56" i="4"/>
  <c r="A55" i="4"/>
  <c r="A50" i="4"/>
  <c r="A48" i="4"/>
  <c r="A47" i="4"/>
  <c r="A42" i="4"/>
  <c r="E42" i="4" s="1" a="1"/>
  <c r="E42" i="4" s="1"/>
  <c r="A40" i="4"/>
  <c r="A39" i="4"/>
  <c r="A34" i="4"/>
  <c r="A32" i="4"/>
  <c r="A31" i="4"/>
  <c r="A26" i="4"/>
  <c r="A24" i="4"/>
  <c r="A23" i="4"/>
  <c r="H23" i="4" s="1"/>
  <c r="A18" i="4"/>
  <c r="E18" i="4" s="1" a="1"/>
  <c r="E18" i="4" s="1"/>
  <c r="A16" i="4"/>
  <c r="A15" i="4"/>
  <c r="A10" i="4"/>
  <c r="A8" i="4"/>
  <c r="A7" i="4"/>
  <c r="A3" i="4" a="1"/>
  <c r="A286" i="4" s="1"/>
  <c r="A3" i="4"/>
  <c r="E3" i="4" s="1" a="1"/>
  <c r="E3" i="4" s="1"/>
  <c r="J23" i="4" l="1"/>
  <c r="I23" i="4"/>
  <c r="J88" i="4"/>
  <c r="I88" i="4"/>
  <c r="F7" i="4" a="1"/>
  <c r="F7" i="4" s="1"/>
  <c r="B7" i="4"/>
  <c r="E7" i="4" a="1"/>
  <c r="E7" i="4" s="1"/>
  <c r="D7" i="4" a="1"/>
  <c r="D7" i="4" s="1"/>
  <c r="D26" i="4" a="1"/>
  <c r="D26" i="4" s="1"/>
  <c r="G26" i="4" a="1"/>
  <c r="G26" i="4" s="1"/>
  <c r="C26" i="4" a="1"/>
  <c r="C26" i="4" s="1"/>
  <c r="F26" i="4" a="1"/>
  <c r="F26" i="4" s="1"/>
  <c r="B26" i="4"/>
  <c r="E26" i="4" a="1"/>
  <c r="E26" i="4" s="1"/>
  <c r="G48" i="4" a="1"/>
  <c r="G48" i="4" s="1"/>
  <c r="C48" i="4" a="1"/>
  <c r="C48" i="4" s="1"/>
  <c r="F48" i="4" a="1"/>
  <c r="F48" i="4" s="1"/>
  <c r="B48" i="4"/>
  <c r="E48" i="4" a="1"/>
  <c r="E48" i="4" s="1"/>
  <c r="H48" i="4"/>
  <c r="D48" i="4" a="1"/>
  <c r="D48" i="4" s="1"/>
  <c r="F71" i="4" a="1"/>
  <c r="F71" i="4" s="1"/>
  <c r="B71" i="4"/>
  <c r="E71" i="4" a="1"/>
  <c r="E71" i="4" s="1"/>
  <c r="D71" i="4" a="1"/>
  <c r="D71" i="4" s="1"/>
  <c r="C71" i="4" a="1"/>
  <c r="C71" i="4" s="1"/>
  <c r="H71" i="4"/>
  <c r="D90" i="4" a="1"/>
  <c r="D90" i="4" s="1"/>
  <c r="H90" i="4"/>
  <c r="G90" i="4" a="1"/>
  <c r="G90" i="4" s="1"/>
  <c r="C90" i="4" a="1"/>
  <c r="C90" i="4" s="1"/>
  <c r="F90" i="4" a="1"/>
  <c r="F90" i="4" s="1"/>
  <c r="B90" i="4"/>
  <c r="E90" i="4" a="1"/>
  <c r="E90" i="4" s="1"/>
  <c r="H112" i="4"/>
  <c r="G112" i="4" a="1"/>
  <c r="G112" i="4" s="1"/>
  <c r="C112" i="4" a="1"/>
  <c r="C112" i="4" s="1"/>
  <c r="F112" i="4" a="1"/>
  <c r="F112" i="4" s="1"/>
  <c r="B112" i="4"/>
  <c r="E112" i="4" a="1"/>
  <c r="E112" i="4" s="1"/>
  <c r="D112" i="4" a="1"/>
  <c r="D112" i="4" s="1"/>
  <c r="E135" i="4" a="1"/>
  <c r="E135" i="4" s="1"/>
  <c r="D135" i="4" a="1"/>
  <c r="D135" i="4" s="1"/>
  <c r="H135" i="4"/>
  <c r="F135" i="4" a="1"/>
  <c r="F135" i="4" s="1"/>
  <c r="C135" i="4" a="1"/>
  <c r="C135" i="4" s="1"/>
  <c r="B135" i="4"/>
  <c r="G135" i="4" a="1"/>
  <c r="G135" i="4" s="1"/>
  <c r="H154" i="4"/>
  <c r="G154" i="4" a="1"/>
  <c r="G154" i="4" s="1"/>
  <c r="C154" i="4" a="1"/>
  <c r="C154" i="4" s="1"/>
  <c r="F154" i="4" a="1"/>
  <c r="F154" i="4" s="1"/>
  <c r="B154" i="4"/>
  <c r="E154" i="4" a="1"/>
  <c r="E154" i="4" s="1"/>
  <c r="D154" i="4" a="1"/>
  <c r="D154" i="4" s="1"/>
  <c r="F176" i="4" a="1"/>
  <c r="F176" i="4" s="1"/>
  <c r="B176" i="4"/>
  <c r="E176" i="4" a="1"/>
  <c r="E176" i="4" s="1"/>
  <c r="D176" i="4" a="1"/>
  <c r="D176" i="4" s="1"/>
  <c r="H176" i="4"/>
  <c r="G176" i="4" a="1"/>
  <c r="G176" i="4" s="1"/>
  <c r="C176" i="4" a="1"/>
  <c r="C176" i="4" s="1"/>
  <c r="E199" i="4" a="1"/>
  <c r="E199" i="4" s="1"/>
  <c r="D199" i="4" a="1"/>
  <c r="D199" i="4" s="1"/>
  <c r="F199" i="4" a="1"/>
  <c r="F199" i="4" s="1"/>
  <c r="C199" i="4" a="1"/>
  <c r="C199" i="4" s="1"/>
  <c r="B199" i="4"/>
  <c r="H199" i="4"/>
  <c r="G199" i="4" a="1"/>
  <c r="G199" i="4" s="1"/>
  <c r="D218" i="4" a="1"/>
  <c r="D218" i="4" s="1"/>
  <c r="H218" i="4"/>
  <c r="C218" i="4" a="1"/>
  <c r="C218" i="4" s="1"/>
  <c r="G218" i="4" a="1"/>
  <c r="G218" i="4" s="1"/>
  <c r="F218" i="4" a="1"/>
  <c r="F218" i="4" s="1"/>
  <c r="E218" i="4" a="1"/>
  <c r="E218" i="4" s="1"/>
  <c r="B218" i="4"/>
  <c r="G240" i="4" a="1"/>
  <c r="G240" i="4" s="1"/>
  <c r="C240" i="4" a="1"/>
  <c r="C240" i="4" s="1"/>
  <c r="F240" i="4" a="1"/>
  <c r="F240" i="4" s="1"/>
  <c r="B240" i="4"/>
  <c r="E240" i="4" a="1"/>
  <c r="E240" i="4" s="1"/>
  <c r="D240" i="4" a="1"/>
  <c r="D240" i="4" s="1"/>
  <c r="H240" i="4"/>
  <c r="D263" i="4" a="1"/>
  <c r="D263" i="4" s="1"/>
  <c r="H263" i="4"/>
  <c r="G263" i="4" a="1"/>
  <c r="G263" i="4" s="1"/>
  <c r="C263" i="4" a="1"/>
  <c r="C263" i="4" s="1"/>
  <c r="B263" i="4"/>
  <c r="F263" i="4" a="1"/>
  <c r="F263" i="4" s="1"/>
  <c r="E263" i="4" a="1"/>
  <c r="E263" i="4" s="1"/>
  <c r="F282" i="4" a="1"/>
  <c r="F282" i="4" s="1"/>
  <c r="B282" i="4"/>
  <c r="E282" i="4" a="1"/>
  <c r="E282" i="4" s="1"/>
  <c r="D282" i="4" a="1"/>
  <c r="D282" i="4" s="1"/>
  <c r="H282" i="4"/>
  <c r="G282" i="4" a="1"/>
  <c r="G282" i="4" s="1"/>
  <c r="C282" i="4" a="1"/>
  <c r="C282" i="4" s="1"/>
  <c r="G8" i="4" a="1"/>
  <c r="G8" i="4" s="1"/>
  <c r="C8" i="4" a="1"/>
  <c r="C8" i="4" s="1"/>
  <c r="E8" i="4" a="1"/>
  <c r="E8" i="4" s="1"/>
  <c r="F8" i="4" a="1"/>
  <c r="F8" i="4" s="1"/>
  <c r="B8" i="4"/>
  <c r="E31" i="4" a="1"/>
  <c r="E31" i="4" s="1"/>
  <c r="D31" i="4" a="1"/>
  <c r="D31" i="4" s="1"/>
  <c r="H31" i="4"/>
  <c r="F31" i="4" a="1"/>
  <c r="F31" i="4" s="1"/>
  <c r="G31" i="4" a="1"/>
  <c r="G31" i="4" s="1"/>
  <c r="D50" i="4" a="1"/>
  <c r="D50" i="4" s="1"/>
  <c r="H50" i="4"/>
  <c r="G50" i="4" a="1"/>
  <c r="G50" i="4" s="1"/>
  <c r="C50" i="4" a="1"/>
  <c r="C50" i="4" s="1"/>
  <c r="F50" i="4" a="1"/>
  <c r="F50" i="4" s="1"/>
  <c r="B50" i="4"/>
  <c r="E50" i="4" a="1"/>
  <c r="E50" i="4" s="1"/>
  <c r="G72" i="4" a="1"/>
  <c r="G72" i="4" s="1"/>
  <c r="C72" i="4" a="1"/>
  <c r="C72" i="4" s="1"/>
  <c r="F72" i="4" a="1"/>
  <c r="F72" i="4" s="1"/>
  <c r="B72" i="4"/>
  <c r="E72" i="4" a="1"/>
  <c r="E72" i="4" s="1"/>
  <c r="D72" i="4" a="1"/>
  <c r="D72" i="4" s="1"/>
  <c r="H72" i="4"/>
  <c r="F95" i="4" a="1"/>
  <c r="F95" i="4" s="1"/>
  <c r="B95" i="4"/>
  <c r="E95" i="4" a="1"/>
  <c r="E95" i="4" s="1"/>
  <c r="D95" i="4" a="1"/>
  <c r="D95" i="4" s="1"/>
  <c r="H95" i="4"/>
  <c r="G95" i="4" a="1"/>
  <c r="G95" i="4" s="1"/>
  <c r="D114" i="4" a="1"/>
  <c r="D114" i="4" s="1"/>
  <c r="H114" i="4"/>
  <c r="G114" i="4" a="1"/>
  <c r="G114" i="4" s="1"/>
  <c r="C114" i="4" a="1"/>
  <c r="C114" i="4" s="1"/>
  <c r="F114" i="4" a="1"/>
  <c r="F114" i="4" s="1"/>
  <c r="B114" i="4"/>
  <c r="E114" i="4" a="1"/>
  <c r="E114" i="4" s="1"/>
  <c r="F136" i="4" a="1"/>
  <c r="F136" i="4" s="1"/>
  <c r="B136" i="4"/>
  <c r="E136" i="4" a="1"/>
  <c r="E136" i="4" s="1"/>
  <c r="D136" i="4" a="1"/>
  <c r="D136" i="4" s="1"/>
  <c r="H136" i="4"/>
  <c r="G136" i="4" a="1"/>
  <c r="G136" i="4" s="1"/>
  <c r="C136" i="4" a="1"/>
  <c r="C136" i="4" s="1"/>
  <c r="F159" i="4" a="1"/>
  <c r="F159" i="4" s="1"/>
  <c r="B159" i="4"/>
  <c r="E159" i="4" a="1"/>
  <c r="E159" i="4" s="1"/>
  <c r="D159" i="4" a="1"/>
  <c r="D159" i="4" s="1"/>
  <c r="H159" i="4"/>
  <c r="G159" i="4" a="1"/>
  <c r="G159" i="4" s="1"/>
  <c r="C159" i="4" a="1"/>
  <c r="C159" i="4" s="1"/>
  <c r="G178" i="4" a="1"/>
  <c r="G178" i="4" s="1"/>
  <c r="C178" i="4" a="1"/>
  <c r="C178" i="4" s="1"/>
  <c r="F178" i="4" a="1"/>
  <c r="F178" i="4" s="1"/>
  <c r="B178" i="4"/>
  <c r="E178" i="4" a="1"/>
  <c r="E178" i="4" s="1"/>
  <c r="H178" i="4"/>
  <c r="D178" i="4" a="1"/>
  <c r="D178" i="4" s="1"/>
  <c r="F200" i="4" a="1"/>
  <c r="F200" i="4" s="1"/>
  <c r="B200" i="4"/>
  <c r="E200" i="4" a="1"/>
  <c r="E200" i="4" s="1"/>
  <c r="D200" i="4" a="1"/>
  <c r="D200" i="4" s="1"/>
  <c r="C200" i="4" a="1"/>
  <c r="C200" i="4" s="1"/>
  <c r="H200" i="4"/>
  <c r="G200" i="4" a="1"/>
  <c r="G200" i="4" s="1"/>
  <c r="E223" i="4" a="1"/>
  <c r="E223" i="4" s="1"/>
  <c r="C223" i="4" a="1"/>
  <c r="C223" i="4" s="1"/>
  <c r="H223" i="4"/>
  <c r="B223" i="4"/>
  <c r="G223" i="4" a="1"/>
  <c r="G223" i="4" s="1"/>
  <c r="F223" i="4" a="1"/>
  <c r="F223" i="4" s="1"/>
  <c r="D223" i="4" a="1"/>
  <c r="D223" i="4" s="1"/>
  <c r="D242" i="4" a="1"/>
  <c r="D242" i="4" s="1"/>
  <c r="H242" i="4"/>
  <c r="G242" i="4" a="1"/>
  <c r="G242" i="4" s="1"/>
  <c r="C242" i="4" a="1"/>
  <c r="C242" i="4" s="1"/>
  <c r="E242" i="4" a="1"/>
  <c r="E242" i="4" s="1"/>
  <c r="F242" i="4" a="1"/>
  <c r="F242" i="4" s="1"/>
  <c r="B242" i="4"/>
  <c r="E264" i="4" a="1"/>
  <c r="E264" i="4" s="1"/>
  <c r="D264" i="4" a="1"/>
  <c r="D264" i="4" s="1"/>
  <c r="H264" i="4"/>
  <c r="G264" i="4" a="1"/>
  <c r="G264" i="4" s="1"/>
  <c r="C264" i="4" a="1"/>
  <c r="C264" i="4" s="1"/>
  <c r="F264" i="4" a="1"/>
  <c r="F264" i="4" s="1"/>
  <c r="B264" i="4"/>
  <c r="D287" i="4" a="1"/>
  <c r="D287" i="4" s="1"/>
  <c r="H287" i="4"/>
  <c r="G287" i="4" a="1"/>
  <c r="G287" i="4" s="1"/>
  <c r="C287" i="4" a="1"/>
  <c r="C287" i="4" s="1"/>
  <c r="E287" i="4" a="1"/>
  <c r="E287" i="4" s="1"/>
  <c r="B287" i="4"/>
  <c r="F287" i="4" a="1"/>
  <c r="F287" i="4" s="1"/>
  <c r="C7" i="4" a="1"/>
  <c r="C7" i="4" s="1"/>
  <c r="K15" i="4"/>
  <c r="J15" i="4"/>
  <c r="I15" i="4"/>
  <c r="G7" i="4" a="1"/>
  <c r="G7" i="4" s="1"/>
  <c r="F15" i="4" a="1"/>
  <c r="F15" i="4" s="1"/>
  <c r="B15" i="4"/>
  <c r="E15" i="4" a="1"/>
  <c r="E15" i="4" s="1"/>
  <c r="D15" i="4" a="1"/>
  <c r="D15" i="4" s="1"/>
  <c r="D34" i="4" a="1"/>
  <c r="D34" i="4" s="1"/>
  <c r="G34" i="4" a="1"/>
  <c r="G34" i="4" s="1"/>
  <c r="C34" i="4" a="1"/>
  <c r="C34" i="4" s="1"/>
  <c r="F34" i="4" a="1"/>
  <c r="F34" i="4" s="1"/>
  <c r="B34" i="4"/>
  <c r="H34" i="4"/>
  <c r="E34" i="4" a="1"/>
  <c r="E34" i="4" s="1"/>
  <c r="G56" i="4" a="1"/>
  <c r="G56" i="4" s="1"/>
  <c r="C56" i="4" a="1"/>
  <c r="C56" i="4" s="1"/>
  <c r="F56" i="4" a="1"/>
  <c r="F56" i="4" s="1"/>
  <c r="B56" i="4"/>
  <c r="E56" i="4" a="1"/>
  <c r="E56" i="4" s="1"/>
  <c r="D56" i="4" a="1"/>
  <c r="D56" i="4" s="1"/>
  <c r="F79" i="4" a="1"/>
  <c r="F79" i="4" s="1"/>
  <c r="B79" i="4"/>
  <c r="E79" i="4" a="1"/>
  <c r="E79" i="4" s="1"/>
  <c r="D79" i="4" a="1"/>
  <c r="D79" i="4" s="1"/>
  <c r="H79" i="4"/>
  <c r="G79" i="4" a="1"/>
  <c r="G79" i="4" s="1"/>
  <c r="C79" i="4" a="1"/>
  <c r="C79" i="4" s="1"/>
  <c r="D98" i="4" a="1"/>
  <c r="D98" i="4" s="1"/>
  <c r="G98" i="4" a="1"/>
  <c r="G98" i="4" s="1"/>
  <c r="C98" i="4" a="1"/>
  <c r="C98" i="4" s="1"/>
  <c r="B98" i="4"/>
  <c r="H98" i="4"/>
  <c r="F98" i="4" a="1"/>
  <c r="F98" i="4" s="1"/>
  <c r="E98" i="4" a="1"/>
  <c r="E98" i="4" s="1"/>
  <c r="H120" i="4"/>
  <c r="G120" i="4" a="1"/>
  <c r="G120" i="4" s="1"/>
  <c r="C120" i="4" a="1"/>
  <c r="C120" i="4" s="1"/>
  <c r="F120" i="4" a="1"/>
  <c r="F120" i="4" s="1"/>
  <c r="B120" i="4"/>
  <c r="E120" i="4" a="1"/>
  <c r="E120" i="4" s="1"/>
  <c r="D120" i="4" a="1"/>
  <c r="D120" i="4" s="1"/>
  <c r="F143" i="4" a="1"/>
  <c r="F143" i="4" s="1"/>
  <c r="B143" i="4"/>
  <c r="E143" i="4" a="1"/>
  <c r="E143" i="4" s="1"/>
  <c r="D143" i="4" a="1"/>
  <c r="D143" i="4" s="1"/>
  <c r="H143" i="4"/>
  <c r="C143" i="4" a="1"/>
  <c r="C143" i="4" s="1"/>
  <c r="G143" i="4" a="1"/>
  <c r="G143" i="4" s="1"/>
  <c r="H162" i="4"/>
  <c r="G162" i="4" a="1"/>
  <c r="G162" i="4" s="1"/>
  <c r="C162" i="4" a="1"/>
  <c r="C162" i="4" s="1"/>
  <c r="F162" i="4" a="1"/>
  <c r="F162" i="4" s="1"/>
  <c r="B162" i="4"/>
  <c r="E162" i="4" a="1"/>
  <c r="E162" i="4" s="1"/>
  <c r="D162" i="4" a="1"/>
  <c r="D162" i="4" s="1"/>
  <c r="G184" i="4" a="1"/>
  <c r="G184" i="4" s="1"/>
  <c r="B184" i="4"/>
  <c r="F184" i="4" a="1"/>
  <c r="F184" i="4" s="1"/>
  <c r="E184" i="4" a="1"/>
  <c r="E184" i="4" s="1"/>
  <c r="D184" i="4" a="1"/>
  <c r="D184" i="4" s="1"/>
  <c r="H184" i="4"/>
  <c r="C184" i="4" a="1"/>
  <c r="C184" i="4" s="1"/>
  <c r="E207" i="4" a="1"/>
  <c r="E207" i="4" s="1"/>
  <c r="D207" i="4" a="1"/>
  <c r="D207" i="4" s="1"/>
  <c r="B207" i="4"/>
  <c r="H207" i="4"/>
  <c r="G207" i="4" a="1"/>
  <c r="G207" i="4" s="1"/>
  <c r="F207" i="4" a="1"/>
  <c r="F207" i="4" s="1"/>
  <c r="C207" i="4" a="1"/>
  <c r="C207" i="4" s="1"/>
  <c r="D226" i="4" a="1"/>
  <c r="D226" i="4" s="1"/>
  <c r="H226" i="4"/>
  <c r="G226" i="4" a="1"/>
  <c r="G226" i="4" s="1"/>
  <c r="B226" i="4"/>
  <c r="F226" i="4" a="1"/>
  <c r="F226" i="4" s="1"/>
  <c r="E226" i="4" a="1"/>
  <c r="E226" i="4" s="1"/>
  <c r="C226" i="4" a="1"/>
  <c r="C226" i="4" s="1"/>
  <c r="E248" i="4" a="1"/>
  <c r="E248" i="4" s="1"/>
  <c r="D248" i="4" a="1"/>
  <c r="D248" i="4" s="1"/>
  <c r="H248" i="4"/>
  <c r="G248" i="4" a="1"/>
  <c r="G248" i="4" s="1"/>
  <c r="C248" i="4" a="1"/>
  <c r="C248" i="4" s="1"/>
  <c r="F248" i="4" a="1"/>
  <c r="F248" i="4" s="1"/>
  <c r="B248" i="4"/>
  <c r="D271" i="4" a="1"/>
  <c r="D271" i="4" s="1"/>
  <c r="H271" i="4"/>
  <c r="G271" i="4" a="1"/>
  <c r="G271" i="4" s="1"/>
  <c r="C271" i="4" a="1"/>
  <c r="C271" i="4" s="1"/>
  <c r="F271" i="4" a="1"/>
  <c r="F271" i="4" s="1"/>
  <c r="E271" i="4" a="1"/>
  <c r="E271" i="4" s="1"/>
  <c r="B271" i="4"/>
  <c r="G16" i="4" a="1"/>
  <c r="G16" i="4" s="1"/>
  <c r="C16" i="4" a="1"/>
  <c r="C16" i="4" s="1"/>
  <c r="F16" i="4" a="1"/>
  <c r="F16" i="4" s="1"/>
  <c r="B16" i="4"/>
  <c r="E16" i="4" a="1"/>
  <c r="E16" i="4" s="1"/>
  <c r="E39" i="4" a="1"/>
  <c r="E39" i="4" s="1"/>
  <c r="D39" i="4" a="1"/>
  <c r="D39" i="4" s="1"/>
  <c r="C39" i="4" a="1"/>
  <c r="C39" i="4" s="1"/>
  <c r="B39" i="4"/>
  <c r="H39" i="4"/>
  <c r="D58" i="4" a="1"/>
  <c r="D58" i="4" s="1"/>
  <c r="H58" i="4"/>
  <c r="G58" i="4" a="1"/>
  <c r="G58" i="4" s="1"/>
  <c r="C58" i="4" a="1"/>
  <c r="C58" i="4" s="1"/>
  <c r="F58" i="4" a="1"/>
  <c r="F58" i="4" s="1"/>
  <c r="B58" i="4"/>
  <c r="E58" i="4" a="1"/>
  <c r="E58" i="4" s="1"/>
  <c r="G80" i="4" a="1"/>
  <c r="G80" i="4" s="1"/>
  <c r="C80" i="4" a="1"/>
  <c r="C80" i="4" s="1"/>
  <c r="F80" i="4" a="1"/>
  <c r="F80" i="4" s="1"/>
  <c r="B80" i="4"/>
  <c r="E80" i="4" a="1"/>
  <c r="E80" i="4" s="1"/>
  <c r="H80" i="4"/>
  <c r="D80" i="4" a="1"/>
  <c r="D80" i="4" s="1"/>
  <c r="G103" i="4" a="1"/>
  <c r="G103" i="4" s="1"/>
  <c r="E103" i="4" a="1"/>
  <c r="E103" i="4" s="1"/>
  <c r="D103" i="4" a="1"/>
  <c r="D103" i="4" s="1"/>
  <c r="C103" i="4" a="1"/>
  <c r="C103" i="4" s="1"/>
  <c r="B103" i="4"/>
  <c r="H103" i="4"/>
  <c r="F103" i="4" a="1"/>
  <c r="F103" i="4" s="1"/>
  <c r="G122" i="4" a="1"/>
  <c r="G122" i="4" s="1"/>
  <c r="D122" i="4" a="1"/>
  <c r="D122" i="4" s="1"/>
  <c r="H122" i="4"/>
  <c r="C122" i="4" a="1"/>
  <c r="C122" i="4" s="1"/>
  <c r="F122" i="4" a="1"/>
  <c r="F122" i="4" s="1"/>
  <c r="B122" i="4"/>
  <c r="E122" i="4" a="1"/>
  <c r="E122" i="4" s="1"/>
  <c r="F144" i="4" a="1"/>
  <c r="F144" i="4" s="1"/>
  <c r="B144" i="4"/>
  <c r="E144" i="4" a="1"/>
  <c r="E144" i="4" s="1"/>
  <c r="D144" i="4" a="1"/>
  <c r="D144" i="4" s="1"/>
  <c r="H144" i="4"/>
  <c r="G144" i="4" a="1"/>
  <c r="G144" i="4" s="1"/>
  <c r="C144" i="4" a="1"/>
  <c r="C144" i="4" s="1"/>
  <c r="E167" i="4" a="1"/>
  <c r="E167" i="4" s="1"/>
  <c r="D167" i="4" a="1"/>
  <c r="D167" i="4" s="1"/>
  <c r="G167" i="4" a="1"/>
  <c r="G167" i="4" s="1"/>
  <c r="F167" i="4" a="1"/>
  <c r="F167" i="4" s="1"/>
  <c r="C167" i="4" a="1"/>
  <c r="C167" i="4" s="1"/>
  <c r="B167" i="4"/>
  <c r="H167" i="4"/>
  <c r="E186" i="4" a="1"/>
  <c r="E186" i="4" s="1"/>
  <c r="D186" i="4" a="1"/>
  <c r="D186" i="4" s="1"/>
  <c r="H186" i="4"/>
  <c r="C186" i="4" a="1"/>
  <c r="C186" i="4" s="1"/>
  <c r="B186" i="4"/>
  <c r="G186" i="4" a="1"/>
  <c r="G186" i="4" s="1"/>
  <c r="F186" i="4" a="1"/>
  <c r="F186" i="4" s="1"/>
  <c r="F208" i="4" a="1"/>
  <c r="F208" i="4" s="1"/>
  <c r="B208" i="4"/>
  <c r="E208" i="4" a="1"/>
  <c r="E208" i="4" s="1"/>
  <c r="H208" i="4"/>
  <c r="G208" i="4" a="1"/>
  <c r="G208" i="4" s="1"/>
  <c r="D208" i="4" a="1"/>
  <c r="D208" i="4" s="1"/>
  <c r="C208" i="4" a="1"/>
  <c r="C208" i="4" s="1"/>
  <c r="F231" i="4" a="1"/>
  <c r="F231" i="4" s="1"/>
  <c r="B231" i="4"/>
  <c r="E231" i="4" a="1"/>
  <c r="E231" i="4" s="1"/>
  <c r="D231" i="4" a="1"/>
  <c r="D231" i="4" s="1"/>
  <c r="H231" i="4"/>
  <c r="G231" i="4" a="1"/>
  <c r="G231" i="4" s="1"/>
  <c r="C231" i="4" a="1"/>
  <c r="C231" i="4" s="1"/>
  <c r="F250" i="4" a="1"/>
  <c r="F250" i="4" s="1"/>
  <c r="B250" i="4"/>
  <c r="E250" i="4" a="1"/>
  <c r="E250" i="4" s="1"/>
  <c r="D250" i="4" a="1"/>
  <c r="D250" i="4" s="1"/>
  <c r="C250" i="4" a="1"/>
  <c r="C250" i="4" s="1"/>
  <c r="H250" i="4"/>
  <c r="G250" i="4" a="1"/>
  <c r="G250" i="4" s="1"/>
  <c r="E272" i="4" a="1"/>
  <c r="E272" i="4" s="1"/>
  <c r="D272" i="4" a="1"/>
  <c r="D272" i="4" s="1"/>
  <c r="H272" i="4"/>
  <c r="G272" i="4" a="1"/>
  <c r="G272" i="4" s="1"/>
  <c r="C272" i="4" a="1"/>
  <c r="C272" i="4" s="1"/>
  <c r="F272" i="4" a="1"/>
  <c r="F272" i="4" s="1"/>
  <c r="B272" i="4"/>
  <c r="H7" i="4"/>
  <c r="D16" i="4" a="1"/>
  <c r="D16" i="4" s="1"/>
  <c r="K16" i="4"/>
  <c r="J16" i="4"/>
  <c r="B31" i="4"/>
  <c r="G71" i="4" a="1"/>
  <c r="G71" i="4" s="1"/>
  <c r="D10" i="4" a="1"/>
  <c r="D10" i="4" s="1"/>
  <c r="H10" i="4"/>
  <c r="F10" i="4" a="1"/>
  <c r="F10" i="4" s="1"/>
  <c r="B10" i="4"/>
  <c r="G10" i="4" a="1"/>
  <c r="G10" i="4" s="1"/>
  <c r="C10" i="4" a="1"/>
  <c r="C10" i="4" s="1"/>
  <c r="F55" i="4" a="1"/>
  <c r="F55" i="4" s="1"/>
  <c r="B55" i="4"/>
  <c r="E55" i="4" a="1"/>
  <c r="E55" i="4" s="1"/>
  <c r="D55" i="4" a="1"/>
  <c r="D55" i="4" s="1"/>
  <c r="H55" i="4"/>
  <c r="G55" i="4" a="1"/>
  <c r="G55" i="4" s="1"/>
  <c r="C55" i="4" a="1"/>
  <c r="C55" i="4" s="1"/>
  <c r="D74" i="4" a="1"/>
  <c r="D74" i="4" s="1"/>
  <c r="H74" i="4"/>
  <c r="G74" i="4" a="1"/>
  <c r="G74" i="4" s="1"/>
  <c r="C74" i="4" a="1"/>
  <c r="C74" i="4" s="1"/>
  <c r="F74" i="4" a="1"/>
  <c r="F74" i="4" s="1"/>
  <c r="B74" i="4"/>
  <c r="E74" i="4" a="1"/>
  <c r="E74" i="4" s="1"/>
  <c r="G119" i="4" a="1"/>
  <c r="G119" i="4" s="1"/>
  <c r="C119" i="4" a="1"/>
  <c r="C119" i="4" s="1"/>
  <c r="F119" i="4" a="1"/>
  <c r="F119" i="4" s="1"/>
  <c r="B119" i="4"/>
  <c r="E119" i="4" a="1"/>
  <c r="E119" i="4" s="1"/>
  <c r="D119" i="4" a="1"/>
  <c r="D119" i="4" s="1"/>
  <c r="H119" i="4"/>
  <c r="H138" i="4"/>
  <c r="G138" i="4" a="1"/>
  <c r="G138" i="4" s="1"/>
  <c r="C138" i="4" a="1"/>
  <c r="C138" i="4" s="1"/>
  <c r="F138" i="4" a="1"/>
  <c r="F138" i="4" s="1"/>
  <c r="B138" i="4"/>
  <c r="E138" i="4" a="1"/>
  <c r="E138" i="4" s="1"/>
  <c r="D138" i="4" a="1"/>
  <c r="D138" i="4" s="1"/>
  <c r="E183" i="4" a="1"/>
  <c r="E183" i="4" s="1"/>
  <c r="D183" i="4" a="1"/>
  <c r="D183" i="4" s="1"/>
  <c r="H183" i="4"/>
  <c r="C183" i="4" a="1"/>
  <c r="C183" i="4" s="1"/>
  <c r="G183" i="4" a="1"/>
  <c r="G183" i="4" s="1"/>
  <c r="F183" i="4" a="1"/>
  <c r="F183" i="4" s="1"/>
  <c r="B183" i="4"/>
  <c r="G224" i="4" a="1"/>
  <c r="G224" i="4" s="1"/>
  <c r="C224" i="4" a="1"/>
  <c r="C224" i="4" s="1"/>
  <c r="F224" i="4" a="1"/>
  <c r="F224" i="4" s="1"/>
  <c r="E224" i="4" a="1"/>
  <c r="E224" i="4" s="1"/>
  <c r="D224" i="4" a="1"/>
  <c r="D224" i="4" s="1"/>
  <c r="B224" i="4"/>
  <c r="H224" i="4"/>
  <c r="F266" i="4" a="1"/>
  <c r="F266" i="4" s="1"/>
  <c r="B266" i="4"/>
  <c r="E266" i="4" a="1"/>
  <c r="E266" i="4" s="1"/>
  <c r="D266" i="4" a="1"/>
  <c r="D266" i="4" s="1"/>
  <c r="H266" i="4"/>
  <c r="G266" i="4" a="1"/>
  <c r="G266" i="4" s="1"/>
  <c r="C266" i="4" a="1"/>
  <c r="C266" i="4" s="1"/>
  <c r="D18" i="4" a="1"/>
  <c r="D18" i="4" s="1"/>
  <c r="H18" i="4"/>
  <c r="G18" i="4" a="1"/>
  <c r="G18" i="4" s="1"/>
  <c r="C18" i="4" a="1"/>
  <c r="C18" i="4" s="1"/>
  <c r="F18" i="4" a="1"/>
  <c r="F18" i="4" s="1"/>
  <c r="B18" i="4"/>
  <c r="F63" i="4" a="1"/>
  <c r="F63" i="4" s="1"/>
  <c r="B63" i="4"/>
  <c r="E63" i="4" a="1"/>
  <c r="E63" i="4" s="1"/>
  <c r="D63" i="4" a="1"/>
  <c r="D63" i="4" s="1"/>
  <c r="H63" i="4"/>
  <c r="G63" i="4" a="1"/>
  <c r="G63" i="4" s="1"/>
  <c r="H104" i="4"/>
  <c r="G104" i="4" a="1"/>
  <c r="G104" i="4" s="1"/>
  <c r="C104" i="4" a="1"/>
  <c r="C104" i="4" s="1"/>
  <c r="F104" i="4" a="1"/>
  <c r="F104" i="4" s="1"/>
  <c r="B104" i="4"/>
  <c r="E104" i="4" a="1"/>
  <c r="E104" i="4" s="1"/>
  <c r="D104" i="4" a="1"/>
  <c r="D104" i="4" s="1"/>
  <c r="F168" i="4" a="1"/>
  <c r="F168" i="4" s="1"/>
  <c r="B168" i="4"/>
  <c r="E168" i="4" a="1"/>
  <c r="E168" i="4" s="1"/>
  <c r="H168" i="4"/>
  <c r="G168" i="4" a="1"/>
  <c r="G168" i="4" s="1"/>
  <c r="D168" i="4" a="1"/>
  <c r="D168" i="4" s="1"/>
  <c r="C168" i="4" a="1"/>
  <c r="C168" i="4" s="1"/>
  <c r="G232" i="4" a="1"/>
  <c r="G232" i="4" s="1"/>
  <c r="C232" i="4" a="1"/>
  <c r="C232" i="4" s="1"/>
  <c r="F232" i="4" a="1"/>
  <c r="F232" i="4" s="1"/>
  <c r="B232" i="4"/>
  <c r="E232" i="4" a="1"/>
  <c r="E232" i="4" s="1"/>
  <c r="D232" i="4" a="1"/>
  <c r="D232" i="4" s="1"/>
  <c r="H232" i="4"/>
  <c r="D255" i="4" a="1"/>
  <c r="D255" i="4" s="1"/>
  <c r="H255" i="4"/>
  <c r="G255" i="4" a="1"/>
  <c r="G255" i="4" s="1"/>
  <c r="C255" i="4" a="1"/>
  <c r="C255" i="4" s="1"/>
  <c r="F255" i="4" a="1"/>
  <c r="F255" i="4" s="1"/>
  <c r="B255" i="4"/>
  <c r="E255" i="4" a="1"/>
  <c r="E255" i="4" s="1"/>
  <c r="D106" i="4" a="1"/>
  <c r="D106" i="4" s="1"/>
  <c r="G106" i="4" a="1"/>
  <c r="G106" i="4" s="1"/>
  <c r="C106" i="4" a="1"/>
  <c r="C106" i="4" s="1"/>
  <c r="F106" i="4" a="1"/>
  <c r="F106" i="4" s="1"/>
  <c r="E106" i="4" a="1"/>
  <c r="E106" i="4" s="1"/>
  <c r="B106" i="4"/>
  <c r="H106" i="4"/>
  <c r="E215" i="4" a="1"/>
  <c r="E215" i="4" s="1"/>
  <c r="D215" i="4" a="1"/>
  <c r="D215" i="4" s="1"/>
  <c r="G215" i="4" a="1"/>
  <c r="G215" i="4" s="1"/>
  <c r="F215" i="4" a="1"/>
  <c r="F215" i="4" s="1"/>
  <c r="C215" i="4" a="1"/>
  <c r="C215" i="4" s="1"/>
  <c r="B215" i="4"/>
  <c r="H215" i="4"/>
  <c r="E256" i="4" a="1"/>
  <c r="E256" i="4" s="1"/>
  <c r="D256" i="4" a="1"/>
  <c r="D256" i="4" s="1"/>
  <c r="H256" i="4"/>
  <c r="G256" i="4" a="1"/>
  <c r="G256" i="4" s="1"/>
  <c r="C256" i="4" a="1"/>
  <c r="C256" i="4" s="1"/>
  <c r="B256" i="4"/>
  <c r="F256" i="4" a="1"/>
  <c r="F256" i="4" s="1"/>
  <c r="D279" i="4" a="1"/>
  <c r="D279" i="4" s="1"/>
  <c r="H279" i="4"/>
  <c r="G279" i="4" a="1"/>
  <c r="G279" i="4" s="1"/>
  <c r="C279" i="4" a="1"/>
  <c r="C279" i="4" s="1"/>
  <c r="F279" i="4" a="1"/>
  <c r="F279" i="4" s="1"/>
  <c r="E279" i="4" a="1"/>
  <c r="E279" i="4" s="1"/>
  <c r="B279" i="4"/>
  <c r="E10" i="4" a="1"/>
  <c r="E10" i="4" s="1"/>
  <c r="I16" i="4"/>
  <c r="C31" i="4" a="1"/>
  <c r="C31" i="4" s="1"/>
  <c r="H56" i="4"/>
  <c r="G32" i="4" a="1"/>
  <c r="G32" i="4" s="1"/>
  <c r="C32" i="4" a="1"/>
  <c r="C32" i="4" s="1"/>
  <c r="F32" i="4" a="1"/>
  <c r="F32" i="4" s="1"/>
  <c r="B32" i="4"/>
  <c r="E32" i="4" a="1"/>
  <c r="E32" i="4" s="1"/>
  <c r="H32" i="4"/>
  <c r="G96" i="4" a="1"/>
  <c r="G96" i="4" s="1"/>
  <c r="C96" i="4" a="1"/>
  <c r="C96" i="4" s="1"/>
  <c r="H96" i="4"/>
  <c r="B96" i="4"/>
  <c r="F96" i="4" a="1"/>
  <c r="F96" i="4" s="1"/>
  <c r="E96" i="4" a="1"/>
  <c r="E96" i="4" s="1"/>
  <c r="D96" i="4" a="1"/>
  <c r="D96" i="4" s="1"/>
  <c r="F160" i="4" a="1"/>
  <c r="F160" i="4" s="1"/>
  <c r="B160" i="4"/>
  <c r="E160" i="4" a="1"/>
  <c r="E160" i="4" s="1"/>
  <c r="D160" i="4" a="1"/>
  <c r="D160" i="4" s="1"/>
  <c r="C160" i="4" a="1"/>
  <c r="C160" i="4" s="1"/>
  <c r="H160" i="4"/>
  <c r="G160" i="4" a="1"/>
  <c r="G160" i="4" s="1"/>
  <c r="G202" i="4" a="1"/>
  <c r="G202" i="4" s="1"/>
  <c r="C202" i="4" a="1"/>
  <c r="C202" i="4" s="1"/>
  <c r="F202" i="4" a="1"/>
  <c r="F202" i="4" s="1"/>
  <c r="B202" i="4"/>
  <c r="H202" i="4"/>
  <c r="E202" i="4" a="1"/>
  <c r="E202" i="4" s="1"/>
  <c r="D202" i="4" a="1"/>
  <c r="D202" i="4" s="1"/>
  <c r="D247" i="4" a="1"/>
  <c r="D247" i="4" s="1"/>
  <c r="H247" i="4"/>
  <c r="G247" i="4" a="1"/>
  <c r="G247" i="4" s="1"/>
  <c r="F247" i="4" a="1"/>
  <c r="F247" i="4" s="1"/>
  <c r="E247" i="4" a="1"/>
  <c r="E247" i="4" s="1"/>
  <c r="C247" i="4" a="1"/>
  <c r="C247" i="4" s="1"/>
  <c r="B247" i="4"/>
  <c r="E288" i="4" a="1"/>
  <c r="E288" i="4" s="1"/>
  <c r="D288" i="4" a="1"/>
  <c r="D288" i="4" s="1"/>
  <c r="H288" i="4"/>
  <c r="G288" i="4" a="1"/>
  <c r="G288" i="4" s="1"/>
  <c r="C288" i="4" a="1"/>
  <c r="C288" i="4" s="1"/>
  <c r="F288" i="4" a="1"/>
  <c r="F288" i="4" s="1"/>
  <c r="B288" i="4"/>
  <c r="G40" i="4" a="1"/>
  <c r="G40" i="4" s="1"/>
  <c r="C40" i="4" a="1"/>
  <c r="C40" i="4" s="1"/>
  <c r="F40" i="4" a="1"/>
  <c r="F40" i="4" s="1"/>
  <c r="B40" i="4"/>
  <c r="E40" i="4" a="1"/>
  <c r="E40" i="4" s="1"/>
  <c r="H40" i="4"/>
  <c r="D40" i="4" a="1"/>
  <c r="D40" i="4" s="1"/>
  <c r="D82" i="4" a="1"/>
  <c r="D82" i="4" s="1"/>
  <c r="H82" i="4"/>
  <c r="G82" i="4" a="1"/>
  <c r="G82" i="4" s="1"/>
  <c r="C82" i="4" a="1"/>
  <c r="C82" i="4" s="1"/>
  <c r="F82" i="4" a="1"/>
  <c r="F82" i="4" s="1"/>
  <c r="B82" i="4"/>
  <c r="E82" i="4" a="1"/>
  <c r="E82" i="4" s="1"/>
  <c r="E127" i="4" a="1"/>
  <c r="E127" i="4" s="1"/>
  <c r="G127" i="4" a="1"/>
  <c r="G127" i="4" s="1"/>
  <c r="F127" i="4" a="1"/>
  <c r="F127" i="4" s="1"/>
  <c r="D127" i="4" a="1"/>
  <c r="D127" i="4" s="1"/>
  <c r="C127" i="4" a="1"/>
  <c r="C127" i="4" s="1"/>
  <c r="B127" i="4"/>
  <c r="H127" i="4"/>
  <c r="H146" i="4"/>
  <c r="G146" i="4" a="1"/>
  <c r="G146" i="4" s="1"/>
  <c r="C146" i="4" a="1"/>
  <c r="C146" i="4" s="1"/>
  <c r="F146" i="4" a="1"/>
  <c r="F146" i="4" s="1"/>
  <c r="B146" i="4"/>
  <c r="E146" i="4" a="1"/>
  <c r="E146" i="4" s="1"/>
  <c r="D146" i="4" a="1"/>
  <c r="D146" i="4" s="1"/>
  <c r="E191" i="4" a="1"/>
  <c r="E191" i="4" s="1"/>
  <c r="D191" i="4" a="1"/>
  <c r="D191" i="4" s="1"/>
  <c r="H191" i="4"/>
  <c r="C191" i="4" a="1"/>
  <c r="C191" i="4" s="1"/>
  <c r="G191" i="4" a="1"/>
  <c r="G191" i="4" s="1"/>
  <c r="B191" i="4"/>
  <c r="F191" i="4" a="1"/>
  <c r="F191" i="4" s="1"/>
  <c r="G210" i="4" a="1"/>
  <c r="G210" i="4" s="1"/>
  <c r="C210" i="4" a="1"/>
  <c r="C210" i="4" s="1"/>
  <c r="F210" i="4" a="1"/>
  <c r="F210" i="4" s="1"/>
  <c r="B210" i="4"/>
  <c r="H210" i="4"/>
  <c r="E210" i="4" a="1"/>
  <c r="E210" i="4" s="1"/>
  <c r="D210" i="4" a="1"/>
  <c r="D210" i="4" s="1"/>
  <c r="F274" i="4" a="1"/>
  <c r="F274" i="4" s="1"/>
  <c r="B274" i="4"/>
  <c r="E274" i="4" a="1"/>
  <c r="E274" i="4" s="1"/>
  <c r="D274" i="4" a="1"/>
  <c r="D274" i="4" s="1"/>
  <c r="C274" i="4" a="1"/>
  <c r="C274" i="4" s="1"/>
  <c r="H274" i="4"/>
  <c r="G274" i="4" a="1"/>
  <c r="G274" i="4" s="1"/>
  <c r="C3" i="4" a="1"/>
  <c r="C3" i="4" s="1"/>
  <c r="D3" i="4" a="1"/>
  <c r="D3" i="4" s="1"/>
  <c r="G3" i="4" a="1"/>
  <c r="G3" i="4" s="1"/>
  <c r="H3" i="4"/>
  <c r="F3" i="4" a="1"/>
  <c r="F3" i="4" s="1"/>
  <c r="B3" i="4"/>
  <c r="E23" i="4" a="1"/>
  <c r="E23" i="4" s="1"/>
  <c r="D23" i="4" a="1"/>
  <c r="D23" i="4" s="1"/>
  <c r="G23" i="4" a="1"/>
  <c r="G23" i="4" s="1"/>
  <c r="F23" i="4" a="1"/>
  <c r="F23" i="4" s="1"/>
  <c r="B23" i="4"/>
  <c r="K23" i="4" s="1"/>
  <c r="C23" i="4" a="1"/>
  <c r="C23" i="4" s="1"/>
  <c r="D42" i="4" a="1"/>
  <c r="D42" i="4" s="1"/>
  <c r="G42" i="4" a="1"/>
  <c r="G42" i="4" s="1"/>
  <c r="C42" i="4" a="1"/>
  <c r="C42" i="4" s="1"/>
  <c r="F42" i="4" a="1"/>
  <c r="F42" i="4" s="1"/>
  <c r="B42" i="4"/>
  <c r="H42" i="4"/>
  <c r="G64" i="4" a="1"/>
  <c r="G64" i="4" s="1"/>
  <c r="C64" i="4" a="1"/>
  <c r="C64" i="4" s="1"/>
  <c r="F64" i="4" a="1"/>
  <c r="F64" i="4" s="1"/>
  <c r="B64" i="4"/>
  <c r="E64" i="4" a="1"/>
  <c r="E64" i="4" s="1"/>
  <c r="H64" i="4"/>
  <c r="D64" i="4" a="1"/>
  <c r="D64" i="4" s="1"/>
  <c r="F87" i="4" a="1"/>
  <c r="F87" i="4" s="1"/>
  <c r="B87" i="4"/>
  <c r="E87" i="4" a="1"/>
  <c r="E87" i="4" s="1"/>
  <c r="D87" i="4" a="1"/>
  <c r="D87" i="4" s="1"/>
  <c r="H87" i="4"/>
  <c r="G87" i="4" a="1"/>
  <c r="G87" i="4" s="1"/>
  <c r="C87" i="4" a="1"/>
  <c r="C87" i="4" s="1"/>
  <c r="F128" i="4" a="1"/>
  <c r="F128" i="4" s="1"/>
  <c r="B128" i="4"/>
  <c r="E128" i="4" a="1"/>
  <c r="E128" i="4" s="1"/>
  <c r="D128" i="4" a="1"/>
  <c r="D128" i="4" s="1"/>
  <c r="C128" i="4" a="1"/>
  <c r="C128" i="4" s="1"/>
  <c r="H128" i="4"/>
  <c r="G128" i="4" a="1"/>
  <c r="G128" i="4" s="1"/>
  <c r="F151" i="4" a="1"/>
  <c r="F151" i="4" s="1"/>
  <c r="B151" i="4"/>
  <c r="E151" i="4" a="1"/>
  <c r="E151" i="4" s="1"/>
  <c r="D151" i="4" a="1"/>
  <c r="D151" i="4" s="1"/>
  <c r="H151" i="4"/>
  <c r="G151" i="4" a="1"/>
  <c r="G151" i="4" s="1"/>
  <c r="C151" i="4" a="1"/>
  <c r="C151" i="4" s="1"/>
  <c r="G170" i="4" a="1"/>
  <c r="G170" i="4" s="1"/>
  <c r="C170" i="4" a="1"/>
  <c r="C170" i="4" s="1"/>
  <c r="F170" i="4" a="1"/>
  <c r="F170" i="4" s="1"/>
  <c r="B170" i="4"/>
  <c r="D170" i="4" a="1"/>
  <c r="D170" i="4" s="1"/>
  <c r="H170" i="4"/>
  <c r="E170" i="4" a="1"/>
  <c r="E170" i="4" s="1"/>
  <c r="B192" i="4"/>
  <c r="F192" i="4" a="1"/>
  <c r="F192" i="4" s="1"/>
  <c r="E192" i="4" a="1"/>
  <c r="E192" i="4" s="1"/>
  <c r="D192" i="4" a="1"/>
  <c r="D192" i="4" s="1"/>
  <c r="H192" i="4"/>
  <c r="G192" i="4" a="1"/>
  <c r="G192" i="4" s="1"/>
  <c r="C192" i="4" a="1"/>
  <c r="C192" i="4" s="1"/>
  <c r="D234" i="4" a="1"/>
  <c r="D234" i="4" s="1"/>
  <c r="H234" i="4"/>
  <c r="G234" i="4" a="1"/>
  <c r="G234" i="4" s="1"/>
  <c r="C234" i="4" a="1"/>
  <c r="C234" i="4" s="1"/>
  <c r="F234" i="4" a="1"/>
  <c r="F234" i="4" s="1"/>
  <c r="E234" i="4" a="1"/>
  <c r="E234" i="4" s="1"/>
  <c r="B234" i="4"/>
  <c r="D8" i="4" a="1"/>
  <c r="D8" i="4" s="1"/>
  <c r="D286" i="4" a="1"/>
  <c r="D286" i="4" s="1"/>
  <c r="H286" i="4"/>
  <c r="G286" i="4" a="1"/>
  <c r="G286" i="4" s="1"/>
  <c r="C286" i="4" a="1"/>
  <c r="C286" i="4" s="1"/>
  <c r="F286" i="4" a="1"/>
  <c r="F286" i="4" s="1"/>
  <c r="B286" i="4"/>
  <c r="E286" i="4" a="1"/>
  <c r="E286" i="4" s="1"/>
  <c r="G24" i="4" a="1"/>
  <c r="G24" i="4" s="1"/>
  <c r="C24" i="4" a="1"/>
  <c r="C24" i="4" s="1"/>
  <c r="F24" i="4" a="1"/>
  <c r="F24" i="4" s="1"/>
  <c r="B24" i="4"/>
  <c r="E24" i="4" a="1"/>
  <c r="E24" i="4" s="1"/>
  <c r="H24" i="4"/>
  <c r="D24" i="4" a="1"/>
  <c r="D24" i="4" s="1"/>
  <c r="F47" i="4" a="1"/>
  <c r="F47" i="4" s="1"/>
  <c r="B47" i="4"/>
  <c r="E47" i="4" a="1"/>
  <c r="E47" i="4" s="1"/>
  <c r="D47" i="4" a="1"/>
  <c r="D47" i="4" s="1"/>
  <c r="H47" i="4"/>
  <c r="G47" i="4" a="1"/>
  <c r="G47" i="4" s="1"/>
  <c r="C47" i="4" a="1"/>
  <c r="C47" i="4" s="1"/>
  <c r="D66" i="4" a="1"/>
  <c r="D66" i="4" s="1"/>
  <c r="H66" i="4"/>
  <c r="G66" i="4" a="1"/>
  <c r="G66" i="4" s="1"/>
  <c r="C66" i="4" a="1"/>
  <c r="C66" i="4" s="1"/>
  <c r="F66" i="4" a="1"/>
  <c r="F66" i="4" s="1"/>
  <c r="B66" i="4"/>
  <c r="E66" i="4" a="1"/>
  <c r="E66" i="4" s="1"/>
  <c r="G88" i="4" a="1"/>
  <c r="G88" i="4" s="1"/>
  <c r="C88" i="4" a="1"/>
  <c r="C88" i="4" s="1"/>
  <c r="F88" i="4" a="1"/>
  <c r="F88" i="4" s="1"/>
  <c r="B88" i="4"/>
  <c r="K88" i="4" s="1"/>
  <c r="E88" i="4" a="1"/>
  <c r="E88" i="4" s="1"/>
  <c r="D88" i="4" a="1"/>
  <c r="D88" i="4" s="1"/>
  <c r="G111" i="4" a="1"/>
  <c r="G111" i="4" s="1"/>
  <c r="C111" i="4" a="1"/>
  <c r="C111" i="4" s="1"/>
  <c r="E111" i="4" a="1"/>
  <c r="E111" i="4" s="1"/>
  <c r="H111" i="4"/>
  <c r="F111" i="4" a="1"/>
  <c r="F111" i="4" s="1"/>
  <c r="D111" i="4" a="1"/>
  <c r="D111" i="4" s="1"/>
  <c r="B111" i="4"/>
  <c r="G130" i="4" a="1"/>
  <c r="G130" i="4" s="1"/>
  <c r="C130" i="4" a="1"/>
  <c r="C130" i="4" s="1"/>
  <c r="F130" i="4" a="1"/>
  <c r="F130" i="4" s="1"/>
  <c r="B130" i="4"/>
  <c r="D130" i="4" a="1"/>
  <c r="D130" i="4" s="1"/>
  <c r="H130" i="4"/>
  <c r="E130" i="4" a="1"/>
  <c r="E130" i="4" s="1"/>
  <c r="F152" i="4" a="1"/>
  <c r="F152" i="4" s="1"/>
  <c r="B152" i="4"/>
  <c r="E152" i="4" a="1"/>
  <c r="E152" i="4" s="1"/>
  <c r="D152" i="4" a="1"/>
  <c r="D152" i="4" s="1"/>
  <c r="H152" i="4"/>
  <c r="G152" i="4" a="1"/>
  <c r="G152" i="4" s="1"/>
  <c r="C152" i="4" a="1"/>
  <c r="C152" i="4" s="1"/>
  <c r="E175" i="4" a="1"/>
  <c r="E175" i="4" s="1"/>
  <c r="D175" i="4" a="1"/>
  <c r="D175" i="4" s="1"/>
  <c r="H175" i="4"/>
  <c r="G175" i="4" a="1"/>
  <c r="G175" i="4" s="1"/>
  <c r="C175" i="4" a="1"/>
  <c r="C175" i="4" s="1"/>
  <c r="F175" i="4" a="1"/>
  <c r="F175" i="4" s="1"/>
  <c r="B175" i="4"/>
  <c r="H194" i="4"/>
  <c r="B194" i="4"/>
  <c r="G194" i="4" a="1"/>
  <c r="G194" i="4" s="1"/>
  <c r="F194" i="4" a="1"/>
  <c r="F194" i="4" s="1"/>
  <c r="E194" i="4" a="1"/>
  <c r="E194" i="4" s="1"/>
  <c r="D194" i="4" a="1"/>
  <c r="D194" i="4" s="1"/>
  <c r="C194" i="4" a="1"/>
  <c r="C194" i="4" s="1"/>
  <c r="F216" i="4" a="1"/>
  <c r="F216" i="4" s="1"/>
  <c r="B216" i="4"/>
  <c r="E216" i="4" a="1"/>
  <c r="E216" i="4" s="1"/>
  <c r="H216" i="4"/>
  <c r="G216" i="4" a="1"/>
  <c r="G216" i="4" s="1"/>
  <c r="D216" i="4" a="1"/>
  <c r="D216" i="4" s="1"/>
  <c r="C216" i="4" a="1"/>
  <c r="C216" i="4" s="1"/>
  <c r="F239" i="4" a="1"/>
  <c r="F239" i="4" s="1"/>
  <c r="B239" i="4"/>
  <c r="E239" i="4" a="1"/>
  <c r="E239" i="4" s="1"/>
  <c r="D239" i="4" a="1"/>
  <c r="D239" i="4" s="1"/>
  <c r="C239" i="4" a="1"/>
  <c r="C239" i="4" s="1"/>
  <c r="G239" i="4" a="1"/>
  <c r="G239" i="4" s="1"/>
  <c r="H239" i="4"/>
  <c r="F258" i="4" a="1"/>
  <c r="F258" i="4" s="1"/>
  <c r="B258" i="4"/>
  <c r="E258" i="4" a="1"/>
  <c r="E258" i="4" s="1"/>
  <c r="D258" i="4" a="1"/>
  <c r="D258" i="4" s="1"/>
  <c r="H258" i="4"/>
  <c r="G258" i="4" a="1"/>
  <c r="G258" i="4" s="1"/>
  <c r="C258" i="4" a="1"/>
  <c r="C258" i="4" s="1"/>
  <c r="E280" i="4" a="1"/>
  <c r="E280" i="4" s="1"/>
  <c r="D280" i="4" a="1"/>
  <c r="D280" i="4" s="1"/>
  <c r="H280" i="4"/>
  <c r="G280" i="4" a="1"/>
  <c r="G280" i="4" s="1"/>
  <c r="C280" i="4" a="1"/>
  <c r="C280" i="4" s="1"/>
  <c r="B280" i="4"/>
  <c r="F280" i="4" a="1"/>
  <c r="F280" i="4" s="1"/>
  <c r="H8" i="4"/>
  <c r="C15" i="4" a="1"/>
  <c r="C15" i="4" s="1"/>
  <c r="H26" i="4"/>
  <c r="D32" i="4" a="1"/>
  <c r="D32" i="4" s="1"/>
  <c r="A9" i="4"/>
  <c r="A17" i="4"/>
  <c r="A25" i="4"/>
  <c r="A33" i="4"/>
  <c r="A41" i="4"/>
  <c r="A49" i="4"/>
  <c r="A57" i="4"/>
  <c r="A65" i="4"/>
  <c r="A73" i="4"/>
  <c r="A81" i="4"/>
  <c r="A89" i="4"/>
  <c r="A97" i="4"/>
  <c r="A105" i="4"/>
  <c r="A113" i="4"/>
  <c r="A121" i="4"/>
  <c r="A129" i="4"/>
  <c r="A137" i="4"/>
  <c r="A145" i="4"/>
  <c r="A153" i="4"/>
  <c r="A161" i="4"/>
  <c r="A169" i="4"/>
  <c r="A177" i="4"/>
  <c r="A185" i="4"/>
  <c r="A193" i="4"/>
  <c r="A201" i="4"/>
  <c r="A209" i="4"/>
  <c r="A217" i="4"/>
  <c r="A225" i="4"/>
  <c r="A233" i="4"/>
  <c r="A241" i="4"/>
  <c r="A249" i="4"/>
  <c r="A257" i="4"/>
  <c r="A265" i="4"/>
  <c r="A273" i="4"/>
  <c r="A281" i="4"/>
  <c r="A11" i="4"/>
  <c r="A19" i="4"/>
  <c r="A35" i="4"/>
  <c r="A43" i="4"/>
  <c r="A59" i="4"/>
  <c r="A75" i="4"/>
  <c r="A91" i="4"/>
  <c r="A107" i="4"/>
  <c r="A123" i="4"/>
  <c r="A147" i="4"/>
  <c r="A163" i="4"/>
  <c r="A171" i="4"/>
  <c r="A187" i="4"/>
  <c r="A203" i="4"/>
  <c r="A211" i="4"/>
  <c r="A227" i="4"/>
  <c r="A235" i="4"/>
  <c r="A243" i="4"/>
  <c r="A251" i="4"/>
  <c r="A259" i="4"/>
  <c r="A267" i="4"/>
  <c r="A275" i="4"/>
  <c r="A283" i="4"/>
  <c r="A28" i="4"/>
  <c r="A36" i="4"/>
  <c r="A44" i="4"/>
  <c r="A52" i="4"/>
  <c r="A60" i="4"/>
  <c r="A68" i="4"/>
  <c r="A76" i="4"/>
  <c r="A84" i="4"/>
  <c r="A92" i="4"/>
  <c r="A100" i="4"/>
  <c r="A108" i="4"/>
  <c r="A116" i="4"/>
  <c r="A124" i="4"/>
  <c r="A132" i="4"/>
  <c r="A140" i="4"/>
  <c r="A148" i="4"/>
  <c r="A156" i="4"/>
  <c r="A164" i="4"/>
  <c r="A172" i="4"/>
  <c r="A180" i="4"/>
  <c r="A188" i="4"/>
  <c r="A196" i="4"/>
  <c r="A204" i="4"/>
  <c r="A212" i="4"/>
  <c r="A220" i="4"/>
  <c r="A228" i="4"/>
  <c r="A236" i="4"/>
  <c r="A244" i="4"/>
  <c r="A252" i="4"/>
  <c r="A260" i="4"/>
  <c r="A268" i="4"/>
  <c r="A276" i="4"/>
  <c r="A284" i="4"/>
  <c r="A4" i="4"/>
  <c r="A12" i="4"/>
  <c r="A20" i="4"/>
  <c r="A5" i="4"/>
  <c r="A13" i="4"/>
  <c r="A21" i="4"/>
  <c r="A29" i="4"/>
  <c r="A37" i="4"/>
  <c r="A45" i="4"/>
  <c r="A53" i="4"/>
  <c r="A61" i="4"/>
  <c r="A69" i="4"/>
  <c r="A77" i="4"/>
  <c r="A85" i="4"/>
  <c r="A93" i="4"/>
  <c r="A101" i="4"/>
  <c r="A109" i="4"/>
  <c r="A117" i="4"/>
  <c r="A125" i="4"/>
  <c r="A133" i="4"/>
  <c r="A141" i="4"/>
  <c r="A149" i="4"/>
  <c r="A157" i="4"/>
  <c r="A165" i="4"/>
  <c r="A173" i="4"/>
  <c r="A181" i="4"/>
  <c r="A189" i="4"/>
  <c r="A197" i="4"/>
  <c r="A205" i="4"/>
  <c r="A213" i="4"/>
  <c r="A221" i="4"/>
  <c r="A229" i="4"/>
  <c r="A237" i="4"/>
  <c r="A245" i="4"/>
  <c r="A253" i="4"/>
  <c r="A261" i="4"/>
  <c r="A269" i="4"/>
  <c r="A277" i="4"/>
  <c r="A285" i="4"/>
  <c r="A27" i="4"/>
  <c r="A51" i="4"/>
  <c r="A67" i="4"/>
  <c r="A83" i="4"/>
  <c r="A99" i="4"/>
  <c r="A115" i="4"/>
  <c r="A131" i="4"/>
  <c r="A139" i="4"/>
  <c r="A155" i="4"/>
  <c r="A179" i="4"/>
  <c r="A195" i="4"/>
  <c r="A219" i="4"/>
  <c r="A6" i="4"/>
  <c r="A14" i="4"/>
  <c r="A22" i="4"/>
  <c r="A30" i="4"/>
  <c r="A38" i="4"/>
  <c r="A46" i="4"/>
  <c r="A54" i="4"/>
  <c r="A62" i="4"/>
  <c r="A70" i="4"/>
  <c r="A78" i="4"/>
  <c r="A86" i="4"/>
  <c r="A94" i="4"/>
  <c r="A102" i="4"/>
  <c r="A110" i="4"/>
  <c r="A118" i="4"/>
  <c r="A126" i="4"/>
  <c r="A134" i="4"/>
  <c r="A142" i="4"/>
  <c r="A150" i="4"/>
  <c r="A158" i="4"/>
  <c r="A166" i="4"/>
  <c r="A174" i="4"/>
  <c r="A182" i="4"/>
  <c r="A190" i="4"/>
  <c r="A198" i="4"/>
  <c r="A206" i="4"/>
  <c r="A214" i="4"/>
  <c r="A222" i="4"/>
  <c r="A230" i="4"/>
  <c r="A238" i="4"/>
  <c r="A246" i="4"/>
  <c r="A254" i="4"/>
  <c r="A262" i="4"/>
  <c r="A270" i="4"/>
  <c r="A278" i="4"/>
  <c r="K280" i="4" l="1"/>
  <c r="J280" i="4"/>
  <c r="I280" i="4"/>
  <c r="K24" i="4"/>
  <c r="J24" i="4"/>
  <c r="I24" i="4"/>
  <c r="K162" i="4"/>
  <c r="J162" i="4"/>
  <c r="I162" i="4"/>
  <c r="J287" i="4"/>
  <c r="I287" i="4"/>
  <c r="K287" i="4"/>
  <c r="K154" i="4"/>
  <c r="J154" i="4"/>
  <c r="I154" i="4"/>
  <c r="K103" i="4"/>
  <c r="J103" i="4"/>
  <c r="I103" i="4"/>
  <c r="D246" i="4" a="1"/>
  <c r="D246" i="4" s="1"/>
  <c r="H246" i="4"/>
  <c r="G246" i="4" a="1"/>
  <c r="G246" i="4" s="1"/>
  <c r="F246" i="4" a="1"/>
  <c r="F246" i="4" s="1"/>
  <c r="E246" i="4" a="1"/>
  <c r="E246" i="4" s="1"/>
  <c r="C246" i="4" a="1"/>
  <c r="C246" i="4" s="1"/>
  <c r="B246" i="4"/>
  <c r="H182" i="4"/>
  <c r="C182" i="4" a="1"/>
  <c r="C182" i="4" s="1"/>
  <c r="G182" i="4" a="1"/>
  <c r="G182" i="4" s="1"/>
  <c r="B182" i="4"/>
  <c r="F182" i="4" a="1"/>
  <c r="F182" i="4" s="1"/>
  <c r="E182" i="4" a="1"/>
  <c r="E182" i="4" s="1"/>
  <c r="D182" i="4" a="1"/>
  <c r="D182" i="4" s="1"/>
  <c r="F118" i="4" a="1"/>
  <c r="F118" i="4" s="1"/>
  <c r="B118" i="4"/>
  <c r="E118" i="4" a="1"/>
  <c r="E118" i="4" s="1"/>
  <c r="D118" i="4" a="1"/>
  <c r="D118" i="4" s="1"/>
  <c r="H118" i="4"/>
  <c r="G118" i="4" a="1"/>
  <c r="G118" i="4" s="1"/>
  <c r="C118" i="4" a="1"/>
  <c r="C118" i="4" s="1"/>
  <c r="F54" i="4" a="1"/>
  <c r="F54" i="4" s="1"/>
  <c r="B54" i="4"/>
  <c r="E54" i="4" a="1"/>
  <c r="E54" i="4" s="1"/>
  <c r="D54" i="4" a="1"/>
  <c r="D54" i="4" s="1"/>
  <c r="H54" i="4"/>
  <c r="C54" i="4" a="1"/>
  <c r="C54" i="4" s="1"/>
  <c r="G54" i="4" a="1"/>
  <c r="G54" i="4" s="1"/>
  <c r="G195" i="4" a="1"/>
  <c r="G195" i="4" s="1"/>
  <c r="C195" i="4" a="1"/>
  <c r="C195" i="4" s="1"/>
  <c r="F195" i="4" a="1"/>
  <c r="F195" i="4" s="1"/>
  <c r="B195" i="4"/>
  <c r="E195" i="4" a="1"/>
  <c r="E195" i="4" s="1"/>
  <c r="D195" i="4" a="1"/>
  <c r="D195" i="4" s="1"/>
  <c r="H195" i="4"/>
  <c r="D67" i="4" a="1"/>
  <c r="D67" i="4" s="1"/>
  <c r="H67" i="4"/>
  <c r="G67" i="4" a="1"/>
  <c r="G67" i="4" s="1"/>
  <c r="C67" i="4" a="1"/>
  <c r="C67" i="4" s="1"/>
  <c r="F67" i="4" a="1"/>
  <c r="F67" i="4" s="1"/>
  <c r="B67" i="4"/>
  <c r="E67" i="4" a="1"/>
  <c r="E67" i="4" s="1"/>
  <c r="H245" i="4"/>
  <c r="G245" i="4" a="1"/>
  <c r="G245" i="4" s="1"/>
  <c r="C245" i="4" a="1"/>
  <c r="C245" i="4" s="1"/>
  <c r="D245" i="4" a="1"/>
  <c r="D245" i="4" s="1"/>
  <c r="B245" i="4"/>
  <c r="F245" i="4" a="1"/>
  <c r="F245" i="4" s="1"/>
  <c r="E245" i="4" a="1"/>
  <c r="E245" i="4" s="1"/>
  <c r="D181" i="4" a="1"/>
  <c r="D181" i="4" s="1"/>
  <c r="B181" i="4"/>
  <c r="F181" i="4" a="1"/>
  <c r="F181" i="4" s="1"/>
  <c r="E181" i="4" a="1"/>
  <c r="E181" i="4" s="1"/>
  <c r="C181" i="4" a="1"/>
  <c r="C181" i="4" s="1"/>
  <c r="H181" i="4"/>
  <c r="G181" i="4" a="1"/>
  <c r="G181" i="4" s="1"/>
  <c r="F117" i="4" a="1"/>
  <c r="F117" i="4" s="1"/>
  <c r="B117" i="4"/>
  <c r="E117" i="4" a="1"/>
  <c r="E117" i="4" s="1"/>
  <c r="D117" i="4" a="1"/>
  <c r="D117" i="4" s="1"/>
  <c r="H117" i="4"/>
  <c r="C117" i="4" a="1"/>
  <c r="C117" i="4" s="1"/>
  <c r="G117" i="4" a="1"/>
  <c r="G117" i="4" s="1"/>
  <c r="E53" i="4" a="1"/>
  <c r="E53" i="4" s="1"/>
  <c r="D53" i="4" a="1"/>
  <c r="D53" i="4" s="1"/>
  <c r="H53" i="4"/>
  <c r="G53" i="4" a="1"/>
  <c r="G53" i="4" s="1"/>
  <c r="C53" i="4" a="1"/>
  <c r="C53" i="4" s="1"/>
  <c r="F53" i="4" a="1"/>
  <c r="F53" i="4" s="1"/>
  <c r="B53" i="4"/>
  <c r="E12" i="4" a="1"/>
  <c r="E12" i="4" s="1"/>
  <c r="H12" i="4"/>
  <c r="C12" i="4" a="1"/>
  <c r="C12" i="4" s="1"/>
  <c r="D12" i="4" a="1"/>
  <c r="D12" i="4" s="1"/>
  <c r="G12" i="4" a="1"/>
  <c r="G12" i="4" s="1"/>
  <c r="F12" i="4" a="1"/>
  <c r="F12" i="4" s="1"/>
  <c r="B12" i="4"/>
  <c r="E236" i="4" a="1"/>
  <c r="E236" i="4" s="1"/>
  <c r="D236" i="4" a="1"/>
  <c r="D236" i="4" s="1"/>
  <c r="H236" i="4"/>
  <c r="C236" i="4" a="1"/>
  <c r="C236" i="4" s="1"/>
  <c r="B236" i="4"/>
  <c r="G236" i="4" a="1"/>
  <c r="G236" i="4" s="1"/>
  <c r="F236" i="4" a="1"/>
  <c r="F236" i="4" s="1"/>
  <c r="D172" i="4" a="1"/>
  <c r="D172" i="4" s="1"/>
  <c r="H172" i="4"/>
  <c r="G172" i="4" a="1"/>
  <c r="G172" i="4" s="1"/>
  <c r="C172" i="4" a="1"/>
  <c r="C172" i="4" s="1"/>
  <c r="F172" i="4" a="1"/>
  <c r="F172" i="4" s="1"/>
  <c r="E172" i="4" a="1"/>
  <c r="E172" i="4" s="1"/>
  <c r="B172" i="4"/>
  <c r="E108" i="4" a="1"/>
  <c r="E108" i="4" s="1"/>
  <c r="D108" i="4" a="1"/>
  <c r="D108" i="4" s="1"/>
  <c r="H108" i="4"/>
  <c r="G108" i="4" a="1"/>
  <c r="G108" i="4" s="1"/>
  <c r="F108" i="4" a="1"/>
  <c r="F108" i="4" s="1"/>
  <c r="C108" i="4" a="1"/>
  <c r="C108" i="4" s="1"/>
  <c r="B108" i="4"/>
  <c r="E44" i="4" a="1"/>
  <c r="E44" i="4" s="1"/>
  <c r="D44" i="4" a="1"/>
  <c r="D44" i="4" s="1"/>
  <c r="H44" i="4"/>
  <c r="G44" i="4" a="1"/>
  <c r="G44" i="4" s="1"/>
  <c r="C44" i="4" a="1"/>
  <c r="C44" i="4" s="1"/>
  <c r="F44" i="4" a="1"/>
  <c r="F44" i="4" s="1"/>
  <c r="B44" i="4"/>
  <c r="D243" i="4" a="1"/>
  <c r="D243" i="4" s="1"/>
  <c r="H243" i="4"/>
  <c r="G243" i="4" a="1"/>
  <c r="G243" i="4" s="1"/>
  <c r="C243" i="4" a="1"/>
  <c r="C243" i="4" s="1"/>
  <c r="F243" i="4" a="1"/>
  <c r="F243" i="4" s="1"/>
  <c r="B243" i="4"/>
  <c r="E243" i="4" a="1"/>
  <c r="E243" i="4" s="1"/>
  <c r="D147" i="4" a="1"/>
  <c r="D147" i="4" s="1"/>
  <c r="H147" i="4"/>
  <c r="G147" i="4" a="1"/>
  <c r="G147" i="4" s="1"/>
  <c r="C147" i="4" a="1"/>
  <c r="C147" i="4" s="1"/>
  <c r="F147" i="4" a="1"/>
  <c r="F147" i="4" s="1"/>
  <c r="B147" i="4"/>
  <c r="E147" i="4" a="1"/>
  <c r="E147" i="4" s="1"/>
  <c r="D19" i="4" a="1"/>
  <c r="D19" i="4" s="1"/>
  <c r="C19" i="4" a="1"/>
  <c r="C19" i="4" s="1"/>
  <c r="H19" i="4"/>
  <c r="G19" i="4" a="1"/>
  <c r="G19" i="4" s="1"/>
  <c r="F19" i="4" a="1"/>
  <c r="F19" i="4" s="1"/>
  <c r="B19" i="4"/>
  <c r="E19" i="4" a="1"/>
  <c r="E19" i="4" s="1"/>
  <c r="H233" i="4"/>
  <c r="G233" i="4" a="1"/>
  <c r="G233" i="4" s="1"/>
  <c r="C233" i="4" a="1"/>
  <c r="C233" i="4" s="1"/>
  <c r="F233" i="4" a="1"/>
  <c r="F233" i="4" s="1"/>
  <c r="B233" i="4"/>
  <c r="E233" i="4" a="1"/>
  <c r="E233" i="4" s="1"/>
  <c r="D233" i="4" a="1"/>
  <c r="D233" i="4" s="1"/>
  <c r="F169" i="4" a="1"/>
  <c r="F169" i="4" s="1"/>
  <c r="B169" i="4"/>
  <c r="E169" i="4" a="1"/>
  <c r="E169" i="4" s="1"/>
  <c r="D169" i="4" a="1"/>
  <c r="D169" i="4" s="1"/>
  <c r="H169" i="4"/>
  <c r="G169" i="4" a="1"/>
  <c r="G169" i="4" s="1"/>
  <c r="C169" i="4" a="1"/>
  <c r="C169" i="4" s="1"/>
  <c r="D105" i="4" a="1"/>
  <c r="D105" i="4" s="1"/>
  <c r="H105" i="4"/>
  <c r="F105" i="4" a="1"/>
  <c r="F105" i="4" s="1"/>
  <c r="B105" i="4"/>
  <c r="E105" i="4" a="1"/>
  <c r="E105" i="4" s="1"/>
  <c r="C105" i="4" a="1"/>
  <c r="C105" i="4" s="1"/>
  <c r="G105" i="4" a="1"/>
  <c r="G105" i="4" s="1"/>
  <c r="H41" i="4"/>
  <c r="F41" i="4" a="1"/>
  <c r="F41" i="4" s="1"/>
  <c r="B41" i="4"/>
  <c r="E41" i="4" a="1"/>
  <c r="E41" i="4" s="1"/>
  <c r="G41" i="4" a="1"/>
  <c r="G41" i="4" s="1"/>
  <c r="D41" i="4" a="1"/>
  <c r="D41" i="4" s="1"/>
  <c r="C41" i="4" a="1"/>
  <c r="C41" i="4" s="1"/>
  <c r="K8" i="4"/>
  <c r="J8" i="4"/>
  <c r="I8" i="4"/>
  <c r="K175" i="4"/>
  <c r="J175" i="4"/>
  <c r="I175" i="4"/>
  <c r="I286" i="4"/>
  <c r="K286" i="4"/>
  <c r="J286" i="4"/>
  <c r="I234" i="4"/>
  <c r="J234" i="4"/>
  <c r="K234" i="4"/>
  <c r="K128" i="4"/>
  <c r="J128" i="4"/>
  <c r="I128" i="4"/>
  <c r="K87" i="4"/>
  <c r="J87" i="4"/>
  <c r="I87" i="4"/>
  <c r="K191" i="4"/>
  <c r="J191" i="4"/>
  <c r="I191" i="4"/>
  <c r="K56" i="4"/>
  <c r="J56" i="4"/>
  <c r="I56" i="4"/>
  <c r="I74" i="4"/>
  <c r="K74" i="4"/>
  <c r="J74" i="4"/>
  <c r="K167" i="4"/>
  <c r="J167" i="4"/>
  <c r="I167" i="4"/>
  <c r="I58" i="4"/>
  <c r="K58" i="4"/>
  <c r="J58" i="4"/>
  <c r="K143" i="4"/>
  <c r="J143" i="4"/>
  <c r="I143" i="4"/>
  <c r="K95" i="4"/>
  <c r="J95" i="4"/>
  <c r="I95" i="4"/>
  <c r="K231" i="4"/>
  <c r="I231" i="4"/>
  <c r="J231" i="4"/>
  <c r="J114" i="4"/>
  <c r="I114" i="4"/>
  <c r="K114" i="4"/>
  <c r="K31" i="4"/>
  <c r="J31" i="4"/>
  <c r="I31" i="4"/>
  <c r="K216" i="4"/>
  <c r="J216" i="4"/>
  <c r="I216" i="4"/>
  <c r="J279" i="4"/>
  <c r="I279" i="4"/>
  <c r="K279" i="4"/>
  <c r="J106" i="4"/>
  <c r="I106" i="4"/>
  <c r="K106" i="4"/>
  <c r="K168" i="4"/>
  <c r="J168" i="4"/>
  <c r="I168" i="4"/>
  <c r="K272" i="4"/>
  <c r="J272" i="4"/>
  <c r="I272" i="4"/>
  <c r="K144" i="4"/>
  <c r="J144" i="4"/>
  <c r="I144" i="4"/>
  <c r="J271" i="4"/>
  <c r="I271" i="4"/>
  <c r="K271" i="4"/>
  <c r="K184" i="4"/>
  <c r="J184" i="4"/>
  <c r="I184" i="4"/>
  <c r="I34" i="4"/>
  <c r="K34" i="4"/>
  <c r="J34" i="4"/>
  <c r="K223" i="4"/>
  <c r="I223" i="4"/>
  <c r="J223" i="4"/>
  <c r="I50" i="4"/>
  <c r="K50" i="4"/>
  <c r="J50" i="4"/>
  <c r="J263" i="4"/>
  <c r="I263" i="4"/>
  <c r="K263" i="4"/>
  <c r="I90" i="4"/>
  <c r="K90" i="4"/>
  <c r="J90" i="4"/>
  <c r="E206" i="4" a="1"/>
  <c r="E206" i="4" s="1"/>
  <c r="D206" i="4" a="1"/>
  <c r="D206" i="4" s="1"/>
  <c r="H206" i="4"/>
  <c r="G206" i="4" a="1"/>
  <c r="G206" i="4" s="1"/>
  <c r="F206" i="4" a="1"/>
  <c r="F206" i="4" s="1"/>
  <c r="C206" i="4" a="1"/>
  <c r="C206" i="4" s="1"/>
  <c r="B206" i="4"/>
  <c r="E115" i="4" a="1"/>
  <c r="E115" i="4" s="1"/>
  <c r="D115" i="4" a="1"/>
  <c r="D115" i="4" s="1"/>
  <c r="H115" i="4"/>
  <c r="G115" i="4" a="1"/>
  <c r="G115" i="4" s="1"/>
  <c r="C115" i="4" a="1"/>
  <c r="C115" i="4" s="1"/>
  <c r="B115" i="4"/>
  <c r="F115" i="4" a="1"/>
  <c r="F115" i="4" s="1"/>
  <c r="H196" i="4"/>
  <c r="C196" i="4" a="1"/>
  <c r="C196" i="4" s="1"/>
  <c r="B196" i="4"/>
  <c r="G196" i="4" a="1"/>
  <c r="G196" i="4" s="1"/>
  <c r="F196" i="4" a="1"/>
  <c r="F196" i="4" s="1"/>
  <c r="E196" i="4" a="1"/>
  <c r="E196" i="4" s="1"/>
  <c r="D196" i="4" a="1"/>
  <c r="D196" i="4" s="1"/>
  <c r="F129" i="4" a="1"/>
  <c r="F129" i="4" s="1"/>
  <c r="B129" i="4"/>
  <c r="D129" i="4" a="1"/>
  <c r="D129" i="4" s="1"/>
  <c r="C129" i="4" a="1"/>
  <c r="C129" i="4" s="1"/>
  <c r="H129" i="4"/>
  <c r="G129" i="4" a="1"/>
  <c r="G129" i="4" s="1"/>
  <c r="E129" i="4" a="1"/>
  <c r="E129" i="4" s="1"/>
  <c r="K152" i="4"/>
  <c r="J152" i="4"/>
  <c r="I152" i="4"/>
  <c r="K80" i="4"/>
  <c r="J80" i="4"/>
  <c r="I80" i="4"/>
  <c r="F238" i="4" a="1"/>
  <c r="F238" i="4" s="1"/>
  <c r="B238" i="4"/>
  <c r="E238" i="4" a="1"/>
  <c r="E238" i="4" s="1"/>
  <c r="H238" i="4"/>
  <c r="G238" i="4" a="1"/>
  <c r="G238" i="4" s="1"/>
  <c r="C238" i="4" a="1"/>
  <c r="C238" i="4" s="1"/>
  <c r="D238" i="4" a="1"/>
  <c r="D238" i="4" s="1"/>
  <c r="E174" i="4" a="1"/>
  <c r="E174" i="4" s="1"/>
  <c r="D174" i="4" a="1"/>
  <c r="D174" i="4" s="1"/>
  <c r="H174" i="4"/>
  <c r="G174" i="4" a="1"/>
  <c r="G174" i="4" s="1"/>
  <c r="F174" i="4" a="1"/>
  <c r="F174" i="4" s="1"/>
  <c r="C174" i="4" a="1"/>
  <c r="C174" i="4" s="1"/>
  <c r="B174" i="4"/>
  <c r="F110" i="4" a="1"/>
  <c r="F110" i="4" s="1"/>
  <c r="B110" i="4"/>
  <c r="E110" i="4" a="1"/>
  <c r="E110" i="4" s="1"/>
  <c r="D110" i="4" a="1"/>
  <c r="D110" i="4" s="1"/>
  <c r="C110" i="4" a="1"/>
  <c r="C110" i="4" s="1"/>
  <c r="H110" i="4"/>
  <c r="G110" i="4" a="1"/>
  <c r="G110" i="4" s="1"/>
  <c r="F46" i="4" a="1"/>
  <c r="F46" i="4" s="1"/>
  <c r="B46" i="4"/>
  <c r="E46" i="4" a="1"/>
  <c r="E46" i="4" s="1"/>
  <c r="D46" i="4" a="1"/>
  <c r="D46" i="4" s="1"/>
  <c r="H46" i="4"/>
  <c r="G46" i="4" a="1"/>
  <c r="G46" i="4" s="1"/>
  <c r="C46" i="4" a="1"/>
  <c r="C46" i="4" s="1"/>
  <c r="G179" i="4" a="1"/>
  <c r="G179" i="4" s="1"/>
  <c r="H179" i="4"/>
  <c r="C179" i="4" a="1"/>
  <c r="C179" i="4" s="1"/>
  <c r="F179" i="4" a="1"/>
  <c r="F179" i="4" s="1"/>
  <c r="B179" i="4"/>
  <c r="E179" i="4" a="1"/>
  <c r="E179" i="4" s="1"/>
  <c r="D179" i="4" a="1"/>
  <c r="D179" i="4" s="1"/>
  <c r="D51" i="4" a="1"/>
  <c r="D51" i="4" s="1"/>
  <c r="H51" i="4"/>
  <c r="G51" i="4" a="1"/>
  <c r="G51" i="4" s="1"/>
  <c r="C51" i="4" a="1"/>
  <c r="C51" i="4" s="1"/>
  <c r="F51" i="4" a="1"/>
  <c r="F51" i="4" s="1"/>
  <c r="B51" i="4"/>
  <c r="E51" i="4" a="1"/>
  <c r="E51" i="4" s="1"/>
  <c r="E237" i="4" a="1"/>
  <c r="E237" i="4" s="1"/>
  <c r="D237" i="4" a="1"/>
  <c r="D237" i="4" s="1"/>
  <c r="G237" i="4" a="1"/>
  <c r="G237" i="4" s="1"/>
  <c r="C237" i="4" a="1"/>
  <c r="C237" i="4" s="1"/>
  <c r="F237" i="4" a="1"/>
  <c r="F237" i="4" s="1"/>
  <c r="H237" i="4"/>
  <c r="B237" i="4"/>
  <c r="D173" i="4" a="1"/>
  <c r="D173" i="4" s="1"/>
  <c r="H173" i="4"/>
  <c r="G173" i="4" a="1"/>
  <c r="G173" i="4" s="1"/>
  <c r="C173" i="4" a="1"/>
  <c r="C173" i="4" s="1"/>
  <c r="F173" i="4" a="1"/>
  <c r="F173" i="4" s="1"/>
  <c r="B173" i="4"/>
  <c r="E173" i="4" a="1"/>
  <c r="E173" i="4" s="1"/>
  <c r="F109" i="4" a="1"/>
  <c r="F109" i="4" s="1"/>
  <c r="B109" i="4"/>
  <c r="D109" i="4" a="1"/>
  <c r="D109" i="4" s="1"/>
  <c r="H109" i="4"/>
  <c r="G109" i="4" a="1"/>
  <c r="G109" i="4" s="1"/>
  <c r="E109" i="4" a="1"/>
  <c r="E109" i="4" s="1"/>
  <c r="C109" i="4" a="1"/>
  <c r="C109" i="4" s="1"/>
  <c r="E45" i="4" a="1"/>
  <c r="E45" i="4" s="1"/>
  <c r="D45" i="4" a="1"/>
  <c r="D45" i="4" s="1"/>
  <c r="H45" i="4"/>
  <c r="G45" i="4" a="1"/>
  <c r="G45" i="4" s="1"/>
  <c r="C45" i="4" a="1"/>
  <c r="C45" i="4" s="1"/>
  <c r="F45" i="4" a="1"/>
  <c r="F45" i="4" s="1"/>
  <c r="B45" i="4"/>
  <c r="E4" i="4" a="1"/>
  <c r="E4" i="4" s="1"/>
  <c r="H4" i="4"/>
  <c r="G4" i="4" a="1"/>
  <c r="G4" i="4" s="1"/>
  <c r="D4" i="4" a="1"/>
  <c r="D4" i="4" s="1"/>
  <c r="C4" i="4" a="1"/>
  <c r="C4" i="4" s="1"/>
  <c r="B4" i="4"/>
  <c r="F4" i="4" a="1"/>
  <c r="F4" i="4" s="1"/>
  <c r="E228" i="4" a="1"/>
  <c r="E228" i="4" s="1"/>
  <c r="D228" i="4" a="1"/>
  <c r="D228" i="4" s="1"/>
  <c r="H228" i="4"/>
  <c r="B228" i="4"/>
  <c r="G228" i="4" a="1"/>
  <c r="G228" i="4" s="1"/>
  <c r="F228" i="4" a="1"/>
  <c r="F228" i="4" s="1"/>
  <c r="C228" i="4" a="1"/>
  <c r="C228" i="4" s="1"/>
  <c r="D164" i="4" a="1"/>
  <c r="D164" i="4" s="1"/>
  <c r="H164" i="4"/>
  <c r="G164" i="4" a="1"/>
  <c r="G164" i="4" s="1"/>
  <c r="B164" i="4"/>
  <c r="F164" i="4" a="1"/>
  <c r="F164" i="4" s="1"/>
  <c r="E164" i="4" a="1"/>
  <c r="E164" i="4" s="1"/>
  <c r="C164" i="4" a="1"/>
  <c r="C164" i="4" s="1"/>
  <c r="E100" i="4" a="1"/>
  <c r="E100" i="4" s="1"/>
  <c r="D100" i="4" a="1"/>
  <c r="D100" i="4" s="1"/>
  <c r="H100" i="4"/>
  <c r="B100" i="4"/>
  <c r="G100" i="4" a="1"/>
  <c r="G100" i="4" s="1"/>
  <c r="F100" i="4" a="1"/>
  <c r="F100" i="4" s="1"/>
  <c r="C100" i="4" a="1"/>
  <c r="C100" i="4" s="1"/>
  <c r="E36" i="4" a="1"/>
  <c r="E36" i="4" s="1"/>
  <c r="D36" i="4" a="1"/>
  <c r="D36" i="4" s="1"/>
  <c r="H36" i="4"/>
  <c r="G36" i="4" a="1"/>
  <c r="G36" i="4" s="1"/>
  <c r="C36" i="4" a="1"/>
  <c r="C36" i="4" s="1"/>
  <c r="B36" i="4"/>
  <c r="F36" i="4" a="1"/>
  <c r="F36" i="4" s="1"/>
  <c r="D235" i="4" a="1"/>
  <c r="D235" i="4" s="1"/>
  <c r="H235" i="4"/>
  <c r="G235" i="4" a="1"/>
  <c r="G235" i="4" s="1"/>
  <c r="C235" i="4" a="1"/>
  <c r="C235" i="4" s="1"/>
  <c r="F235" i="4" a="1"/>
  <c r="F235" i="4" s="1"/>
  <c r="B235" i="4"/>
  <c r="E235" i="4" a="1"/>
  <c r="E235" i="4" s="1"/>
  <c r="H123" i="4"/>
  <c r="G123" i="4" a="1"/>
  <c r="G123" i="4" s="1"/>
  <c r="F123" i="4" a="1"/>
  <c r="F123" i="4" s="1"/>
  <c r="E123" i="4" a="1"/>
  <c r="E123" i="4" s="1"/>
  <c r="D123" i="4" a="1"/>
  <c r="D123" i="4" s="1"/>
  <c r="C123" i="4" a="1"/>
  <c r="C123" i="4" s="1"/>
  <c r="B123" i="4"/>
  <c r="D11" i="4" a="1"/>
  <c r="D11" i="4" s="1"/>
  <c r="H11" i="4"/>
  <c r="C11" i="4" a="1"/>
  <c r="C11" i="4" s="1"/>
  <c r="G11" i="4" a="1"/>
  <c r="G11" i="4" s="1"/>
  <c r="F11" i="4" a="1"/>
  <c r="F11" i="4" s="1"/>
  <c r="B11" i="4"/>
  <c r="E11" i="4" a="1"/>
  <c r="E11" i="4" s="1"/>
  <c r="H225" i="4"/>
  <c r="G225" i="4" a="1"/>
  <c r="G225" i="4" s="1"/>
  <c r="F225" i="4" a="1"/>
  <c r="F225" i="4" s="1"/>
  <c r="B225" i="4"/>
  <c r="D225" i="4" a="1"/>
  <c r="D225" i="4" s="1"/>
  <c r="C225" i="4" a="1"/>
  <c r="C225" i="4" s="1"/>
  <c r="E225" i="4" a="1"/>
  <c r="E225" i="4" s="1"/>
  <c r="G161" i="4" a="1"/>
  <c r="G161" i="4" s="1"/>
  <c r="C161" i="4" a="1"/>
  <c r="C161" i="4" s="1"/>
  <c r="F161" i="4" a="1"/>
  <c r="F161" i="4" s="1"/>
  <c r="B161" i="4"/>
  <c r="E161" i="4" a="1"/>
  <c r="E161" i="4" s="1"/>
  <c r="H161" i="4"/>
  <c r="D161" i="4" a="1"/>
  <c r="D161" i="4" s="1"/>
  <c r="H97" i="4"/>
  <c r="F97" i="4" a="1"/>
  <c r="F97" i="4" s="1"/>
  <c r="B97" i="4"/>
  <c r="E97" i="4" a="1"/>
  <c r="E97" i="4" s="1"/>
  <c r="D97" i="4" a="1"/>
  <c r="D97" i="4" s="1"/>
  <c r="C97" i="4" a="1"/>
  <c r="C97" i="4" s="1"/>
  <c r="G97" i="4" a="1"/>
  <c r="G97" i="4" s="1"/>
  <c r="H33" i="4"/>
  <c r="F33" i="4" a="1"/>
  <c r="F33" i="4" s="1"/>
  <c r="B33" i="4"/>
  <c r="E33" i="4" a="1"/>
  <c r="E33" i="4" s="1"/>
  <c r="G33" i="4" a="1"/>
  <c r="G33" i="4" s="1"/>
  <c r="D33" i="4" a="1"/>
  <c r="D33" i="4" s="1"/>
  <c r="C33" i="4" a="1"/>
  <c r="C33" i="4" s="1"/>
  <c r="K146" i="4"/>
  <c r="J146" i="4"/>
  <c r="I146" i="4"/>
  <c r="J170" i="4"/>
  <c r="K170" i="4"/>
  <c r="I170" i="4"/>
  <c r="K151" i="4"/>
  <c r="J151" i="4"/>
  <c r="I151" i="4"/>
  <c r="K32" i="4"/>
  <c r="J32" i="4"/>
  <c r="I32" i="4"/>
  <c r="K215" i="4"/>
  <c r="J215" i="4"/>
  <c r="I215" i="4"/>
  <c r="K266" i="4"/>
  <c r="J266" i="4"/>
  <c r="I266" i="4"/>
  <c r="K183" i="4"/>
  <c r="J183" i="4"/>
  <c r="I183" i="4"/>
  <c r="K122" i="4"/>
  <c r="J122" i="4"/>
  <c r="I122" i="4"/>
  <c r="K39" i="4"/>
  <c r="J39" i="4"/>
  <c r="I39" i="4"/>
  <c r="K199" i="4"/>
  <c r="J199" i="4"/>
  <c r="I199" i="4"/>
  <c r="K176" i="4"/>
  <c r="J176" i="4"/>
  <c r="I176" i="4"/>
  <c r="K135" i="4"/>
  <c r="J135" i="4"/>
  <c r="I135" i="4"/>
  <c r="K48" i="4"/>
  <c r="J48" i="4"/>
  <c r="I48" i="4"/>
  <c r="D270" i="4" a="1"/>
  <c r="D270" i="4" s="1"/>
  <c r="H270" i="4"/>
  <c r="G270" i="4" a="1"/>
  <c r="G270" i="4" s="1"/>
  <c r="C270" i="4" a="1"/>
  <c r="C270" i="4" s="1"/>
  <c r="F270" i="4" a="1"/>
  <c r="F270" i="4" s="1"/>
  <c r="B270" i="4"/>
  <c r="E270" i="4" a="1"/>
  <c r="E270" i="4" s="1"/>
  <c r="E142" i="4" a="1"/>
  <c r="E142" i="4" s="1"/>
  <c r="D142" i="4" a="1"/>
  <c r="D142" i="4" s="1"/>
  <c r="H142" i="4"/>
  <c r="G142" i="4" a="1"/>
  <c r="G142" i="4" s="1"/>
  <c r="C142" i="4" a="1"/>
  <c r="C142" i="4" s="1"/>
  <c r="F142" i="4" a="1"/>
  <c r="F142" i="4" s="1"/>
  <c r="B142" i="4"/>
  <c r="F78" i="4" a="1"/>
  <c r="F78" i="4" s="1"/>
  <c r="B78" i="4"/>
  <c r="E78" i="4" a="1"/>
  <c r="E78" i="4" s="1"/>
  <c r="D78" i="4" a="1"/>
  <c r="D78" i="4" s="1"/>
  <c r="H78" i="4"/>
  <c r="G78" i="4" a="1"/>
  <c r="G78" i="4" s="1"/>
  <c r="C78" i="4" a="1"/>
  <c r="C78" i="4" s="1"/>
  <c r="F14" i="4" a="1"/>
  <c r="F14" i="4" s="1"/>
  <c r="B14" i="4"/>
  <c r="E14" i="4" a="1"/>
  <c r="E14" i="4" s="1"/>
  <c r="D14" i="4" a="1"/>
  <c r="D14" i="4" s="1"/>
  <c r="H14" i="4"/>
  <c r="G14" i="4" a="1"/>
  <c r="G14" i="4" s="1"/>
  <c r="C14" i="4" a="1"/>
  <c r="C14" i="4" s="1"/>
  <c r="H269" i="4"/>
  <c r="G269" i="4" a="1"/>
  <c r="G269" i="4" s="1"/>
  <c r="C269" i="4" a="1"/>
  <c r="C269" i="4" s="1"/>
  <c r="F269" i="4" a="1"/>
  <c r="F269" i="4" s="1"/>
  <c r="B269" i="4"/>
  <c r="D269" i="4" a="1"/>
  <c r="D269" i="4" s="1"/>
  <c r="E269" i="4" a="1"/>
  <c r="E269" i="4" s="1"/>
  <c r="D205" i="4" a="1"/>
  <c r="D205" i="4" s="1"/>
  <c r="H205" i="4"/>
  <c r="G205" i="4" a="1"/>
  <c r="G205" i="4" s="1"/>
  <c r="C205" i="4" a="1"/>
  <c r="C205" i="4" s="1"/>
  <c r="F205" i="4" a="1"/>
  <c r="F205" i="4" s="1"/>
  <c r="E205" i="4" a="1"/>
  <c r="E205" i="4" s="1"/>
  <c r="B205" i="4"/>
  <c r="E141" i="4" a="1"/>
  <c r="E141" i="4" s="1"/>
  <c r="D141" i="4" a="1"/>
  <c r="D141" i="4" s="1"/>
  <c r="H141" i="4"/>
  <c r="G141" i="4" a="1"/>
  <c r="G141" i="4" s="1"/>
  <c r="C141" i="4" a="1"/>
  <c r="C141" i="4" s="1"/>
  <c r="B141" i="4"/>
  <c r="F141" i="4" a="1"/>
  <c r="F141" i="4" s="1"/>
  <c r="E77" i="4" a="1"/>
  <c r="E77" i="4" s="1"/>
  <c r="D77" i="4" a="1"/>
  <c r="D77" i="4" s="1"/>
  <c r="H77" i="4"/>
  <c r="G77" i="4" a="1"/>
  <c r="G77" i="4" s="1"/>
  <c r="C77" i="4" a="1"/>
  <c r="C77" i="4" s="1"/>
  <c r="F77" i="4" a="1"/>
  <c r="F77" i="4" s="1"/>
  <c r="B77" i="4"/>
  <c r="E13" i="4" a="1"/>
  <c r="E13" i="4" s="1"/>
  <c r="D13" i="4" a="1"/>
  <c r="D13" i="4" s="1"/>
  <c r="H13" i="4"/>
  <c r="G13" i="4" a="1"/>
  <c r="G13" i="4" s="1"/>
  <c r="C13" i="4" a="1"/>
  <c r="C13" i="4" s="1"/>
  <c r="B13" i="4"/>
  <c r="F13" i="4" a="1"/>
  <c r="F13" i="4" s="1"/>
  <c r="G260" i="4" a="1"/>
  <c r="G260" i="4" s="1"/>
  <c r="C260" i="4" a="1"/>
  <c r="C260" i="4" s="1"/>
  <c r="F260" i="4" a="1"/>
  <c r="F260" i="4" s="1"/>
  <c r="B260" i="4"/>
  <c r="E260" i="4" a="1"/>
  <c r="E260" i="4" s="1"/>
  <c r="D260" i="4" a="1"/>
  <c r="D260" i="4" s="1"/>
  <c r="H260" i="4"/>
  <c r="D132" i="4" a="1"/>
  <c r="D132" i="4" s="1"/>
  <c r="H132" i="4"/>
  <c r="G132" i="4" a="1"/>
  <c r="G132" i="4" s="1"/>
  <c r="C132" i="4" a="1"/>
  <c r="C132" i="4" s="1"/>
  <c r="F132" i="4" a="1"/>
  <c r="F132" i="4" s="1"/>
  <c r="E132" i="4" a="1"/>
  <c r="E132" i="4" s="1"/>
  <c r="B132" i="4"/>
  <c r="E68" i="4" a="1"/>
  <c r="E68" i="4" s="1"/>
  <c r="D68" i="4" a="1"/>
  <c r="D68" i="4" s="1"/>
  <c r="H68" i="4"/>
  <c r="G68" i="4" a="1"/>
  <c r="G68" i="4" s="1"/>
  <c r="C68" i="4" a="1"/>
  <c r="C68" i="4" s="1"/>
  <c r="F68" i="4" a="1"/>
  <c r="F68" i="4" s="1"/>
  <c r="B68" i="4"/>
  <c r="F267" i="4" a="1"/>
  <c r="F267" i="4" s="1"/>
  <c r="B267" i="4"/>
  <c r="E267" i="4" a="1"/>
  <c r="E267" i="4" s="1"/>
  <c r="D267" i="4" a="1"/>
  <c r="D267" i="4" s="1"/>
  <c r="C267" i="4" a="1"/>
  <c r="C267" i="4" s="1"/>
  <c r="H267" i="4"/>
  <c r="G267" i="4" a="1"/>
  <c r="G267" i="4" s="1"/>
  <c r="G187" i="4" a="1"/>
  <c r="G187" i="4" s="1"/>
  <c r="C187" i="4" a="1"/>
  <c r="C187" i="4" s="1"/>
  <c r="H187" i="4"/>
  <c r="B187" i="4"/>
  <c r="F187" i="4" a="1"/>
  <c r="F187" i="4" s="1"/>
  <c r="E187" i="4" a="1"/>
  <c r="E187" i="4" s="1"/>
  <c r="D187" i="4" a="1"/>
  <c r="D187" i="4" s="1"/>
  <c r="D59" i="4" a="1"/>
  <c r="D59" i="4" s="1"/>
  <c r="H59" i="4"/>
  <c r="G59" i="4" a="1"/>
  <c r="G59" i="4" s="1"/>
  <c r="C59" i="4" a="1"/>
  <c r="C59" i="4" s="1"/>
  <c r="F59" i="4" a="1"/>
  <c r="F59" i="4" s="1"/>
  <c r="B59" i="4"/>
  <c r="E59" i="4" a="1"/>
  <c r="E59" i="4" s="1"/>
  <c r="E257" i="4" a="1"/>
  <c r="E257" i="4" s="1"/>
  <c r="D257" i="4" a="1"/>
  <c r="D257" i="4" s="1"/>
  <c r="H257" i="4"/>
  <c r="F257" i="4" a="1"/>
  <c r="F257" i="4" s="1"/>
  <c r="C257" i="4" a="1"/>
  <c r="C257" i="4" s="1"/>
  <c r="B257" i="4"/>
  <c r="G257" i="4" a="1"/>
  <c r="G257" i="4" s="1"/>
  <c r="F193" i="4" a="1"/>
  <c r="F193" i="4" s="1"/>
  <c r="B193" i="4"/>
  <c r="E193" i="4" a="1"/>
  <c r="E193" i="4" s="1"/>
  <c r="D193" i="4" a="1"/>
  <c r="D193" i="4" s="1"/>
  <c r="C193" i="4" a="1"/>
  <c r="C193" i="4" s="1"/>
  <c r="H193" i="4"/>
  <c r="G193" i="4" a="1"/>
  <c r="G193" i="4" s="1"/>
  <c r="H65" i="4"/>
  <c r="G65" i="4" a="1"/>
  <c r="G65" i="4" s="1"/>
  <c r="C65" i="4" a="1"/>
  <c r="C65" i="4" s="1"/>
  <c r="F65" i="4" a="1"/>
  <c r="F65" i="4" s="1"/>
  <c r="B65" i="4"/>
  <c r="E65" i="4" a="1"/>
  <c r="E65" i="4" s="1"/>
  <c r="D65" i="4" a="1"/>
  <c r="D65" i="4" s="1"/>
  <c r="K79" i="4"/>
  <c r="J79" i="4"/>
  <c r="I79" i="4"/>
  <c r="I82" i="4"/>
  <c r="K82" i="4"/>
  <c r="J82" i="4"/>
  <c r="I18" i="4"/>
  <c r="K18" i="4"/>
  <c r="J18" i="4"/>
  <c r="K194" i="4"/>
  <c r="J194" i="4"/>
  <c r="I194" i="4"/>
  <c r="K130" i="4"/>
  <c r="J130" i="4"/>
  <c r="I130" i="4"/>
  <c r="I66" i="4"/>
  <c r="K66" i="4"/>
  <c r="J66" i="4"/>
  <c r="K288" i="4"/>
  <c r="J288" i="4"/>
  <c r="I288" i="4"/>
  <c r="J247" i="4"/>
  <c r="I247" i="4"/>
  <c r="K247" i="4"/>
  <c r="K104" i="4"/>
  <c r="J104" i="4"/>
  <c r="I104" i="4"/>
  <c r="K138" i="4"/>
  <c r="J138" i="4"/>
  <c r="I138" i="4"/>
  <c r="K120" i="4"/>
  <c r="J120" i="4"/>
  <c r="I120" i="4"/>
  <c r="K264" i="4"/>
  <c r="J264" i="4"/>
  <c r="I264" i="4"/>
  <c r="I242" i="4"/>
  <c r="K242" i="4"/>
  <c r="J242" i="4"/>
  <c r="K136" i="4"/>
  <c r="J136" i="4"/>
  <c r="I136" i="4"/>
  <c r="J240" i="4"/>
  <c r="K240" i="4"/>
  <c r="I240" i="4"/>
  <c r="K112" i="4"/>
  <c r="J112" i="4"/>
  <c r="I112" i="4"/>
  <c r="K71" i="4"/>
  <c r="J71" i="4"/>
  <c r="I71" i="4"/>
  <c r="K160" i="4"/>
  <c r="J160" i="4"/>
  <c r="I160" i="4"/>
  <c r="K63" i="4"/>
  <c r="J63" i="4"/>
  <c r="I63" i="4"/>
  <c r="I10" i="4"/>
  <c r="J10" i="4"/>
  <c r="K10" i="4"/>
  <c r="K250" i="4"/>
  <c r="J250" i="4"/>
  <c r="I250" i="4"/>
  <c r="K208" i="4"/>
  <c r="J208" i="4"/>
  <c r="I208" i="4"/>
  <c r="K186" i="4"/>
  <c r="J186" i="4"/>
  <c r="I186" i="4"/>
  <c r="K200" i="4"/>
  <c r="J200" i="4"/>
  <c r="I200" i="4"/>
  <c r="K64" i="4"/>
  <c r="J64" i="4"/>
  <c r="I64" i="4"/>
  <c r="K40" i="4"/>
  <c r="J40" i="4"/>
  <c r="I40" i="4"/>
  <c r="F230" i="4" a="1"/>
  <c r="F230" i="4" s="1"/>
  <c r="B230" i="4"/>
  <c r="E230" i="4" a="1"/>
  <c r="E230" i="4" s="1"/>
  <c r="H230" i="4"/>
  <c r="D230" i="4" a="1"/>
  <c r="D230" i="4" s="1"/>
  <c r="C230" i="4" a="1"/>
  <c r="C230" i="4" s="1"/>
  <c r="G230" i="4" a="1"/>
  <c r="G230" i="4" s="1"/>
  <c r="E166" i="4" a="1"/>
  <c r="E166" i="4" s="1"/>
  <c r="D166" i="4" a="1"/>
  <c r="D166" i="4" s="1"/>
  <c r="H166" i="4"/>
  <c r="C166" i="4" a="1"/>
  <c r="C166" i="4" s="1"/>
  <c r="B166" i="4"/>
  <c r="G166" i="4" a="1"/>
  <c r="G166" i="4" s="1"/>
  <c r="F166" i="4" a="1"/>
  <c r="F166" i="4" s="1"/>
  <c r="F102" i="4" a="1"/>
  <c r="F102" i="4" s="1"/>
  <c r="B102" i="4"/>
  <c r="E102" i="4" a="1"/>
  <c r="E102" i="4" s="1"/>
  <c r="D102" i="4" a="1"/>
  <c r="D102" i="4" s="1"/>
  <c r="C102" i="4" a="1"/>
  <c r="C102" i="4" s="1"/>
  <c r="H102" i="4"/>
  <c r="G102" i="4" a="1"/>
  <c r="G102" i="4" s="1"/>
  <c r="F38" i="4" a="1"/>
  <c r="F38" i="4" s="1"/>
  <c r="B38" i="4"/>
  <c r="E38" i="4" a="1"/>
  <c r="E38" i="4" s="1"/>
  <c r="D38" i="4" a="1"/>
  <c r="D38" i="4" s="1"/>
  <c r="H38" i="4"/>
  <c r="G38" i="4" a="1"/>
  <c r="G38" i="4" s="1"/>
  <c r="C38" i="4" a="1"/>
  <c r="C38" i="4" s="1"/>
  <c r="D155" i="4" a="1"/>
  <c r="D155" i="4" s="1"/>
  <c r="H155" i="4"/>
  <c r="G155" i="4" a="1"/>
  <c r="G155" i="4" s="1"/>
  <c r="C155" i="4" a="1"/>
  <c r="C155" i="4" s="1"/>
  <c r="F155" i="4" a="1"/>
  <c r="F155" i="4" s="1"/>
  <c r="B155" i="4"/>
  <c r="E155" i="4" a="1"/>
  <c r="E155" i="4" s="1"/>
  <c r="H27" i="4"/>
  <c r="G27" i="4" a="1"/>
  <c r="G27" i="4" s="1"/>
  <c r="C27" i="4" a="1"/>
  <c r="C27" i="4" s="1"/>
  <c r="F27" i="4" a="1"/>
  <c r="F27" i="4" s="1"/>
  <c r="B27" i="4"/>
  <c r="E27" i="4" a="1"/>
  <c r="E27" i="4" s="1"/>
  <c r="D27" i="4" a="1"/>
  <c r="D27" i="4" s="1"/>
  <c r="E229" i="4" a="1"/>
  <c r="E229" i="4" s="1"/>
  <c r="D229" i="4" a="1"/>
  <c r="D229" i="4" s="1"/>
  <c r="G229" i="4" a="1"/>
  <c r="G229" i="4" s="1"/>
  <c r="C229" i="4" a="1"/>
  <c r="C229" i="4" s="1"/>
  <c r="B229" i="4"/>
  <c r="H229" i="4"/>
  <c r="F229" i="4" a="1"/>
  <c r="F229" i="4" s="1"/>
  <c r="D165" i="4" a="1"/>
  <c r="D165" i="4" s="1"/>
  <c r="G165" i="4" a="1"/>
  <c r="G165" i="4" s="1"/>
  <c r="E165" i="4" a="1"/>
  <c r="E165" i="4" s="1"/>
  <c r="C165" i="4" a="1"/>
  <c r="C165" i="4" s="1"/>
  <c r="H165" i="4"/>
  <c r="B165" i="4"/>
  <c r="F165" i="4" a="1"/>
  <c r="F165" i="4" s="1"/>
  <c r="D101" i="4" a="1"/>
  <c r="D101" i="4" s="1"/>
  <c r="G101" i="4" a="1"/>
  <c r="G101" i="4" s="1"/>
  <c r="F101" i="4" a="1"/>
  <c r="F101" i="4" s="1"/>
  <c r="E101" i="4" a="1"/>
  <c r="E101" i="4" s="1"/>
  <c r="C101" i="4" a="1"/>
  <c r="C101" i="4" s="1"/>
  <c r="H101" i="4"/>
  <c r="B101" i="4"/>
  <c r="D37" i="4" a="1"/>
  <c r="D37" i="4" s="1"/>
  <c r="H37" i="4"/>
  <c r="G37" i="4" a="1"/>
  <c r="G37" i="4" s="1"/>
  <c r="C37" i="4" a="1"/>
  <c r="C37" i="4" s="1"/>
  <c r="F37" i="4" a="1"/>
  <c r="F37" i="4" s="1"/>
  <c r="E37" i="4" a="1"/>
  <c r="E37" i="4" s="1"/>
  <c r="B37" i="4"/>
  <c r="G284" i="4" a="1"/>
  <c r="G284" i="4" s="1"/>
  <c r="C284" i="4" a="1"/>
  <c r="C284" i="4" s="1"/>
  <c r="F284" i="4" a="1"/>
  <c r="F284" i="4" s="1"/>
  <c r="B284" i="4"/>
  <c r="E284" i="4" a="1"/>
  <c r="E284" i="4" s="1"/>
  <c r="D284" i="4" a="1"/>
  <c r="D284" i="4" s="1"/>
  <c r="H284" i="4"/>
  <c r="E220" i="4" a="1"/>
  <c r="E220" i="4" s="1"/>
  <c r="H220" i="4"/>
  <c r="D220" i="4" a="1"/>
  <c r="D220" i="4" s="1"/>
  <c r="C220" i="4" a="1"/>
  <c r="C220" i="4" s="1"/>
  <c r="G220" i="4" a="1"/>
  <c r="G220" i="4" s="1"/>
  <c r="B220" i="4"/>
  <c r="F220" i="4" a="1"/>
  <c r="F220" i="4" s="1"/>
  <c r="D156" i="4" a="1"/>
  <c r="D156" i="4" s="1"/>
  <c r="H156" i="4"/>
  <c r="G156" i="4" a="1"/>
  <c r="G156" i="4" s="1"/>
  <c r="C156" i="4" a="1"/>
  <c r="C156" i="4" s="1"/>
  <c r="F156" i="4" a="1"/>
  <c r="F156" i="4" s="1"/>
  <c r="B156" i="4"/>
  <c r="E156" i="4" a="1"/>
  <c r="E156" i="4" s="1"/>
  <c r="E92" i="4" a="1"/>
  <c r="E92" i="4" s="1"/>
  <c r="D92" i="4" a="1"/>
  <c r="D92" i="4" s="1"/>
  <c r="H92" i="4"/>
  <c r="G92" i="4" a="1"/>
  <c r="G92" i="4" s="1"/>
  <c r="C92" i="4" a="1"/>
  <c r="C92" i="4" s="1"/>
  <c r="F92" i="4" a="1"/>
  <c r="F92" i="4" s="1"/>
  <c r="B92" i="4"/>
  <c r="E28" i="4" a="1"/>
  <c r="E28" i="4" s="1"/>
  <c r="D28" i="4" a="1"/>
  <c r="D28" i="4" s="1"/>
  <c r="H28" i="4"/>
  <c r="G28" i="4" a="1"/>
  <c r="G28" i="4" s="1"/>
  <c r="C28" i="4" a="1"/>
  <c r="C28" i="4" s="1"/>
  <c r="F28" i="4" a="1"/>
  <c r="F28" i="4" s="1"/>
  <c r="B28" i="4"/>
  <c r="D227" i="4" a="1"/>
  <c r="D227" i="4" s="1"/>
  <c r="H227" i="4"/>
  <c r="G227" i="4" a="1"/>
  <c r="G227" i="4" s="1"/>
  <c r="C227" i="4" a="1"/>
  <c r="C227" i="4" s="1"/>
  <c r="B227" i="4"/>
  <c r="F227" i="4" a="1"/>
  <c r="F227" i="4" s="1"/>
  <c r="E227" i="4" a="1"/>
  <c r="E227" i="4" s="1"/>
  <c r="E107" i="4" a="1"/>
  <c r="E107" i="4" s="1"/>
  <c r="H107" i="4"/>
  <c r="G107" i="4" a="1"/>
  <c r="G107" i="4" s="1"/>
  <c r="C107" i="4" a="1"/>
  <c r="C107" i="4" s="1"/>
  <c r="F107" i="4" a="1"/>
  <c r="F107" i="4" s="1"/>
  <c r="D107" i="4" a="1"/>
  <c r="D107" i="4" s="1"/>
  <c r="B107" i="4"/>
  <c r="E281" i="4" a="1"/>
  <c r="E281" i="4" s="1"/>
  <c r="D281" i="4" a="1"/>
  <c r="D281" i="4" s="1"/>
  <c r="H281" i="4"/>
  <c r="F281" i="4" a="1"/>
  <c r="F281" i="4" s="1"/>
  <c r="C281" i="4" a="1"/>
  <c r="C281" i="4" s="1"/>
  <c r="G281" i="4" a="1"/>
  <c r="G281" i="4" s="1"/>
  <c r="B281" i="4"/>
  <c r="H217" i="4"/>
  <c r="G217" i="4" a="1"/>
  <c r="G217" i="4" s="1"/>
  <c r="B217" i="4"/>
  <c r="F217" i="4" a="1"/>
  <c r="F217" i="4" s="1"/>
  <c r="E217" i="4" a="1"/>
  <c r="E217" i="4" s="1"/>
  <c r="D217" i="4" a="1"/>
  <c r="D217" i="4" s="1"/>
  <c r="C217" i="4" a="1"/>
  <c r="C217" i="4" s="1"/>
  <c r="G153" i="4" a="1"/>
  <c r="G153" i="4" s="1"/>
  <c r="C153" i="4" a="1"/>
  <c r="C153" i="4" s="1"/>
  <c r="F153" i="4" a="1"/>
  <c r="F153" i="4" s="1"/>
  <c r="B153" i="4"/>
  <c r="E153" i="4" a="1"/>
  <c r="E153" i="4" s="1"/>
  <c r="H153" i="4"/>
  <c r="D153" i="4" a="1"/>
  <c r="D153" i="4" s="1"/>
  <c r="H89" i="4"/>
  <c r="G89" i="4" a="1"/>
  <c r="G89" i="4" s="1"/>
  <c r="C89" i="4" a="1"/>
  <c r="C89" i="4" s="1"/>
  <c r="F89" i="4" a="1"/>
  <c r="F89" i="4" s="1"/>
  <c r="B89" i="4"/>
  <c r="E89" i="4" a="1"/>
  <c r="E89" i="4" s="1"/>
  <c r="D89" i="4" a="1"/>
  <c r="D89" i="4" s="1"/>
  <c r="H25" i="4"/>
  <c r="F25" i="4" a="1"/>
  <c r="F25" i="4" s="1"/>
  <c r="B25" i="4"/>
  <c r="E25" i="4" a="1"/>
  <c r="E25" i="4" s="1"/>
  <c r="C25" i="4" a="1"/>
  <c r="C25" i="4" s="1"/>
  <c r="G25" i="4" a="1"/>
  <c r="G25" i="4" s="1"/>
  <c r="D25" i="4" a="1"/>
  <c r="D25" i="4" s="1"/>
  <c r="K258" i="4"/>
  <c r="J258" i="4"/>
  <c r="I258" i="4"/>
  <c r="J3" i="4"/>
  <c r="I3" i="4"/>
  <c r="K3" i="4"/>
  <c r="K127" i="4"/>
  <c r="J127" i="4"/>
  <c r="I127" i="4"/>
  <c r="F222" i="4" a="1"/>
  <c r="F222" i="4" s="1"/>
  <c r="B222" i="4"/>
  <c r="E222" i="4" a="1"/>
  <c r="E222" i="4" s="1"/>
  <c r="D222" i="4" a="1"/>
  <c r="D222" i="4" s="1"/>
  <c r="C222" i="4" a="1"/>
  <c r="C222" i="4" s="1"/>
  <c r="G222" i="4" a="1"/>
  <c r="G222" i="4" s="1"/>
  <c r="H222" i="4"/>
  <c r="E158" i="4" a="1"/>
  <c r="E158" i="4" s="1"/>
  <c r="D158" i="4" a="1"/>
  <c r="D158" i="4" s="1"/>
  <c r="H158" i="4"/>
  <c r="G158" i="4" a="1"/>
  <c r="G158" i="4" s="1"/>
  <c r="C158" i="4" a="1"/>
  <c r="C158" i="4" s="1"/>
  <c r="B158" i="4"/>
  <c r="F158" i="4" a="1"/>
  <c r="F158" i="4" s="1"/>
  <c r="F94" i="4" a="1"/>
  <c r="F94" i="4" s="1"/>
  <c r="B94" i="4"/>
  <c r="E94" i="4" a="1"/>
  <c r="E94" i="4" s="1"/>
  <c r="D94" i="4" a="1"/>
  <c r="D94" i="4" s="1"/>
  <c r="H94" i="4"/>
  <c r="G94" i="4" a="1"/>
  <c r="G94" i="4" s="1"/>
  <c r="C94" i="4" a="1"/>
  <c r="C94" i="4" s="1"/>
  <c r="F30" i="4" a="1"/>
  <c r="F30" i="4" s="1"/>
  <c r="B30" i="4"/>
  <c r="E30" i="4" a="1"/>
  <c r="E30" i="4" s="1"/>
  <c r="D30" i="4" a="1"/>
  <c r="D30" i="4" s="1"/>
  <c r="H30" i="4"/>
  <c r="G30" i="4" a="1"/>
  <c r="G30" i="4" s="1"/>
  <c r="C30" i="4" a="1"/>
  <c r="C30" i="4" s="1"/>
  <c r="D139" i="4" a="1"/>
  <c r="D139" i="4" s="1"/>
  <c r="H139" i="4"/>
  <c r="G139" i="4" a="1"/>
  <c r="G139" i="4" s="1"/>
  <c r="C139" i="4" a="1"/>
  <c r="C139" i="4" s="1"/>
  <c r="F139" i="4" a="1"/>
  <c r="F139" i="4" s="1"/>
  <c r="B139" i="4"/>
  <c r="E139" i="4" a="1"/>
  <c r="E139" i="4" s="1"/>
  <c r="H285" i="4"/>
  <c r="G285" i="4" a="1"/>
  <c r="G285" i="4" s="1"/>
  <c r="C285" i="4" a="1"/>
  <c r="C285" i="4" s="1"/>
  <c r="F285" i="4" a="1"/>
  <c r="F285" i="4" s="1"/>
  <c r="B285" i="4"/>
  <c r="E285" i="4" a="1"/>
  <c r="E285" i="4" s="1"/>
  <c r="D285" i="4" a="1"/>
  <c r="D285" i="4" s="1"/>
  <c r="D221" i="4" a="1"/>
  <c r="D221" i="4" s="1"/>
  <c r="G221" i="4" a="1"/>
  <c r="G221" i="4" s="1"/>
  <c r="B221" i="4"/>
  <c r="F221" i="4" a="1"/>
  <c r="F221" i="4" s="1"/>
  <c r="E221" i="4" a="1"/>
  <c r="E221" i="4" s="1"/>
  <c r="H221" i="4"/>
  <c r="C221" i="4" a="1"/>
  <c r="C221" i="4" s="1"/>
  <c r="E157" i="4" a="1"/>
  <c r="E157" i="4" s="1"/>
  <c r="D157" i="4" a="1"/>
  <c r="D157" i="4" s="1"/>
  <c r="H157" i="4"/>
  <c r="G157" i="4" a="1"/>
  <c r="G157" i="4" s="1"/>
  <c r="C157" i="4" a="1"/>
  <c r="C157" i="4" s="1"/>
  <c r="F157" i="4" a="1"/>
  <c r="F157" i="4" s="1"/>
  <c r="B157" i="4"/>
  <c r="E93" i="4" a="1"/>
  <c r="E93" i="4" s="1"/>
  <c r="D93" i="4" a="1"/>
  <c r="D93" i="4" s="1"/>
  <c r="H93" i="4"/>
  <c r="G93" i="4" a="1"/>
  <c r="G93" i="4" s="1"/>
  <c r="C93" i="4" a="1"/>
  <c r="C93" i="4" s="1"/>
  <c r="F93" i="4" a="1"/>
  <c r="F93" i="4" s="1"/>
  <c r="B93" i="4"/>
  <c r="D29" i="4" a="1"/>
  <c r="D29" i="4" s="1"/>
  <c r="H29" i="4"/>
  <c r="G29" i="4" a="1"/>
  <c r="G29" i="4" s="1"/>
  <c r="C29" i="4" a="1"/>
  <c r="C29" i="4" s="1"/>
  <c r="E29" i="4" a="1"/>
  <c r="E29" i="4" s="1"/>
  <c r="B29" i="4"/>
  <c r="F29" i="4" a="1"/>
  <c r="F29" i="4" s="1"/>
  <c r="G276" i="4" a="1"/>
  <c r="G276" i="4" s="1"/>
  <c r="C276" i="4" a="1"/>
  <c r="C276" i="4" s="1"/>
  <c r="F276" i="4" a="1"/>
  <c r="F276" i="4" s="1"/>
  <c r="B276" i="4"/>
  <c r="E276" i="4" a="1"/>
  <c r="E276" i="4" s="1"/>
  <c r="H276" i="4"/>
  <c r="D276" i="4" a="1"/>
  <c r="D276" i="4" s="1"/>
  <c r="D212" i="4" a="1"/>
  <c r="D212" i="4" s="1"/>
  <c r="H212" i="4"/>
  <c r="G212" i="4" a="1"/>
  <c r="G212" i="4" s="1"/>
  <c r="C212" i="4" a="1"/>
  <c r="C212" i="4" s="1"/>
  <c r="B212" i="4"/>
  <c r="F212" i="4" a="1"/>
  <c r="F212" i="4" s="1"/>
  <c r="E212" i="4" a="1"/>
  <c r="E212" i="4" s="1"/>
  <c r="D148" i="4" a="1"/>
  <c r="D148" i="4" s="1"/>
  <c r="H148" i="4"/>
  <c r="G148" i="4" a="1"/>
  <c r="G148" i="4" s="1"/>
  <c r="C148" i="4" a="1"/>
  <c r="C148" i="4" s="1"/>
  <c r="F148" i="4" a="1"/>
  <c r="F148" i="4" s="1"/>
  <c r="B148" i="4"/>
  <c r="E148" i="4" a="1"/>
  <c r="E148" i="4" s="1"/>
  <c r="E84" i="4" a="1"/>
  <c r="E84" i="4" s="1"/>
  <c r="D84" i="4" a="1"/>
  <c r="D84" i="4" s="1"/>
  <c r="H84" i="4"/>
  <c r="G84" i="4" a="1"/>
  <c r="G84" i="4" s="1"/>
  <c r="C84" i="4" a="1"/>
  <c r="C84" i="4" s="1"/>
  <c r="B84" i="4"/>
  <c r="F84" i="4" a="1"/>
  <c r="F84" i="4" s="1"/>
  <c r="F283" i="4" a="1"/>
  <c r="F283" i="4" s="1"/>
  <c r="B283" i="4"/>
  <c r="E283" i="4" a="1"/>
  <c r="E283" i="4" s="1"/>
  <c r="C283" i="4" a="1"/>
  <c r="C283" i="4" s="1"/>
  <c r="G283" i="4" a="1"/>
  <c r="G283" i="4" s="1"/>
  <c r="H283" i="4"/>
  <c r="D283" i="4" a="1"/>
  <c r="D283" i="4" s="1"/>
  <c r="H211" i="4"/>
  <c r="G211" i="4" a="1"/>
  <c r="G211" i="4" s="1"/>
  <c r="C211" i="4" a="1"/>
  <c r="C211" i="4" s="1"/>
  <c r="F211" i="4" a="1"/>
  <c r="F211" i="4" s="1"/>
  <c r="B211" i="4"/>
  <c r="D211" i="4" a="1"/>
  <c r="D211" i="4" s="1"/>
  <c r="E211" i="4" a="1"/>
  <c r="E211" i="4" s="1"/>
  <c r="D91" i="4" a="1"/>
  <c r="D91" i="4" s="1"/>
  <c r="H91" i="4"/>
  <c r="G91" i="4" a="1"/>
  <c r="G91" i="4" s="1"/>
  <c r="C91" i="4" a="1"/>
  <c r="C91" i="4" s="1"/>
  <c r="F91" i="4" a="1"/>
  <c r="F91" i="4" s="1"/>
  <c r="B91" i="4"/>
  <c r="E91" i="4" a="1"/>
  <c r="E91" i="4" s="1"/>
  <c r="E273" i="4" a="1"/>
  <c r="E273" i="4" s="1"/>
  <c r="D273" i="4" a="1"/>
  <c r="D273" i="4" s="1"/>
  <c r="H273" i="4"/>
  <c r="B273" i="4"/>
  <c r="C273" i="4" a="1"/>
  <c r="C273" i="4" s="1"/>
  <c r="G273" i="4" a="1"/>
  <c r="G273" i="4" s="1"/>
  <c r="F273" i="4" a="1"/>
  <c r="F273" i="4" s="1"/>
  <c r="F209" i="4" a="1"/>
  <c r="F209" i="4" s="1"/>
  <c r="B209" i="4"/>
  <c r="E209" i="4" a="1"/>
  <c r="E209" i="4" s="1"/>
  <c r="C209" i="4" a="1"/>
  <c r="C209" i="4" s="1"/>
  <c r="H209" i="4"/>
  <c r="G209" i="4" a="1"/>
  <c r="G209" i="4" s="1"/>
  <c r="D209" i="4" a="1"/>
  <c r="D209" i="4" s="1"/>
  <c r="G145" i="4" a="1"/>
  <c r="G145" i="4" s="1"/>
  <c r="C145" i="4" a="1"/>
  <c r="C145" i="4" s="1"/>
  <c r="F145" i="4" a="1"/>
  <c r="F145" i="4" s="1"/>
  <c r="B145" i="4"/>
  <c r="E145" i="4" a="1"/>
  <c r="E145" i="4" s="1"/>
  <c r="D145" i="4" a="1"/>
  <c r="D145" i="4" s="1"/>
  <c r="H145" i="4"/>
  <c r="H81" i="4"/>
  <c r="G81" i="4" a="1"/>
  <c r="G81" i="4" s="1"/>
  <c r="C81" i="4" a="1"/>
  <c r="C81" i="4" s="1"/>
  <c r="F81" i="4" a="1"/>
  <c r="F81" i="4" s="1"/>
  <c r="B81" i="4"/>
  <c r="E81" i="4" a="1"/>
  <c r="E81" i="4" s="1"/>
  <c r="D81" i="4" a="1"/>
  <c r="D81" i="4" s="1"/>
  <c r="H17" i="4"/>
  <c r="G17" i="4" a="1"/>
  <c r="G17" i="4" s="1"/>
  <c r="C17" i="4" a="1"/>
  <c r="C17" i="4" s="1"/>
  <c r="B17" i="4"/>
  <c r="F17" i="4" a="1"/>
  <c r="F17" i="4" s="1"/>
  <c r="E17" i="4" a="1"/>
  <c r="E17" i="4" s="1"/>
  <c r="D17" i="4" a="1"/>
  <c r="D17" i="4" s="1"/>
  <c r="D278" i="4" a="1"/>
  <c r="D278" i="4" s="1"/>
  <c r="H278" i="4"/>
  <c r="G278" i="4" a="1"/>
  <c r="G278" i="4" s="1"/>
  <c r="C278" i="4" a="1"/>
  <c r="C278" i="4" s="1"/>
  <c r="F278" i="4" a="1"/>
  <c r="F278" i="4" s="1"/>
  <c r="B278" i="4"/>
  <c r="E278" i="4" a="1"/>
  <c r="E278" i="4" s="1"/>
  <c r="E214" i="4" a="1"/>
  <c r="E214" i="4" s="1"/>
  <c r="D214" i="4" a="1"/>
  <c r="D214" i="4" s="1"/>
  <c r="H214" i="4"/>
  <c r="C214" i="4" a="1"/>
  <c r="C214" i="4" s="1"/>
  <c r="B214" i="4"/>
  <c r="G214" i="4" a="1"/>
  <c r="G214" i="4" s="1"/>
  <c r="F214" i="4" a="1"/>
  <c r="F214" i="4" s="1"/>
  <c r="E150" i="4" a="1"/>
  <c r="E150" i="4" s="1"/>
  <c r="D150" i="4" a="1"/>
  <c r="D150" i="4" s="1"/>
  <c r="H150" i="4"/>
  <c r="G150" i="4" a="1"/>
  <c r="G150" i="4" s="1"/>
  <c r="C150" i="4" a="1"/>
  <c r="C150" i="4" s="1"/>
  <c r="F150" i="4" a="1"/>
  <c r="F150" i="4" s="1"/>
  <c r="B150" i="4"/>
  <c r="F86" i="4" a="1"/>
  <c r="F86" i="4" s="1"/>
  <c r="B86" i="4"/>
  <c r="E86" i="4" a="1"/>
  <c r="E86" i="4" s="1"/>
  <c r="D86" i="4" a="1"/>
  <c r="D86" i="4" s="1"/>
  <c r="H86" i="4"/>
  <c r="C86" i="4" a="1"/>
  <c r="C86" i="4" s="1"/>
  <c r="G86" i="4" a="1"/>
  <c r="G86" i="4" s="1"/>
  <c r="F22" i="4" a="1"/>
  <c r="F22" i="4" s="1"/>
  <c r="E22" i="4" a="1"/>
  <c r="E22" i="4" s="1"/>
  <c r="D22" i="4" a="1"/>
  <c r="D22" i="4" s="1"/>
  <c r="H22" i="4"/>
  <c r="C22" i="4" a="1"/>
  <c r="C22" i="4" s="1"/>
  <c r="B22" i="4"/>
  <c r="G22" i="4" a="1"/>
  <c r="G22" i="4" s="1"/>
  <c r="H131" i="4"/>
  <c r="G131" i="4" a="1"/>
  <c r="G131" i="4" s="1"/>
  <c r="C131" i="4" a="1"/>
  <c r="C131" i="4" s="1"/>
  <c r="B131" i="4"/>
  <c r="F131" i="4" a="1"/>
  <c r="F131" i="4" s="1"/>
  <c r="E131" i="4" a="1"/>
  <c r="E131" i="4" s="1"/>
  <c r="D131" i="4" a="1"/>
  <c r="D131" i="4" s="1"/>
  <c r="H277" i="4"/>
  <c r="G277" i="4" a="1"/>
  <c r="G277" i="4" s="1"/>
  <c r="C277" i="4" a="1"/>
  <c r="C277" i="4" s="1"/>
  <c r="F277" i="4" a="1"/>
  <c r="F277" i="4" s="1"/>
  <c r="B277" i="4"/>
  <c r="D277" i="4" a="1"/>
  <c r="D277" i="4" s="1"/>
  <c r="E277" i="4" a="1"/>
  <c r="E277" i="4" s="1"/>
  <c r="D213" i="4" a="1"/>
  <c r="D213" i="4" s="1"/>
  <c r="H213" i="4"/>
  <c r="G213" i="4" a="1"/>
  <c r="G213" i="4" s="1"/>
  <c r="C213" i="4" a="1"/>
  <c r="C213" i="4" s="1"/>
  <c r="E213" i="4" a="1"/>
  <c r="E213" i="4" s="1"/>
  <c r="B213" i="4"/>
  <c r="F213" i="4" a="1"/>
  <c r="F213" i="4" s="1"/>
  <c r="E149" i="4" a="1"/>
  <c r="E149" i="4" s="1"/>
  <c r="D149" i="4" a="1"/>
  <c r="D149" i="4" s="1"/>
  <c r="H149" i="4"/>
  <c r="G149" i="4" a="1"/>
  <c r="G149" i="4" s="1"/>
  <c r="C149" i="4" a="1"/>
  <c r="C149" i="4" s="1"/>
  <c r="F149" i="4" a="1"/>
  <c r="F149" i="4" s="1"/>
  <c r="B149" i="4"/>
  <c r="E85" i="4" a="1"/>
  <c r="E85" i="4" s="1"/>
  <c r="D85" i="4" a="1"/>
  <c r="D85" i="4" s="1"/>
  <c r="H85" i="4"/>
  <c r="G85" i="4" a="1"/>
  <c r="G85" i="4" s="1"/>
  <c r="C85" i="4" a="1"/>
  <c r="C85" i="4" s="1"/>
  <c r="F85" i="4" a="1"/>
  <c r="F85" i="4" s="1"/>
  <c r="B85" i="4"/>
  <c r="G21" i="4" a="1"/>
  <c r="G21" i="4" s="1"/>
  <c r="E21" i="4" a="1"/>
  <c r="E21" i="4" s="1"/>
  <c r="D21" i="4" a="1"/>
  <c r="D21" i="4" s="1"/>
  <c r="H21" i="4"/>
  <c r="C21" i="4" a="1"/>
  <c r="C21" i="4" s="1"/>
  <c r="F21" i="4" a="1"/>
  <c r="F21" i="4" s="1"/>
  <c r="B21" i="4"/>
  <c r="G268" i="4" a="1"/>
  <c r="G268" i="4" s="1"/>
  <c r="C268" i="4" a="1"/>
  <c r="C268" i="4" s="1"/>
  <c r="F268" i="4" a="1"/>
  <c r="F268" i="4" s="1"/>
  <c r="B268" i="4"/>
  <c r="E268" i="4" a="1"/>
  <c r="E268" i="4" s="1"/>
  <c r="H268" i="4"/>
  <c r="D268" i="4" a="1"/>
  <c r="D268" i="4" s="1"/>
  <c r="D204" i="4" a="1"/>
  <c r="D204" i="4" s="1"/>
  <c r="H204" i="4"/>
  <c r="G204" i="4" a="1"/>
  <c r="G204" i="4" s="1"/>
  <c r="C204" i="4" a="1"/>
  <c r="C204" i="4" s="1"/>
  <c r="F204" i="4" a="1"/>
  <c r="F204" i="4" s="1"/>
  <c r="E204" i="4" a="1"/>
  <c r="E204" i="4" s="1"/>
  <c r="B204" i="4"/>
  <c r="D140" i="4" a="1"/>
  <c r="D140" i="4" s="1"/>
  <c r="H140" i="4"/>
  <c r="G140" i="4" a="1"/>
  <c r="G140" i="4" s="1"/>
  <c r="C140" i="4" a="1"/>
  <c r="C140" i="4" s="1"/>
  <c r="F140" i="4" a="1"/>
  <c r="F140" i="4" s="1"/>
  <c r="B140" i="4"/>
  <c r="E140" i="4" a="1"/>
  <c r="E140" i="4" s="1"/>
  <c r="E76" i="4" a="1"/>
  <c r="E76" i="4" s="1"/>
  <c r="D76" i="4" a="1"/>
  <c r="D76" i="4" s="1"/>
  <c r="H76" i="4"/>
  <c r="G76" i="4" a="1"/>
  <c r="G76" i="4" s="1"/>
  <c r="C76" i="4" a="1"/>
  <c r="C76" i="4" s="1"/>
  <c r="F76" i="4" a="1"/>
  <c r="F76" i="4" s="1"/>
  <c r="B76" i="4"/>
  <c r="F275" i="4" a="1"/>
  <c r="F275" i="4" s="1"/>
  <c r="B275" i="4"/>
  <c r="E275" i="4" a="1"/>
  <c r="E275" i="4" s="1"/>
  <c r="H275" i="4"/>
  <c r="G275" i="4" a="1"/>
  <c r="G275" i="4" s="1"/>
  <c r="D275" i="4" a="1"/>
  <c r="D275" i="4" s="1"/>
  <c r="C275" i="4" a="1"/>
  <c r="C275" i="4" s="1"/>
  <c r="H203" i="4"/>
  <c r="G203" i="4" a="1"/>
  <c r="G203" i="4" s="1"/>
  <c r="C203" i="4" a="1"/>
  <c r="C203" i="4" s="1"/>
  <c r="F203" i="4" a="1"/>
  <c r="F203" i="4" s="1"/>
  <c r="B203" i="4"/>
  <c r="E203" i="4" a="1"/>
  <c r="E203" i="4" s="1"/>
  <c r="D203" i="4" a="1"/>
  <c r="D203" i="4" s="1"/>
  <c r="D75" i="4" a="1"/>
  <c r="D75" i="4" s="1"/>
  <c r="H75" i="4"/>
  <c r="G75" i="4" a="1"/>
  <c r="G75" i="4" s="1"/>
  <c r="C75" i="4" a="1"/>
  <c r="C75" i="4" s="1"/>
  <c r="F75" i="4" a="1"/>
  <c r="F75" i="4" s="1"/>
  <c r="B75" i="4"/>
  <c r="E75" i="4" a="1"/>
  <c r="E75" i="4" s="1"/>
  <c r="E265" i="4" a="1"/>
  <c r="E265" i="4" s="1"/>
  <c r="D265" i="4" a="1"/>
  <c r="D265" i="4" s="1"/>
  <c r="H265" i="4"/>
  <c r="G265" i="4" a="1"/>
  <c r="G265" i="4" s="1"/>
  <c r="F265" i="4" a="1"/>
  <c r="F265" i="4" s="1"/>
  <c r="C265" i="4" a="1"/>
  <c r="C265" i="4" s="1"/>
  <c r="B265" i="4"/>
  <c r="F201" i="4" a="1"/>
  <c r="F201" i="4" s="1"/>
  <c r="B201" i="4"/>
  <c r="E201" i="4" a="1"/>
  <c r="E201" i="4" s="1"/>
  <c r="G201" i="4" a="1"/>
  <c r="G201" i="4" s="1"/>
  <c r="D201" i="4" a="1"/>
  <c r="D201" i="4" s="1"/>
  <c r="C201" i="4" a="1"/>
  <c r="C201" i="4" s="1"/>
  <c r="H201" i="4"/>
  <c r="G137" i="4" a="1"/>
  <c r="G137" i="4" s="1"/>
  <c r="F137" i="4" a="1"/>
  <c r="F137" i="4" s="1"/>
  <c r="B137" i="4"/>
  <c r="E137" i="4" a="1"/>
  <c r="E137" i="4" s="1"/>
  <c r="C137" i="4" a="1"/>
  <c r="C137" i="4" s="1"/>
  <c r="H137" i="4"/>
  <c r="D137" i="4" a="1"/>
  <c r="D137" i="4" s="1"/>
  <c r="H73" i="4"/>
  <c r="G73" i="4" a="1"/>
  <c r="G73" i="4" s="1"/>
  <c r="C73" i="4" a="1"/>
  <c r="C73" i="4" s="1"/>
  <c r="F73" i="4" a="1"/>
  <c r="F73" i="4" s="1"/>
  <c r="B73" i="4"/>
  <c r="E73" i="4" a="1"/>
  <c r="E73" i="4" s="1"/>
  <c r="D73" i="4" a="1"/>
  <c r="D73" i="4" s="1"/>
  <c r="H9" i="4"/>
  <c r="F9" i="4" a="1"/>
  <c r="F9" i="4" s="1"/>
  <c r="G9" i="4" a="1"/>
  <c r="G9" i="4" s="1"/>
  <c r="C9" i="4" a="1"/>
  <c r="C9" i="4" s="1"/>
  <c r="B9" i="4"/>
  <c r="E9" i="4" a="1"/>
  <c r="E9" i="4" s="1"/>
  <c r="D9" i="4" a="1"/>
  <c r="D9" i="4" s="1"/>
  <c r="K111" i="4"/>
  <c r="J111" i="4"/>
  <c r="I111" i="4"/>
  <c r="J192" i="4"/>
  <c r="K192" i="4"/>
  <c r="I192" i="4"/>
  <c r="I42" i="4"/>
  <c r="K42" i="4"/>
  <c r="J42" i="4"/>
  <c r="K119" i="4"/>
  <c r="J119" i="4"/>
  <c r="I119" i="4"/>
  <c r="K55" i="4"/>
  <c r="J55" i="4"/>
  <c r="I55" i="4"/>
  <c r="K7" i="4"/>
  <c r="J7" i="4"/>
  <c r="I7" i="4"/>
  <c r="K207" i="4"/>
  <c r="J207" i="4"/>
  <c r="I207" i="4"/>
  <c r="K178" i="4"/>
  <c r="J178" i="4"/>
  <c r="I178" i="4"/>
  <c r="K159" i="4"/>
  <c r="J159" i="4"/>
  <c r="I159" i="4"/>
  <c r="J255" i="4"/>
  <c r="I255" i="4"/>
  <c r="K255" i="4"/>
  <c r="K72" i="4"/>
  <c r="J72" i="4"/>
  <c r="I72" i="4"/>
  <c r="D262" i="4" a="1"/>
  <c r="D262" i="4" s="1"/>
  <c r="H262" i="4"/>
  <c r="G262" i="4" a="1"/>
  <c r="G262" i="4" s="1"/>
  <c r="C262" i="4" a="1"/>
  <c r="C262" i="4" s="1"/>
  <c r="F262" i="4" a="1"/>
  <c r="F262" i="4" s="1"/>
  <c r="B262" i="4"/>
  <c r="E262" i="4" a="1"/>
  <c r="E262" i="4" s="1"/>
  <c r="E198" i="4" a="1"/>
  <c r="E198" i="4" s="1"/>
  <c r="D198" i="4" a="1"/>
  <c r="D198" i="4" s="1"/>
  <c r="H198" i="4"/>
  <c r="C198" i="4" a="1"/>
  <c r="C198" i="4" s="1"/>
  <c r="B198" i="4"/>
  <c r="G198" i="4" a="1"/>
  <c r="G198" i="4" s="1"/>
  <c r="F198" i="4" a="1"/>
  <c r="F198" i="4" s="1"/>
  <c r="E134" i="4" a="1"/>
  <c r="E134" i="4" s="1"/>
  <c r="D134" i="4" a="1"/>
  <c r="D134" i="4" s="1"/>
  <c r="H134" i="4"/>
  <c r="G134" i="4" a="1"/>
  <c r="G134" i="4" s="1"/>
  <c r="C134" i="4" a="1"/>
  <c r="C134" i="4" s="1"/>
  <c r="B134" i="4"/>
  <c r="F134" i="4" a="1"/>
  <c r="F134" i="4" s="1"/>
  <c r="F70" i="4" a="1"/>
  <c r="F70" i="4" s="1"/>
  <c r="B70" i="4"/>
  <c r="E70" i="4" a="1"/>
  <c r="E70" i="4" s="1"/>
  <c r="D70" i="4" a="1"/>
  <c r="D70" i="4" s="1"/>
  <c r="H70" i="4"/>
  <c r="G70" i="4" a="1"/>
  <c r="G70" i="4" s="1"/>
  <c r="C70" i="4" a="1"/>
  <c r="C70" i="4" s="1"/>
  <c r="F6" i="4" a="1"/>
  <c r="F6" i="4" s="1"/>
  <c r="B6" i="4"/>
  <c r="D6" i="4" a="1"/>
  <c r="D6" i="4" s="1"/>
  <c r="E6" i="4" a="1"/>
  <c r="E6" i="4" s="1"/>
  <c r="H6" i="4"/>
  <c r="C6" i="4" a="1"/>
  <c r="C6" i="4" s="1"/>
  <c r="G6" i="4" a="1"/>
  <c r="G6" i="4" s="1"/>
  <c r="H99" i="4"/>
  <c r="G99" i="4" a="1"/>
  <c r="G99" i="4" s="1"/>
  <c r="C99" i="4" a="1"/>
  <c r="C99" i="4" s="1"/>
  <c r="B99" i="4"/>
  <c r="F99" i="4" a="1"/>
  <c r="F99" i="4" s="1"/>
  <c r="E99" i="4" a="1"/>
  <c r="E99" i="4" s="1"/>
  <c r="D99" i="4" a="1"/>
  <c r="D99" i="4" s="1"/>
  <c r="H261" i="4"/>
  <c r="G261" i="4" a="1"/>
  <c r="G261" i="4" s="1"/>
  <c r="C261" i="4" a="1"/>
  <c r="C261" i="4" s="1"/>
  <c r="F261" i="4" a="1"/>
  <c r="F261" i="4" s="1"/>
  <c r="B261" i="4"/>
  <c r="E261" i="4" a="1"/>
  <c r="E261" i="4" s="1"/>
  <c r="D261" i="4" a="1"/>
  <c r="D261" i="4" s="1"/>
  <c r="D197" i="4" a="1"/>
  <c r="D197" i="4" s="1"/>
  <c r="G197" i="4" a="1"/>
  <c r="G197" i="4" s="1"/>
  <c r="C197" i="4" a="1"/>
  <c r="C197" i="4" s="1"/>
  <c r="F197" i="4" a="1"/>
  <c r="F197" i="4" s="1"/>
  <c r="E197" i="4" a="1"/>
  <c r="E197" i="4" s="1"/>
  <c r="H197" i="4"/>
  <c r="B197" i="4"/>
  <c r="D133" i="4" a="1"/>
  <c r="D133" i="4" s="1"/>
  <c r="H133" i="4"/>
  <c r="G133" i="4" a="1"/>
  <c r="G133" i="4" s="1"/>
  <c r="F133" i="4" a="1"/>
  <c r="F133" i="4" s="1"/>
  <c r="E133" i="4" a="1"/>
  <c r="E133" i="4" s="1"/>
  <c r="C133" i="4" a="1"/>
  <c r="C133" i="4" s="1"/>
  <c r="B133" i="4"/>
  <c r="E69" i="4" a="1"/>
  <c r="E69" i="4" s="1"/>
  <c r="D69" i="4" a="1"/>
  <c r="D69" i="4" s="1"/>
  <c r="H69" i="4"/>
  <c r="G69" i="4" a="1"/>
  <c r="G69" i="4" s="1"/>
  <c r="C69" i="4" a="1"/>
  <c r="C69" i="4" s="1"/>
  <c r="B69" i="4"/>
  <c r="F69" i="4" a="1"/>
  <c r="F69" i="4" s="1"/>
  <c r="E5" i="4" a="1"/>
  <c r="E5" i="4" s="1"/>
  <c r="H5" i="4"/>
  <c r="D5" i="4" a="1"/>
  <c r="D5" i="4" s="1"/>
  <c r="G5" i="4" a="1"/>
  <c r="G5" i="4" s="1"/>
  <c r="C5" i="4" a="1"/>
  <c r="C5" i="4" s="1"/>
  <c r="F5" i="4" a="1"/>
  <c r="F5" i="4" s="1"/>
  <c r="B5" i="4"/>
  <c r="G252" i="4" a="1"/>
  <c r="G252" i="4" s="1"/>
  <c r="C252" i="4" a="1"/>
  <c r="C252" i="4" s="1"/>
  <c r="F252" i="4" a="1"/>
  <c r="F252" i="4" s="1"/>
  <c r="B252" i="4"/>
  <c r="E252" i="4" a="1"/>
  <c r="E252" i="4" s="1"/>
  <c r="H252" i="4"/>
  <c r="D252" i="4" a="1"/>
  <c r="D252" i="4" s="1"/>
  <c r="H188" i="4"/>
  <c r="D188" i="4" a="1"/>
  <c r="D188" i="4" s="1"/>
  <c r="C188" i="4" a="1"/>
  <c r="C188" i="4" s="1"/>
  <c r="G188" i="4" a="1"/>
  <c r="G188" i="4" s="1"/>
  <c r="B188" i="4"/>
  <c r="F188" i="4" a="1"/>
  <c r="F188" i="4" s="1"/>
  <c r="E188" i="4" a="1"/>
  <c r="E188" i="4" s="1"/>
  <c r="D124" i="4" a="1"/>
  <c r="D124" i="4" s="1"/>
  <c r="H124" i="4"/>
  <c r="G124" i="4" a="1"/>
  <c r="G124" i="4" s="1"/>
  <c r="C124" i="4" a="1"/>
  <c r="C124" i="4" s="1"/>
  <c r="B124" i="4"/>
  <c r="F124" i="4" a="1"/>
  <c r="F124" i="4" s="1"/>
  <c r="E124" i="4" a="1"/>
  <c r="E124" i="4" s="1"/>
  <c r="E60" i="4" a="1"/>
  <c r="E60" i="4" s="1"/>
  <c r="D60" i="4" a="1"/>
  <c r="D60" i="4" s="1"/>
  <c r="H60" i="4"/>
  <c r="G60" i="4" a="1"/>
  <c r="G60" i="4" s="1"/>
  <c r="C60" i="4" a="1"/>
  <c r="C60" i="4" s="1"/>
  <c r="F60" i="4" a="1"/>
  <c r="F60" i="4" s="1"/>
  <c r="B60" i="4"/>
  <c r="F259" i="4" a="1"/>
  <c r="F259" i="4" s="1"/>
  <c r="B259" i="4"/>
  <c r="E259" i="4" a="1"/>
  <c r="E259" i="4" s="1"/>
  <c r="H259" i="4"/>
  <c r="D259" i="4" a="1"/>
  <c r="D259" i="4" s="1"/>
  <c r="G259" i="4" a="1"/>
  <c r="G259" i="4" s="1"/>
  <c r="C259" i="4" a="1"/>
  <c r="C259" i="4" s="1"/>
  <c r="H171" i="4"/>
  <c r="G171" i="4" a="1"/>
  <c r="G171" i="4" s="1"/>
  <c r="C171" i="4" a="1"/>
  <c r="C171" i="4" s="1"/>
  <c r="F171" i="4" a="1"/>
  <c r="F171" i="4" s="1"/>
  <c r="B171" i="4"/>
  <c r="E171" i="4" a="1"/>
  <c r="E171" i="4" s="1"/>
  <c r="D171" i="4" a="1"/>
  <c r="D171" i="4" s="1"/>
  <c r="H43" i="4"/>
  <c r="G43" i="4" a="1"/>
  <c r="G43" i="4" s="1"/>
  <c r="C43" i="4" a="1"/>
  <c r="C43" i="4" s="1"/>
  <c r="F43" i="4" a="1"/>
  <c r="F43" i="4" s="1"/>
  <c r="B43" i="4"/>
  <c r="E43" i="4" a="1"/>
  <c r="E43" i="4" s="1"/>
  <c r="D43" i="4" a="1"/>
  <c r="D43" i="4" s="1"/>
  <c r="E249" i="4" a="1"/>
  <c r="E249" i="4" s="1"/>
  <c r="D249" i="4" a="1"/>
  <c r="D249" i="4" s="1"/>
  <c r="H249" i="4"/>
  <c r="B249" i="4"/>
  <c r="G249" i="4" a="1"/>
  <c r="G249" i="4" s="1"/>
  <c r="F249" i="4" a="1"/>
  <c r="F249" i="4" s="1"/>
  <c r="C249" i="4" a="1"/>
  <c r="C249" i="4" s="1"/>
  <c r="F185" i="4" a="1"/>
  <c r="F185" i="4" s="1"/>
  <c r="B185" i="4"/>
  <c r="D185" i="4" a="1"/>
  <c r="D185" i="4" s="1"/>
  <c r="H185" i="4"/>
  <c r="C185" i="4" a="1"/>
  <c r="C185" i="4" s="1"/>
  <c r="G185" i="4" a="1"/>
  <c r="G185" i="4" s="1"/>
  <c r="E185" i="4" a="1"/>
  <c r="E185" i="4" s="1"/>
  <c r="D121" i="4" a="1"/>
  <c r="D121" i="4" s="1"/>
  <c r="H121" i="4"/>
  <c r="G121" i="4" a="1"/>
  <c r="G121" i="4" s="1"/>
  <c r="C121" i="4" a="1"/>
  <c r="C121" i="4" s="1"/>
  <c r="F121" i="4" a="1"/>
  <c r="F121" i="4" s="1"/>
  <c r="B121" i="4"/>
  <c r="E121" i="4" a="1"/>
  <c r="E121" i="4" s="1"/>
  <c r="H57" i="4"/>
  <c r="G57" i="4" a="1"/>
  <c r="G57" i="4" s="1"/>
  <c r="C57" i="4" a="1"/>
  <c r="C57" i="4" s="1"/>
  <c r="F57" i="4" a="1"/>
  <c r="F57" i="4" s="1"/>
  <c r="B57" i="4"/>
  <c r="E57" i="4" a="1"/>
  <c r="E57" i="4" s="1"/>
  <c r="D57" i="4" a="1"/>
  <c r="D57" i="4" s="1"/>
  <c r="I26" i="4"/>
  <c r="K26" i="4"/>
  <c r="J26" i="4"/>
  <c r="I98" i="4"/>
  <c r="K98" i="4"/>
  <c r="J98" i="4"/>
  <c r="D254" i="4" a="1"/>
  <c r="D254" i="4" s="1"/>
  <c r="H254" i="4"/>
  <c r="G254" i="4" a="1"/>
  <c r="G254" i="4" s="1"/>
  <c r="C254" i="4" a="1"/>
  <c r="C254" i="4" s="1"/>
  <c r="F254" i="4" a="1"/>
  <c r="F254" i="4" s="1"/>
  <c r="B254" i="4"/>
  <c r="E254" i="4" a="1"/>
  <c r="E254" i="4" s="1"/>
  <c r="H190" i="4"/>
  <c r="C190" i="4" a="1"/>
  <c r="C190" i="4" s="1"/>
  <c r="G190" i="4" a="1"/>
  <c r="G190" i="4" s="1"/>
  <c r="B190" i="4"/>
  <c r="F190" i="4" a="1"/>
  <c r="F190" i="4" s="1"/>
  <c r="E190" i="4" a="1"/>
  <c r="E190" i="4" s="1"/>
  <c r="D190" i="4" a="1"/>
  <c r="D190" i="4" s="1"/>
  <c r="E126" i="4" a="1"/>
  <c r="E126" i="4" s="1"/>
  <c r="D126" i="4" a="1"/>
  <c r="D126" i="4" s="1"/>
  <c r="H126" i="4"/>
  <c r="B126" i="4"/>
  <c r="G126" i="4" a="1"/>
  <c r="G126" i="4" s="1"/>
  <c r="F126" i="4" a="1"/>
  <c r="F126" i="4" s="1"/>
  <c r="C126" i="4" a="1"/>
  <c r="C126" i="4" s="1"/>
  <c r="F62" i="4" a="1"/>
  <c r="F62" i="4" s="1"/>
  <c r="B62" i="4"/>
  <c r="E62" i="4" a="1"/>
  <c r="E62" i="4" s="1"/>
  <c r="D62" i="4" a="1"/>
  <c r="D62" i="4" s="1"/>
  <c r="H62" i="4"/>
  <c r="G62" i="4" a="1"/>
  <c r="G62" i="4" s="1"/>
  <c r="C62" i="4" a="1"/>
  <c r="C62" i="4" s="1"/>
  <c r="G219" i="4" a="1"/>
  <c r="G219" i="4" s="1"/>
  <c r="F219" i="4" a="1"/>
  <c r="F219" i="4" s="1"/>
  <c r="E219" i="4" a="1"/>
  <c r="E219" i="4" s="1"/>
  <c r="D219" i="4" a="1"/>
  <c r="D219" i="4" s="1"/>
  <c r="C219" i="4" a="1"/>
  <c r="C219" i="4" s="1"/>
  <c r="H219" i="4"/>
  <c r="B219" i="4"/>
  <c r="D83" i="4" a="1"/>
  <c r="D83" i="4" s="1"/>
  <c r="H83" i="4"/>
  <c r="G83" i="4" a="1"/>
  <c r="G83" i="4" s="1"/>
  <c r="C83" i="4" a="1"/>
  <c r="C83" i="4" s="1"/>
  <c r="F83" i="4" a="1"/>
  <c r="F83" i="4" s="1"/>
  <c r="B83" i="4"/>
  <c r="E83" i="4" a="1"/>
  <c r="E83" i="4" s="1"/>
  <c r="H253" i="4"/>
  <c r="G253" i="4" a="1"/>
  <c r="G253" i="4" s="1"/>
  <c r="C253" i="4" a="1"/>
  <c r="C253" i="4" s="1"/>
  <c r="F253" i="4" a="1"/>
  <c r="F253" i="4" s="1"/>
  <c r="B253" i="4"/>
  <c r="D253" i="4" a="1"/>
  <c r="D253" i="4" s="1"/>
  <c r="E253" i="4" a="1"/>
  <c r="E253" i="4" s="1"/>
  <c r="D189" i="4" a="1"/>
  <c r="D189" i="4" s="1"/>
  <c r="F189" i="4" a="1"/>
  <c r="F189" i="4" s="1"/>
  <c r="E189" i="4" a="1"/>
  <c r="E189" i="4" s="1"/>
  <c r="H189" i="4"/>
  <c r="C189" i="4" a="1"/>
  <c r="C189" i="4" s="1"/>
  <c r="G189" i="4" a="1"/>
  <c r="G189" i="4" s="1"/>
  <c r="B189" i="4"/>
  <c r="D125" i="4" a="1"/>
  <c r="D125" i="4" s="1"/>
  <c r="H125" i="4"/>
  <c r="B125" i="4"/>
  <c r="G125" i="4" a="1"/>
  <c r="G125" i="4" s="1"/>
  <c r="F125" i="4" a="1"/>
  <c r="F125" i="4" s="1"/>
  <c r="E125" i="4" a="1"/>
  <c r="E125" i="4" s="1"/>
  <c r="C125" i="4" a="1"/>
  <c r="C125" i="4" s="1"/>
  <c r="E61" i="4" a="1"/>
  <c r="E61" i="4" s="1"/>
  <c r="D61" i="4" a="1"/>
  <c r="D61" i="4" s="1"/>
  <c r="H61" i="4"/>
  <c r="G61" i="4" a="1"/>
  <c r="G61" i="4" s="1"/>
  <c r="C61" i="4" a="1"/>
  <c r="C61" i="4" s="1"/>
  <c r="F61" i="4" a="1"/>
  <c r="F61" i="4" s="1"/>
  <c r="B61" i="4"/>
  <c r="E20" i="4" a="1"/>
  <c r="E20" i="4" s="1"/>
  <c r="D20" i="4" a="1"/>
  <c r="D20" i="4" s="1"/>
  <c r="G20" i="4" a="1"/>
  <c r="G20" i="4" s="1"/>
  <c r="H20" i="4"/>
  <c r="C20" i="4" a="1"/>
  <c r="C20" i="4" s="1"/>
  <c r="F20" i="4" a="1"/>
  <c r="F20" i="4" s="1"/>
  <c r="B20" i="4"/>
  <c r="G244" i="4" a="1"/>
  <c r="G244" i="4" s="1"/>
  <c r="E244" i="4" a="1"/>
  <c r="E244" i="4" s="1"/>
  <c r="D244" i="4" a="1"/>
  <c r="D244" i="4" s="1"/>
  <c r="C244" i="4" a="1"/>
  <c r="C244" i="4" s="1"/>
  <c r="H244" i="4"/>
  <c r="F244" i="4" a="1"/>
  <c r="F244" i="4" s="1"/>
  <c r="B244" i="4"/>
  <c r="H180" i="4"/>
  <c r="E180" i="4" a="1"/>
  <c r="E180" i="4" s="1"/>
  <c r="D180" i="4" a="1"/>
  <c r="D180" i="4" s="1"/>
  <c r="C180" i="4" a="1"/>
  <c r="C180" i="4" s="1"/>
  <c r="G180" i="4" a="1"/>
  <c r="G180" i="4" s="1"/>
  <c r="B180" i="4"/>
  <c r="F180" i="4" a="1"/>
  <c r="F180" i="4" s="1"/>
  <c r="E116" i="4" a="1"/>
  <c r="E116" i="4" s="1"/>
  <c r="D116" i="4" a="1"/>
  <c r="D116" i="4" s="1"/>
  <c r="H116" i="4"/>
  <c r="G116" i="4" a="1"/>
  <c r="G116" i="4" s="1"/>
  <c r="C116" i="4" a="1"/>
  <c r="C116" i="4" s="1"/>
  <c r="F116" i="4" a="1"/>
  <c r="F116" i="4" s="1"/>
  <c r="B116" i="4"/>
  <c r="E52" i="4" a="1"/>
  <c r="E52" i="4" s="1"/>
  <c r="D52" i="4" a="1"/>
  <c r="D52" i="4" s="1"/>
  <c r="H52" i="4"/>
  <c r="G52" i="4" a="1"/>
  <c r="G52" i="4" s="1"/>
  <c r="C52" i="4" a="1"/>
  <c r="C52" i="4" s="1"/>
  <c r="B52" i="4"/>
  <c r="F52" i="4" a="1"/>
  <c r="F52" i="4" s="1"/>
  <c r="F251" i="4" a="1"/>
  <c r="F251" i="4" s="1"/>
  <c r="B251" i="4"/>
  <c r="E251" i="4" a="1"/>
  <c r="E251" i="4" s="1"/>
  <c r="H251" i="4"/>
  <c r="G251" i="4" a="1"/>
  <c r="G251" i="4" s="1"/>
  <c r="D251" i="4" a="1"/>
  <c r="D251" i="4" s="1"/>
  <c r="C251" i="4" a="1"/>
  <c r="C251" i="4" s="1"/>
  <c r="H163" i="4"/>
  <c r="G163" i="4" a="1"/>
  <c r="G163" i="4" s="1"/>
  <c r="D163" i="4" a="1"/>
  <c r="D163" i="4" s="1"/>
  <c r="C163" i="4" a="1"/>
  <c r="C163" i="4" s="1"/>
  <c r="B163" i="4"/>
  <c r="F163" i="4" a="1"/>
  <c r="F163" i="4" s="1"/>
  <c r="E163" i="4" a="1"/>
  <c r="E163" i="4" s="1"/>
  <c r="H35" i="4"/>
  <c r="G35" i="4" a="1"/>
  <c r="G35" i="4" s="1"/>
  <c r="C35" i="4" a="1"/>
  <c r="C35" i="4" s="1"/>
  <c r="F35" i="4" a="1"/>
  <c r="F35" i="4" s="1"/>
  <c r="B35" i="4"/>
  <c r="E35" i="4" a="1"/>
  <c r="E35" i="4" s="1"/>
  <c r="D35" i="4" a="1"/>
  <c r="D35" i="4" s="1"/>
  <c r="H241" i="4"/>
  <c r="G241" i="4" a="1"/>
  <c r="G241" i="4" s="1"/>
  <c r="C241" i="4" a="1"/>
  <c r="C241" i="4" s="1"/>
  <c r="F241" i="4" a="1"/>
  <c r="F241" i="4" s="1"/>
  <c r="B241" i="4"/>
  <c r="E241" i="4" a="1"/>
  <c r="E241" i="4" s="1"/>
  <c r="D241" i="4" a="1"/>
  <c r="D241" i="4" s="1"/>
  <c r="F177" i="4" a="1"/>
  <c r="F177" i="4" s="1"/>
  <c r="B177" i="4"/>
  <c r="E177" i="4" a="1"/>
  <c r="E177" i="4" s="1"/>
  <c r="D177" i="4" a="1"/>
  <c r="D177" i="4" s="1"/>
  <c r="H177" i="4"/>
  <c r="G177" i="4" a="1"/>
  <c r="G177" i="4" s="1"/>
  <c r="C177" i="4" a="1"/>
  <c r="C177" i="4" s="1"/>
  <c r="D113" i="4" a="1"/>
  <c r="D113" i="4" s="1"/>
  <c r="H113" i="4"/>
  <c r="G113" i="4" a="1"/>
  <c r="G113" i="4" s="1"/>
  <c r="F113" i="4" a="1"/>
  <c r="F113" i="4" s="1"/>
  <c r="B113" i="4"/>
  <c r="C113" i="4" a="1"/>
  <c r="C113" i="4" s="1"/>
  <c r="E113" i="4" a="1"/>
  <c r="E113" i="4" s="1"/>
  <c r="H49" i="4"/>
  <c r="G49" i="4" a="1"/>
  <c r="G49" i="4" s="1"/>
  <c r="C49" i="4" a="1"/>
  <c r="C49" i="4" s="1"/>
  <c r="F49" i="4" a="1"/>
  <c r="F49" i="4" s="1"/>
  <c r="B49" i="4"/>
  <c r="E49" i="4" a="1"/>
  <c r="E49" i="4" s="1"/>
  <c r="D49" i="4" a="1"/>
  <c r="D49" i="4" s="1"/>
  <c r="K239" i="4"/>
  <c r="I239" i="4"/>
  <c r="J239" i="4"/>
  <c r="K47" i="4"/>
  <c r="J47" i="4"/>
  <c r="I47" i="4"/>
  <c r="K274" i="4"/>
  <c r="J274" i="4"/>
  <c r="I274" i="4"/>
  <c r="K210" i="4"/>
  <c r="J210" i="4"/>
  <c r="I210" i="4"/>
  <c r="K202" i="4"/>
  <c r="J202" i="4"/>
  <c r="I202" i="4"/>
  <c r="J96" i="4"/>
  <c r="I96" i="4"/>
  <c r="K96" i="4"/>
  <c r="K256" i="4"/>
  <c r="J256" i="4"/>
  <c r="I256" i="4"/>
  <c r="J232" i="4"/>
  <c r="K232" i="4"/>
  <c r="I232" i="4"/>
  <c r="K224" i="4"/>
  <c r="I224" i="4"/>
  <c r="J224" i="4"/>
  <c r="K248" i="4"/>
  <c r="J248" i="4"/>
  <c r="I248" i="4"/>
  <c r="I226" i="4"/>
  <c r="K226" i="4"/>
  <c r="J226" i="4"/>
  <c r="K282" i="4"/>
  <c r="J282" i="4"/>
  <c r="I282" i="4"/>
  <c r="I218" i="4"/>
  <c r="K218" i="4"/>
  <c r="J218" i="4"/>
  <c r="K241" i="4" l="1"/>
  <c r="J241" i="4"/>
  <c r="I241" i="4"/>
  <c r="I197" i="4"/>
  <c r="K197" i="4"/>
  <c r="J197" i="4"/>
  <c r="K265" i="4"/>
  <c r="J265" i="4"/>
  <c r="I265" i="4"/>
  <c r="J75" i="4"/>
  <c r="I75" i="4"/>
  <c r="K75" i="4"/>
  <c r="I203" i="4"/>
  <c r="K203" i="4"/>
  <c r="J203" i="4"/>
  <c r="K150" i="4"/>
  <c r="J150" i="4"/>
  <c r="I150" i="4"/>
  <c r="K209" i="4"/>
  <c r="J209" i="4"/>
  <c r="I209" i="4"/>
  <c r="K93" i="4"/>
  <c r="J93" i="4"/>
  <c r="I93" i="4"/>
  <c r="K94" i="4"/>
  <c r="J94" i="4"/>
  <c r="I94" i="4"/>
  <c r="K92" i="4"/>
  <c r="J92" i="4"/>
  <c r="I92" i="4"/>
  <c r="J156" i="4"/>
  <c r="I156" i="4"/>
  <c r="K156" i="4"/>
  <c r="J101" i="4"/>
  <c r="I101" i="4"/>
  <c r="K101" i="4"/>
  <c r="J165" i="4"/>
  <c r="I165" i="4"/>
  <c r="K165" i="4"/>
  <c r="I155" i="4"/>
  <c r="K155" i="4"/>
  <c r="J155" i="4"/>
  <c r="K267" i="4"/>
  <c r="J267" i="4"/>
  <c r="I267" i="4"/>
  <c r="J14" i="4"/>
  <c r="K14" i="4"/>
  <c r="I14" i="4"/>
  <c r="K142" i="4"/>
  <c r="J142" i="4"/>
  <c r="I142" i="4"/>
  <c r="I270" i="4"/>
  <c r="J270" i="4"/>
  <c r="K270" i="4"/>
  <c r="K161" i="4"/>
  <c r="J161" i="4"/>
  <c r="I161" i="4"/>
  <c r="J235" i="4"/>
  <c r="I235" i="4"/>
  <c r="K235" i="4"/>
  <c r="J173" i="4"/>
  <c r="I173" i="4"/>
  <c r="K173" i="4"/>
  <c r="I105" i="4"/>
  <c r="K105" i="4"/>
  <c r="J105" i="4"/>
  <c r="K108" i="4"/>
  <c r="I108" i="4"/>
  <c r="J108" i="4"/>
  <c r="I172" i="4"/>
  <c r="K172" i="4"/>
  <c r="J172" i="4"/>
  <c r="J6" i="4"/>
  <c r="I6" i="4"/>
  <c r="K6" i="4"/>
  <c r="K81" i="4"/>
  <c r="J81" i="4"/>
  <c r="I81" i="4"/>
  <c r="K89" i="4"/>
  <c r="J89" i="4"/>
  <c r="I89" i="4"/>
  <c r="K284" i="4"/>
  <c r="J284" i="4"/>
  <c r="I284" i="4"/>
  <c r="K44" i="4"/>
  <c r="J44" i="4"/>
  <c r="I44" i="4"/>
  <c r="K117" i="4"/>
  <c r="J117" i="4"/>
  <c r="I117" i="4"/>
  <c r="J67" i="4"/>
  <c r="I67" i="4"/>
  <c r="K67" i="4"/>
  <c r="K259" i="4"/>
  <c r="J259" i="4"/>
  <c r="I259" i="4"/>
  <c r="K60" i="4"/>
  <c r="J60" i="4"/>
  <c r="I60" i="4"/>
  <c r="I124" i="4"/>
  <c r="K124" i="4"/>
  <c r="J124" i="4"/>
  <c r="K188" i="4"/>
  <c r="J188" i="4"/>
  <c r="I188" i="4"/>
  <c r="J29" i="4"/>
  <c r="I29" i="4"/>
  <c r="K29" i="4"/>
  <c r="K25" i="4"/>
  <c r="I25" i="4"/>
  <c r="J25" i="4"/>
  <c r="J27" i="4"/>
  <c r="K27" i="4"/>
  <c r="I27" i="4"/>
  <c r="K102" i="4"/>
  <c r="J102" i="4"/>
  <c r="I102" i="4"/>
  <c r="K230" i="4"/>
  <c r="J230" i="4"/>
  <c r="I230" i="4"/>
  <c r="K65" i="4"/>
  <c r="J65" i="4"/>
  <c r="I65" i="4"/>
  <c r="K68" i="4"/>
  <c r="J68" i="4"/>
  <c r="I68" i="4"/>
  <c r="I132" i="4"/>
  <c r="K132" i="4"/>
  <c r="J132" i="4"/>
  <c r="J11" i="4"/>
  <c r="I11" i="4"/>
  <c r="K11" i="4"/>
  <c r="K123" i="4"/>
  <c r="J123" i="4"/>
  <c r="I123" i="4"/>
  <c r="K206" i="4"/>
  <c r="J206" i="4"/>
  <c r="I206" i="4"/>
  <c r="K41" i="4"/>
  <c r="J41" i="4"/>
  <c r="I41" i="4"/>
  <c r="K134" i="4"/>
  <c r="J134" i="4"/>
  <c r="I134" i="4"/>
  <c r="J91" i="4"/>
  <c r="I91" i="4"/>
  <c r="K91" i="4"/>
  <c r="K174" i="4"/>
  <c r="J174" i="4"/>
  <c r="I174" i="4"/>
  <c r="K180" i="4"/>
  <c r="J180" i="4"/>
  <c r="I180" i="4"/>
  <c r="I189" i="4"/>
  <c r="K189" i="4"/>
  <c r="J189" i="4"/>
  <c r="K57" i="4"/>
  <c r="J57" i="4"/>
  <c r="I57" i="4"/>
  <c r="J99" i="4"/>
  <c r="K99" i="4"/>
  <c r="I99" i="4"/>
  <c r="I204" i="4"/>
  <c r="J204" i="4"/>
  <c r="K204" i="4"/>
  <c r="K283" i="4"/>
  <c r="J283" i="4"/>
  <c r="I283" i="4"/>
  <c r="I221" i="4"/>
  <c r="K221" i="4"/>
  <c r="J221" i="4"/>
  <c r="K153" i="4"/>
  <c r="J153" i="4"/>
  <c r="I153" i="4"/>
  <c r="J227" i="4"/>
  <c r="I227" i="4"/>
  <c r="K227" i="4"/>
  <c r="K228" i="4"/>
  <c r="J228" i="4"/>
  <c r="I228" i="4"/>
  <c r="K4" i="4"/>
  <c r="J4" i="4"/>
  <c r="I4" i="4"/>
  <c r="K237" i="4"/>
  <c r="J237" i="4"/>
  <c r="I237" i="4"/>
  <c r="K129" i="4"/>
  <c r="J129" i="4"/>
  <c r="I129" i="4"/>
  <c r="K115" i="4"/>
  <c r="J115" i="4"/>
  <c r="I115" i="4"/>
  <c r="J243" i="4"/>
  <c r="I243" i="4"/>
  <c r="K243" i="4"/>
  <c r="K245" i="4"/>
  <c r="J245" i="4"/>
  <c r="I245" i="4"/>
  <c r="K195" i="4"/>
  <c r="J195" i="4"/>
  <c r="I195" i="4"/>
  <c r="K118" i="4"/>
  <c r="J118" i="4"/>
  <c r="I118" i="4"/>
  <c r="J213" i="4"/>
  <c r="I213" i="4"/>
  <c r="K213" i="4"/>
  <c r="J277" i="4"/>
  <c r="K277" i="4"/>
  <c r="I277" i="4"/>
  <c r="I113" i="4"/>
  <c r="K113" i="4"/>
  <c r="J113" i="4"/>
  <c r="K116" i="4"/>
  <c r="J116" i="4"/>
  <c r="I116" i="4"/>
  <c r="K211" i="4"/>
  <c r="J211" i="4"/>
  <c r="I211" i="4"/>
  <c r="K30" i="4"/>
  <c r="J30" i="4"/>
  <c r="I30" i="4"/>
  <c r="K158" i="4"/>
  <c r="J158" i="4"/>
  <c r="I158" i="4"/>
  <c r="K28" i="4"/>
  <c r="I28" i="4"/>
  <c r="J28" i="4"/>
  <c r="K45" i="4"/>
  <c r="J45" i="4"/>
  <c r="I45" i="4"/>
  <c r="K46" i="4"/>
  <c r="J46" i="4"/>
  <c r="I46" i="4"/>
  <c r="K251" i="4"/>
  <c r="J251" i="4"/>
  <c r="I251" i="4"/>
  <c r="K52" i="4"/>
  <c r="J52" i="4"/>
  <c r="I52" i="4"/>
  <c r="J83" i="4"/>
  <c r="I83" i="4"/>
  <c r="K83" i="4"/>
  <c r="K49" i="4"/>
  <c r="J49" i="4"/>
  <c r="I49" i="4"/>
  <c r="K253" i="4"/>
  <c r="I253" i="4"/>
  <c r="J253" i="4"/>
  <c r="K252" i="4"/>
  <c r="J252" i="4"/>
  <c r="I252" i="4"/>
  <c r="I261" i="4"/>
  <c r="J261" i="4"/>
  <c r="K261" i="4"/>
  <c r="K275" i="4"/>
  <c r="J275" i="4"/>
  <c r="I275" i="4"/>
  <c r="K76" i="4"/>
  <c r="J76" i="4"/>
  <c r="I76" i="4"/>
  <c r="J140" i="4"/>
  <c r="I140" i="4"/>
  <c r="K140" i="4"/>
  <c r="I212" i="4"/>
  <c r="K212" i="4"/>
  <c r="J212" i="4"/>
  <c r="J222" i="4"/>
  <c r="K222" i="4"/>
  <c r="I222" i="4"/>
  <c r="K281" i="4"/>
  <c r="J281" i="4"/>
  <c r="I281" i="4"/>
  <c r="K107" i="4"/>
  <c r="J107" i="4"/>
  <c r="I107" i="4"/>
  <c r="K38" i="4"/>
  <c r="J38" i="4"/>
  <c r="I38" i="4"/>
  <c r="K166" i="4"/>
  <c r="J166" i="4"/>
  <c r="I166" i="4"/>
  <c r="K193" i="4"/>
  <c r="J193" i="4"/>
  <c r="I193" i="4"/>
  <c r="K187" i="4"/>
  <c r="J187" i="4"/>
  <c r="I187" i="4"/>
  <c r="K260" i="4"/>
  <c r="I260" i="4"/>
  <c r="J260" i="4"/>
  <c r="K225" i="4"/>
  <c r="J225" i="4"/>
  <c r="I225" i="4"/>
  <c r="K169" i="4"/>
  <c r="I169" i="4"/>
  <c r="J169" i="4"/>
  <c r="J19" i="4"/>
  <c r="I19" i="4"/>
  <c r="K19" i="4"/>
  <c r="I147" i="4"/>
  <c r="K147" i="4"/>
  <c r="J147" i="4"/>
  <c r="K53" i="4"/>
  <c r="J53" i="4"/>
  <c r="I53" i="4"/>
  <c r="K54" i="4"/>
  <c r="J54" i="4"/>
  <c r="I54" i="4"/>
  <c r="I246" i="4"/>
  <c r="K246" i="4"/>
  <c r="J246" i="4"/>
  <c r="J185" i="4"/>
  <c r="I185" i="4"/>
  <c r="K185" i="4"/>
  <c r="K268" i="4"/>
  <c r="I268" i="4"/>
  <c r="J268" i="4"/>
  <c r="I121" i="4"/>
  <c r="K121" i="4"/>
  <c r="J121" i="4"/>
  <c r="K22" i="4"/>
  <c r="J22" i="4"/>
  <c r="I22" i="4"/>
  <c r="K273" i="4"/>
  <c r="J273" i="4"/>
  <c r="I273" i="4"/>
  <c r="K177" i="4"/>
  <c r="J177" i="4"/>
  <c r="I177" i="4"/>
  <c r="K244" i="4"/>
  <c r="I244" i="4"/>
  <c r="J244" i="4"/>
  <c r="K20" i="4"/>
  <c r="J20" i="4"/>
  <c r="I20" i="4"/>
  <c r="K61" i="4"/>
  <c r="J61" i="4"/>
  <c r="I61" i="4"/>
  <c r="J125" i="4"/>
  <c r="I125" i="4"/>
  <c r="K125" i="4"/>
  <c r="J219" i="4"/>
  <c r="I219" i="4"/>
  <c r="K219" i="4"/>
  <c r="K62" i="4"/>
  <c r="J62" i="4"/>
  <c r="I62" i="4"/>
  <c r="I254" i="4"/>
  <c r="K254" i="4"/>
  <c r="J254" i="4"/>
  <c r="K69" i="4"/>
  <c r="J69" i="4"/>
  <c r="I69" i="4"/>
  <c r="J133" i="4"/>
  <c r="I133" i="4"/>
  <c r="K133" i="4"/>
  <c r="K70" i="4"/>
  <c r="J70" i="4"/>
  <c r="I70" i="4"/>
  <c r="K198" i="4"/>
  <c r="J198" i="4"/>
  <c r="I198" i="4"/>
  <c r="I262" i="4"/>
  <c r="K262" i="4"/>
  <c r="J262" i="4"/>
  <c r="K73" i="4"/>
  <c r="J73" i="4"/>
  <c r="I73" i="4"/>
  <c r="K201" i="4"/>
  <c r="J201" i="4"/>
  <c r="I201" i="4"/>
  <c r="K131" i="4"/>
  <c r="J131" i="4"/>
  <c r="I131" i="4"/>
  <c r="K84" i="4"/>
  <c r="J84" i="4"/>
  <c r="I84" i="4"/>
  <c r="J148" i="4"/>
  <c r="I148" i="4"/>
  <c r="K148" i="4"/>
  <c r="I139" i="4"/>
  <c r="K139" i="4"/>
  <c r="J139" i="4"/>
  <c r="J37" i="4"/>
  <c r="I37" i="4"/>
  <c r="K37" i="4"/>
  <c r="K141" i="4"/>
  <c r="J141" i="4"/>
  <c r="I141" i="4"/>
  <c r="J205" i="4"/>
  <c r="I205" i="4"/>
  <c r="K205" i="4"/>
  <c r="K269" i="4"/>
  <c r="J269" i="4"/>
  <c r="I269" i="4"/>
  <c r="K100" i="4"/>
  <c r="I100" i="4"/>
  <c r="J100" i="4"/>
  <c r="I164" i="4"/>
  <c r="K164" i="4"/>
  <c r="J164" i="4"/>
  <c r="I179" i="4"/>
  <c r="K179" i="4"/>
  <c r="J179" i="4"/>
  <c r="K163" i="4"/>
  <c r="J163" i="4"/>
  <c r="I163" i="4"/>
  <c r="K9" i="4"/>
  <c r="J9" i="4"/>
  <c r="I9" i="4"/>
  <c r="K229" i="4"/>
  <c r="J229" i="4"/>
  <c r="I229" i="4"/>
  <c r="K36" i="4"/>
  <c r="I36" i="4"/>
  <c r="J36" i="4"/>
  <c r="J51" i="4"/>
  <c r="I51" i="4"/>
  <c r="K51" i="4"/>
  <c r="J196" i="4"/>
  <c r="I196" i="4"/>
  <c r="K196" i="4"/>
  <c r="K236" i="4"/>
  <c r="J236" i="4"/>
  <c r="I236" i="4"/>
  <c r="K12" i="4"/>
  <c r="J12" i="4"/>
  <c r="I12" i="4"/>
  <c r="J182" i="4"/>
  <c r="I182" i="4"/>
  <c r="K182" i="4"/>
  <c r="K126" i="4"/>
  <c r="J126" i="4"/>
  <c r="I126" i="4"/>
  <c r="K249" i="4"/>
  <c r="J249" i="4"/>
  <c r="I249" i="4"/>
  <c r="K171" i="4"/>
  <c r="I171" i="4"/>
  <c r="J171" i="4"/>
  <c r="K149" i="4"/>
  <c r="J149" i="4"/>
  <c r="I149" i="4"/>
  <c r="K257" i="4"/>
  <c r="J257" i="4"/>
  <c r="I257" i="4"/>
  <c r="J59" i="4"/>
  <c r="I59" i="4"/>
  <c r="K59" i="4"/>
  <c r="K77" i="4"/>
  <c r="J77" i="4"/>
  <c r="I77" i="4"/>
  <c r="K97" i="4"/>
  <c r="J97" i="4"/>
  <c r="I97" i="4"/>
  <c r="J35" i="4"/>
  <c r="K35" i="4"/>
  <c r="I35" i="4"/>
  <c r="J190" i="4"/>
  <c r="K190" i="4"/>
  <c r="I190" i="4"/>
  <c r="J43" i="4"/>
  <c r="I43" i="4"/>
  <c r="K43" i="4"/>
  <c r="K5" i="4"/>
  <c r="I5" i="4"/>
  <c r="J5" i="4"/>
  <c r="K137" i="4"/>
  <c r="J137" i="4"/>
  <c r="I137" i="4"/>
  <c r="I21" i="4"/>
  <c r="J21" i="4"/>
  <c r="K21" i="4"/>
  <c r="K85" i="4"/>
  <c r="J85" i="4"/>
  <c r="I85" i="4"/>
  <c r="K86" i="4"/>
  <c r="J86" i="4"/>
  <c r="I86" i="4"/>
  <c r="K214" i="4"/>
  <c r="J214" i="4"/>
  <c r="I214" i="4"/>
  <c r="I278" i="4"/>
  <c r="J278" i="4"/>
  <c r="K278" i="4"/>
  <c r="K17" i="4"/>
  <c r="J17" i="4"/>
  <c r="I17" i="4"/>
  <c r="K145" i="4"/>
  <c r="J145" i="4"/>
  <c r="I145" i="4"/>
  <c r="K276" i="4"/>
  <c r="J276" i="4"/>
  <c r="I276" i="4"/>
  <c r="K157" i="4"/>
  <c r="J157" i="4"/>
  <c r="I157" i="4"/>
  <c r="J285" i="4"/>
  <c r="I285" i="4"/>
  <c r="K285" i="4"/>
  <c r="K217" i="4"/>
  <c r="J217" i="4"/>
  <c r="I217" i="4"/>
  <c r="K220" i="4"/>
  <c r="J220" i="4"/>
  <c r="I220" i="4"/>
  <c r="K13" i="4"/>
  <c r="J13" i="4"/>
  <c r="I13" i="4"/>
  <c r="K78" i="4"/>
  <c r="J78" i="4"/>
  <c r="I78" i="4"/>
  <c r="K33" i="4"/>
  <c r="J33" i="4"/>
  <c r="I33" i="4"/>
  <c r="J109" i="4"/>
  <c r="I109" i="4"/>
  <c r="K109" i="4"/>
  <c r="K110" i="4"/>
  <c r="J110" i="4"/>
  <c r="I110" i="4"/>
  <c r="K238" i="4"/>
  <c r="J238" i="4"/>
  <c r="I238" i="4"/>
  <c r="K233" i="4"/>
  <c r="J233" i="4"/>
  <c r="I233" i="4"/>
  <c r="I181" i="4"/>
  <c r="K181" i="4"/>
  <c r="J181" i="4"/>
</calcChain>
</file>

<file path=xl/sharedStrings.xml><?xml version="1.0" encoding="utf-8"?>
<sst xmlns="http://schemas.openxmlformats.org/spreadsheetml/2006/main" count="4672" uniqueCount="965">
  <si>
    <t>TASK INFO</t>
  </si>
  <si>
    <t>Previous colleague has made a report for management, but manager is not sure how the report was made and what were principles of selected data.
What we know for sure that only data in sheet "Data" was used. The task is to replicate the result so You get the same exact result as in sheet "To_Replicate". 
Try to understand what data was selected and try to use as much of automatization as possible for final result, because we would like to refresh the source data and automatically update the Final result.</t>
  </si>
  <si>
    <t>Material - Key</t>
  </si>
  <si>
    <t>Monthly AVG sales</t>
  </si>
  <si>
    <t>Material - Brand</t>
  </si>
  <si>
    <t>Current ext vend</t>
  </si>
  <si>
    <t>Country - Key</t>
  </si>
  <si>
    <t>Promotion Net Sales/Retail</t>
  </si>
  <si>
    <t>Net Sales/Retail</t>
  </si>
  <si>
    <t>Material&amp;Country</t>
  </si>
  <si>
    <t>Current int vend</t>
  </si>
  <si>
    <t>PRIVATE LABEL</t>
  </si>
  <si>
    <t>Purchase Price</t>
  </si>
  <si>
    <t>Assortment Listing</t>
  </si>
  <si>
    <t>HM Listing</t>
  </si>
  <si>
    <t>SM Listing</t>
  </si>
  <si>
    <t>MR Listing</t>
  </si>
  <si>
    <t>EX Listing</t>
  </si>
  <si>
    <t>HD Listing</t>
  </si>
  <si>
    <t>100376</t>
  </si>
  <si>
    <t>Kapo</t>
  </si>
  <si>
    <t>Waterfront Strategies</t>
  </si>
  <si>
    <t>EE</t>
  </si>
  <si>
    <t>100376EE</t>
  </si>
  <si>
    <t>LT</t>
  </si>
  <si>
    <t>100376LT</t>
  </si>
  <si>
    <t>LV</t>
  </si>
  <si>
    <t>100376LV</t>
  </si>
  <si>
    <t>100448</t>
  </si>
  <si>
    <t>Off</t>
  </si>
  <si>
    <t>Screen Strategies Media</t>
  </si>
  <si>
    <t>100448EE</t>
  </si>
  <si>
    <t>100517</t>
  </si>
  <si>
    <t>Cobra</t>
  </si>
  <si>
    <t>Nebo Media</t>
  </si>
  <si>
    <t>100517EE</t>
  </si>
  <si>
    <t>100517LT</t>
  </si>
  <si>
    <t>100517LV</t>
  </si>
  <si>
    <t>100569</t>
  </si>
  <si>
    <t>Buying Time LLC</t>
  </si>
  <si>
    <t>100569EE</t>
  </si>
  <si>
    <t>100569LV</t>
  </si>
  <si>
    <t>100575</t>
  </si>
  <si>
    <t>100575EE</t>
  </si>
  <si>
    <t>100575LT</t>
  </si>
  <si>
    <t>100575LV</t>
  </si>
  <si>
    <t>101395</t>
  </si>
  <si>
    <t>101395LT</t>
  </si>
  <si>
    <t>102696</t>
  </si>
  <si>
    <t>102696LV</t>
  </si>
  <si>
    <t>102709</t>
  </si>
  <si>
    <t>102709EE</t>
  </si>
  <si>
    <t>102732</t>
  </si>
  <si>
    <t>Kiwi</t>
  </si>
  <si>
    <t>ONMESSAGE INC</t>
  </si>
  <si>
    <t>102732EE</t>
  </si>
  <si>
    <t>102763</t>
  </si>
  <si>
    <t>Loctite</t>
  </si>
  <si>
    <t>Canal Partners Media</t>
  </si>
  <si>
    <t>102763LV</t>
  </si>
  <si>
    <t>102764</t>
  </si>
  <si>
    <t>Moment</t>
  </si>
  <si>
    <t>SKDKnickerbocker</t>
  </si>
  <si>
    <t>102764LV</t>
  </si>
  <si>
    <t>102786</t>
  </si>
  <si>
    <t>102786LV</t>
  </si>
  <si>
    <t>102917</t>
  </si>
  <si>
    <t>Plix</t>
  </si>
  <si>
    <t>Main Street Media Group</t>
  </si>
  <si>
    <t>102917LV</t>
  </si>
  <si>
    <t>103111</t>
  </si>
  <si>
    <t>Raid</t>
  </si>
  <si>
    <t>103111EE</t>
  </si>
  <si>
    <t>103112</t>
  </si>
  <si>
    <t>103112EE</t>
  </si>
  <si>
    <t>103113</t>
  </si>
  <si>
    <t>103113EE</t>
  </si>
  <si>
    <t>103114</t>
  </si>
  <si>
    <t>Gold Care</t>
  </si>
  <si>
    <t>103114EE</t>
  </si>
  <si>
    <t>103116</t>
  </si>
  <si>
    <t>Bully Pulpit Interactive</t>
  </si>
  <si>
    <t>103116EE</t>
  </si>
  <si>
    <t>104049</t>
  </si>
  <si>
    <t>104049EE</t>
  </si>
  <si>
    <t>104213</t>
  </si>
  <si>
    <t>104213EE</t>
  </si>
  <si>
    <t>105050</t>
  </si>
  <si>
    <t>105050EE</t>
  </si>
  <si>
    <t>105050LT</t>
  </si>
  <si>
    <t>105050LV</t>
  </si>
  <si>
    <t>105052</t>
  </si>
  <si>
    <t>Oma King</t>
  </si>
  <si>
    <t>Jamestown Assoc</t>
  </si>
  <si>
    <t>105052EE</t>
  </si>
  <si>
    <t>105052LV</t>
  </si>
  <si>
    <t>105053</t>
  </si>
  <si>
    <t>105053EE</t>
  </si>
  <si>
    <t>105053LT</t>
  </si>
  <si>
    <t>105053LV</t>
  </si>
  <si>
    <t>106429</t>
  </si>
  <si>
    <t>106429EE</t>
  </si>
  <si>
    <t>106429LT</t>
  </si>
  <si>
    <t>106429LV</t>
  </si>
  <si>
    <t>106457</t>
  </si>
  <si>
    <t>106457EE</t>
  </si>
  <si>
    <t>106764</t>
  </si>
  <si>
    <t>Sage Media Planning &amp; Placement</t>
  </si>
  <si>
    <t>106764EE</t>
  </si>
  <si>
    <t>106926</t>
  </si>
  <si>
    <t>106926LV</t>
  </si>
  <si>
    <t>107351</t>
  </si>
  <si>
    <t>107351EE</t>
  </si>
  <si>
    <t>108235</t>
  </si>
  <si>
    <t>108235EE</t>
  </si>
  <si>
    <t>108235LV</t>
  </si>
  <si>
    <t>108590</t>
  </si>
  <si>
    <t>108590LV</t>
  </si>
  <si>
    <t>109408</t>
  </si>
  <si>
    <t>Scholl</t>
  </si>
  <si>
    <t>109408EE</t>
  </si>
  <si>
    <t>109409</t>
  </si>
  <si>
    <t>109409EE</t>
  </si>
  <si>
    <t>109409LT</t>
  </si>
  <si>
    <t>109409LV</t>
  </si>
  <si>
    <t>110587</t>
  </si>
  <si>
    <t>Salamander</t>
  </si>
  <si>
    <t>110587EE</t>
  </si>
  <si>
    <t>111775</t>
  </si>
  <si>
    <t>Bison</t>
  </si>
  <si>
    <t>111775EE</t>
  </si>
  <si>
    <t>111775LT</t>
  </si>
  <si>
    <t>111775LV</t>
  </si>
  <si>
    <t>112650</t>
  </si>
  <si>
    <t>Kvadro</t>
  </si>
  <si>
    <t>Del Ray Media</t>
  </si>
  <si>
    <t>112650LV</t>
  </si>
  <si>
    <t>112778</t>
  </si>
  <si>
    <t>Vici</t>
  </si>
  <si>
    <t>Shorr Johnson Magnus</t>
  </si>
  <si>
    <t>112778LV</t>
  </si>
  <si>
    <t>112786</t>
  </si>
  <si>
    <t>112786LV</t>
  </si>
  <si>
    <t>113044</t>
  </si>
  <si>
    <t>113044LV</t>
  </si>
  <si>
    <t>113728</t>
  </si>
  <si>
    <t>113728LV</t>
  </si>
  <si>
    <t>113993</t>
  </si>
  <si>
    <t>113993LV</t>
  </si>
  <si>
    <t>113994</t>
  </si>
  <si>
    <t>113994LV</t>
  </si>
  <si>
    <t>114096</t>
  </si>
  <si>
    <t>Silver</t>
  </si>
  <si>
    <t>114096LV</t>
  </si>
  <si>
    <t>114129</t>
  </si>
  <si>
    <t>114129LV</t>
  </si>
  <si>
    <t>114132</t>
  </si>
  <si>
    <t>114132LV</t>
  </si>
  <si>
    <t>114134</t>
  </si>
  <si>
    <t>Ratol</t>
  </si>
  <si>
    <t>114134LV</t>
  </si>
  <si>
    <t>114142</t>
  </si>
  <si>
    <t>Koslita</t>
  </si>
  <si>
    <t>GMMB</t>
  </si>
  <si>
    <t>114142LV</t>
  </si>
  <si>
    <t>114601</t>
  </si>
  <si>
    <t>114601LV</t>
  </si>
  <si>
    <t>118732</t>
  </si>
  <si>
    <t>Seco</t>
  </si>
  <si>
    <t>Automatic Data Processing Inc</t>
  </si>
  <si>
    <t>118732LT</t>
  </si>
  <si>
    <t>118735</t>
  </si>
  <si>
    <t>118735LT</t>
  </si>
  <si>
    <t>119073</t>
  </si>
  <si>
    <t>119073LV</t>
  </si>
  <si>
    <t>119074</t>
  </si>
  <si>
    <t>119074LV</t>
  </si>
  <si>
    <t>119076</t>
  </si>
  <si>
    <t>119076LV</t>
  </si>
  <si>
    <t>119544</t>
  </si>
  <si>
    <t>119544EE</t>
  </si>
  <si>
    <t>119544LT</t>
  </si>
  <si>
    <t>119544LV</t>
  </si>
  <si>
    <t>120739</t>
  </si>
  <si>
    <t>Aeroxon</t>
  </si>
  <si>
    <t>ActBlue</t>
  </si>
  <si>
    <t>120739EE</t>
  </si>
  <si>
    <t>122835</t>
  </si>
  <si>
    <t>Vape</t>
  </si>
  <si>
    <t>Targeted Victory</t>
  </si>
  <si>
    <t>122835EE</t>
  </si>
  <si>
    <t>122837</t>
  </si>
  <si>
    <t>122837EE</t>
  </si>
  <si>
    <t>124814</t>
  </si>
  <si>
    <t>124814LT</t>
  </si>
  <si>
    <t>124816</t>
  </si>
  <si>
    <t>124816LT</t>
  </si>
  <si>
    <t>124817</t>
  </si>
  <si>
    <t>124817LT</t>
  </si>
  <si>
    <t>124986</t>
  </si>
  <si>
    <t>124986LT</t>
  </si>
  <si>
    <t>127253</t>
  </si>
  <si>
    <t>127253EE</t>
  </si>
  <si>
    <t>127504</t>
  </si>
  <si>
    <t>Multy</t>
  </si>
  <si>
    <t>127504LV</t>
  </si>
  <si>
    <t>130338</t>
  </si>
  <si>
    <t>Zy - Zy</t>
  </si>
  <si>
    <t>Great American Media</t>
  </si>
  <si>
    <t>130338LV</t>
  </si>
  <si>
    <t>130835</t>
  </si>
  <si>
    <t>Art</t>
  </si>
  <si>
    <t>130835LV</t>
  </si>
  <si>
    <t>131024</t>
  </si>
  <si>
    <t>Chistij Dom</t>
  </si>
  <si>
    <t>Strategic Media Services</t>
  </si>
  <si>
    <t>131024LV</t>
  </si>
  <si>
    <t>131266</t>
  </si>
  <si>
    <t>131266LV</t>
  </si>
  <si>
    <t>132790</t>
  </si>
  <si>
    <t>Bros</t>
  </si>
  <si>
    <t>132790EE</t>
  </si>
  <si>
    <t>132790LT</t>
  </si>
  <si>
    <t>132790LV</t>
  </si>
  <si>
    <t>132901</t>
  </si>
  <si>
    <t>132901EE</t>
  </si>
  <si>
    <t>132901LT</t>
  </si>
  <si>
    <t>132901LV</t>
  </si>
  <si>
    <t>136518</t>
  </si>
  <si>
    <t>136518EE</t>
  </si>
  <si>
    <t>136825</t>
  </si>
  <si>
    <t>136825EE</t>
  </si>
  <si>
    <t>136825LT</t>
  </si>
  <si>
    <t>136825LV</t>
  </si>
  <si>
    <t>137520</t>
  </si>
  <si>
    <t>Margarita (Biok Labo</t>
  </si>
  <si>
    <t>AxMedia</t>
  </si>
  <si>
    <t>137520LV</t>
  </si>
  <si>
    <t>137521</t>
  </si>
  <si>
    <t>137521LV</t>
  </si>
  <si>
    <t>137522</t>
  </si>
  <si>
    <t>137522LV</t>
  </si>
  <si>
    <t>138021</t>
  </si>
  <si>
    <t>Mothership Strategies</t>
  </si>
  <si>
    <t>138021LT</t>
  </si>
  <si>
    <t>138022</t>
  </si>
  <si>
    <t>Primacol</t>
  </si>
  <si>
    <t>Smart Media Group</t>
  </si>
  <si>
    <t>138022LT</t>
  </si>
  <si>
    <t>139765</t>
  </si>
  <si>
    <t>139765EE</t>
  </si>
  <si>
    <t>140632</t>
  </si>
  <si>
    <t>140632EE</t>
  </si>
  <si>
    <t>140634</t>
  </si>
  <si>
    <t>140634LV</t>
  </si>
  <si>
    <t>140981</t>
  </si>
  <si>
    <t>140981LV</t>
  </si>
  <si>
    <t>141034</t>
  </si>
  <si>
    <t>Class</t>
  </si>
  <si>
    <t>Amplify Media</t>
  </si>
  <si>
    <t>141034EE</t>
  </si>
  <si>
    <t>141035</t>
  </si>
  <si>
    <t>141035EE</t>
  </si>
  <si>
    <t>141669</t>
  </si>
  <si>
    <t>141669LV</t>
  </si>
  <si>
    <t>141699</t>
  </si>
  <si>
    <t>Bens</t>
  </si>
  <si>
    <t>Target Enterprises</t>
  </si>
  <si>
    <t>141699EE</t>
  </si>
  <si>
    <t>PL</t>
  </si>
  <si>
    <t>141699LT</t>
  </si>
  <si>
    <t>141699LV</t>
  </si>
  <si>
    <t>141934</t>
  </si>
  <si>
    <t>141934LV</t>
  </si>
  <si>
    <t>142158</t>
  </si>
  <si>
    <t>After Bite</t>
  </si>
  <si>
    <t>142158EE</t>
  </si>
  <si>
    <t>143913</t>
  </si>
  <si>
    <t>143913EE</t>
  </si>
  <si>
    <t>143915</t>
  </si>
  <si>
    <t>Paychex Inc</t>
  </si>
  <si>
    <t>143915EE</t>
  </si>
  <si>
    <t>144445</t>
  </si>
  <si>
    <t>144445EE</t>
  </si>
  <si>
    <t>146088</t>
  </si>
  <si>
    <t>Stop Humidity</t>
  </si>
  <si>
    <t>146088LT</t>
  </si>
  <si>
    <t>146089</t>
  </si>
  <si>
    <t>146089LT</t>
  </si>
  <si>
    <t>146090</t>
  </si>
  <si>
    <t>146090LT</t>
  </si>
  <si>
    <t>146091</t>
  </si>
  <si>
    <t>146091LT</t>
  </si>
  <si>
    <t>146265</t>
  </si>
  <si>
    <t>Maga</t>
  </si>
  <si>
    <t>146265LT</t>
  </si>
  <si>
    <t>146266</t>
  </si>
  <si>
    <t>146266LT</t>
  </si>
  <si>
    <t>146268</t>
  </si>
  <si>
    <t>146268LT</t>
  </si>
  <si>
    <t>146999</t>
  </si>
  <si>
    <t>146999LT</t>
  </si>
  <si>
    <t>147000</t>
  </si>
  <si>
    <t>Poler</t>
  </si>
  <si>
    <t>147000LT</t>
  </si>
  <si>
    <t>147001</t>
  </si>
  <si>
    <t>147001LT</t>
  </si>
  <si>
    <t>147138</t>
  </si>
  <si>
    <t>147138LT</t>
  </si>
  <si>
    <t>147406</t>
  </si>
  <si>
    <t>147406EE</t>
  </si>
  <si>
    <t>147406LT</t>
  </si>
  <si>
    <t>147406LV</t>
  </si>
  <si>
    <t>147409</t>
  </si>
  <si>
    <t>147409EE</t>
  </si>
  <si>
    <t>147409LT</t>
  </si>
  <si>
    <t>147409LV</t>
  </si>
  <si>
    <t>147410</t>
  </si>
  <si>
    <t>147410EE</t>
  </si>
  <si>
    <t>147411</t>
  </si>
  <si>
    <t>147411EE</t>
  </si>
  <si>
    <t>147420</t>
  </si>
  <si>
    <t>147420EE</t>
  </si>
  <si>
    <t>147420LT</t>
  </si>
  <si>
    <t>147420LV</t>
  </si>
  <si>
    <t>147443</t>
  </si>
  <si>
    <t>147443LT</t>
  </si>
  <si>
    <t>147445</t>
  </si>
  <si>
    <t>147445EE</t>
  </si>
  <si>
    <t>147445LT</t>
  </si>
  <si>
    <t>147445LV</t>
  </si>
  <si>
    <t>148363</t>
  </si>
  <si>
    <t>Dichlofoss</t>
  </si>
  <si>
    <t>148363LT</t>
  </si>
  <si>
    <t>148736</t>
  </si>
  <si>
    <t>Autan</t>
  </si>
  <si>
    <t>148736LT</t>
  </si>
  <si>
    <t>148737</t>
  </si>
  <si>
    <t>148737LT</t>
  </si>
  <si>
    <t>148738</t>
  </si>
  <si>
    <t>148738LT</t>
  </si>
  <si>
    <t>148865</t>
  </si>
  <si>
    <t>148865LT</t>
  </si>
  <si>
    <t>148865LV</t>
  </si>
  <si>
    <t>149463</t>
  </si>
  <si>
    <t>Majority Strategies</t>
  </si>
  <si>
    <t>149463EE</t>
  </si>
  <si>
    <t>149463LT</t>
  </si>
  <si>
    <t>149463LV</t>
  </si>
  <si>
    <t>149464</t>
  </si>
  <si>
    <t>149464EE</t>
  </si>
  <si>
    <t>149464LT</t>
  </si>
  <si>
    <t>149465</t>
  </si>
  <si>
    <t>149465LT</t>
  </si>
  <si>
    <t>149465LV</t>
  </si>
  <si>
    <t>149477</t>
  </si>
  <si>
    <t>149477EE</t>
  </si>
  <si>
    <t>149477LT</t>
  </si>
  <si>
    <t>149477LV</t>
  </si>
  <si>
    <t>149478</t>
  </si>
  <si>
    <t>149478EE</t>
  </si>
  <si>
    <t>149478LT</t>
  </si>
  <si>
    <t>149478LV</t>
  </si>
  <si>
    <t>149562</t>
  </si>
  <si>
    <t>149562EE</t>
  </si>
  <si>
    <t>149562LT</t>
  </si>
  <si>
    <t>149562LV</t>
  </si>
  <si>
    <t>150077</t>
  </si>
  <si>
    <t>150077LT</t>
  </si>
  <si>
    <t>150312</t>
  </si>
  <si>
    <t>150312LT</t>
  </si>
  <si>
    <t>150313</t>
  </si>
  <si>
    <t>150313LT</t>
  </si>
  <si>
    <t>150323</t>
  </si>
  <si>
    <t>Diffusil</t>
  </si>
  <si>
    <t>Red Eagle Media Group</t>
  </si>
  <si>
    <t>150323EE</t>
  </si>
  <si>
    <t>150323LT</t>
  </si>
  <si>
    <t>150323LV</t>
  </si>
  <si>
    <t>150324</t>
  </si>
  <si>
    <t>150324EE</t>
  </si>
  <si>
    <t>150324LT</t>
  </si>
  <si>
    <t>150324LV</t>
  </si>
  <si>
    <t>150325</t>
  </si>
  <si>
    <t>150325EE</t>
  </si>
  <si>
    <t>150325LT</t>
  </si>
  <si>
    <t>150325LV</t>
  </si>
  <si>
    <t>150326</t>
  </si>
  <si>
    <t>Ekozip</t>
  </si>
  <si>
    <t>Matson Media</t>
  </si>
  <si>
    <t>150326LT</t>
  </si>
  <si>
    <t>150328</t>
  </si>
  <si>
    <t>No Brand</t>
  </si>
  <si>
    <t>150328EE</t>
  </si>
  <si>
    <t>150328LT</t>
  </si>
  <si>
    <t>150328LV</t>
  </si>
  <si>
    <t>150332</t>
  </si>
  <si>
    <t>150332LT</t>
  </si>
  <si>
    <t>150333</t>
  </si>
  <si>
    <t>150333LT</t>
  </si>
  <si>
    <t>150334</t>
  </si>
  <si>
    <t>150334LT</t>
  </si>
  <si>
    <t>150335</t>
  </si>
  <si>
    <t>Woly (Melvo)</t>
  </si>
  <si>
    <t>150335LT</t>
  </si>
  <si>
    <t>150336</t>
  </si>
  <si>
    <t>150336LT</t>
  </si>
  <si>
    <t>150337</t>
  </si>
  <si>
    <t>150337LT</t>
  </si>
  <si>
    <t>150338</t>
  </si>
  <si>
    <t>150338LT</t>
  </si>
  <si>
    <t>150339</t>
  </si>
  <si>
    <t>150339LT</t>
  </si>
  <si>
    <t>152692</t>
  </si>
  <si>
    <t>152692LT</t>
  </si>
  <si>
    <t>153658</t>
  </si>
  <si>
    <t>153658LV</t>
  </si>
  <si>
    <t>153659</t>
  </si>
  <si>
    <t>153659EE</t>
  </si>
  <si>
    <t>153659LT</t>
  </si>
  <si>
    <t>153659LV</t>
  </si>
  <si>
    <t>153660</t>
  </si>
  <si>
    <t>153660EE</t>
  </si>
  <si>
    <t>153660LT</t>
  </si>
  <si>
    <t>153660LV</t>
  </si>
  <si>
    <t>153670</t>
  </si>
  <si>
    <t>153670LT</t>
  </si>
  <si>
    <t>154026</t>
  </si>
  <si>
    <t>154026EE</t>
  </si>
  <si>
    <t>154026LT</t>
  </si>
  <si>
    <t>154026LV</t>
  </si>
  <si>
    <t>154740</t>
  </si>
  <si>
    <t>154740LT</t>
  </si>
  <si>
    <t>154861</t>
  </si>
  <si>
    <t>154861LV</t>
  </si>
  <si>
    <t>154894</t>
  </si>
  <si>
    <t>154894LV</t>
  </si>
  <si>
    <t>156925</t>
  </si>
  <si>
    <t>156925EE</t>
  </si>
  <si>
    <t>157173</t>
  </si>
  <si>
    <t>157173EE</t>
  </si>
  <si>
    <t>157908</t>
  </si>
  <si>
    <t>157908LT</t>
  </si>
  <si>
    <t>157969</t>
  </si>
  <si>
    <t>157969EE</t>
  </si>
  <si>
    <t>157969LT</t>
  </si>
  <si>
    <t>157969LV</t>
  </si>
  <si>
    <t>158767</t>
  </si>
  <si>
    <t>158767EE</t>
  </si>
  <si>
    <t>158767LT</t>
  </si>
  <si>
    <t>158767LV</t>
  </si>
  <si>
    <t>159173</t>
  </si>
  <si>
    <t>159173EE</t>
  </si>
  <si>
    <t>159173LT</t>
  </si>
  <si>
    <t>159173LV</t>
  </si>
  <si>
    <t>159303</t>
  </si>
  <si>
    <t>159303LV</t>
  </si>
  <si>
    <t>159581</t>
  </si>
  <si>
    <t>159581LV</t>
  </si>
  <si>
    <t>159751</t>
  </si>
  <si>
    <t>159751LV</t>
  </si>
  <si>
    <t>159984</t>
  </si>
  <si>
    <t>159984LV</t>
  </si>
  <si>
    <t>160005</t>
  </si>
  <si>
    <t>160005LT</t>
  </si>
  <si>
    <t>160008</t>
  </si>
  <si>
    <t>Tri Bio</t>
  </si>
  <si>
    <t>RWT Production</t>
  </si>
  <si>
    <t>160008LT</t>
  </si>
  <si>
    <t>160009</t>
  </si>
  <si>
    <t>160009LT</t>
  </si>
  <si>
    <t>160355</t>
  </si>
  <si>
    <t>Smart</t>
  </si>
  <si>
    <t>Rising Tide Interactive</t>
  </si>
  <si>
    <t>160355EE</t>
  </si>
  <si>
    <t>160684</t>
  </si>
  <si>
    <t>160684EE</t>
  </si>
  <si>
    <t>160684LT</t>
  </si>
  <si>
    <t>160684LV</t>
  </si>
  <si>
    <t>162383</t>
  </si>
  <si>
    <t>162383LT</t>
  </si>
  <si>
    <t>162384</t>
  </si>
  <si>
    <t>162384LT</t>
  </si>
  <si>
    <t>163247</t>
  </si>
  <si>
    <t>163247LV</t>
  </si>
  <si>
    <t>163298</t>
  </si>
  <si>
    <t>Komfortas</t>
  </si>
  <si>
    <t>US Postal Service</t>
  </si>
  <si>
    <t>163298LT</t>
  </si>
  <si>
    <t>163299</t>
  </si>
  <si>
    <t>163299LT</t>
  </si>
  <si>
    <t>163300</t>
  </si>
  <si>
    <t>163300LT</t>
  </si>
  <si>
    <t>163316</t>
  </si>
  <si>
    <t>163316EE</t>
  </si>
  <si>
    <t>163316LT</t>
  </si>
  <si>
    <t>163317</t>
  </si>
  <si>
    <t>163317EE</t>
  </si>
  <si>
    <t>163317LT</t>
  </si>
  <si>
    <t>163317LV</t>
  </si>
  <si>
    <t>163365</t>
  </si>
  <si>
    <t>163365EE</t>
  </si>
  <si>
    <t>163365LT</t>
  </si>
  <si>
    <t>163365LV</t>
  </si>
  <si>
    <t>163423</t>
  </si>
  <si>
    <t>163423LV</t>
  </si>
  <si>
    <t>163464</t>
  </si>
  <si>
    <t>163464LT</t>
  </si>
  <si>
    <t>163817</t>
  </si>
  <si>
    <t>163817EE</t>
  </si>
  <si>
    <t>163818</t>
  </si>
  <si>
    <t>163818EE</t>
  </si>
  <si>
    <t>163819</t>
  </si>
  <si>
    <t>163819EE</t>
  </si>
  <si>
    <t>164006</t>
  </si>
  <si>
    <t>Yzi Stop</t>
  </si>
  <si>
    <t>164006LT</t>
  </si>
  <si>
    <t>164007</t>
  </si>
  <si>
    <t>164007LT</t>
  </si>
  <si>
    <t>164156</t>
  </si>
  <si>
    <t>164156EE</t>
  </si>
  <si>
    <t>165328</t>
  </si>
  <si>
    <t>165328LT</t>
  </si>
  <si>
    <t>165328LV</t>
  </si>
  <si>
    <t>165333</t>
  </si>
  <si>
    <t>165333LT</t>
  </si>
  <si>
    <t>165713</t>
  </si>
  <si>
    <t>165713LV</t>
  </si>
  <si>
    <t>165715</t>
  </si>
  <si>
    <t>165715LV</t>
  </si>
  <si>
    <t>165716</t>
  </si>
  <si>
    <t>165716LV</t>
  </si>
  <si>
    <t>165719</t>
  </si>
  <si>
    <t>165719LV</t>
  </si>
  <si>
    <t>165858</t>
  </si>
  <si>
    <t>165858LV</t>
  </si>
  <si>
    <t>166210</t>
  </si>
  <si>
    <t>166210LV</t>
  </si>
  <si>
    <t>166501</t>
  </si>
  <si>
    <t>166501LV</t>
  </si>
  <si>
    <t>166502</t>
  </si>
  <si>
    <t>166502LV</t>
  </si>
  <si>
    <t>166540</t>
  </si>
  <si>
    <t>166540LT</t>
  </si>
  <si>
    <t>166650</t>
  </si>
  <si>
    <t>166650EE</t>
  </si>
  <si>
    <t>166650LT</t>
  </si>
  <si>
    <t>166706</t>
  </si>
  <si>
    <t>166706LT</t>
  </si>
  <si>
    <t>166728</t>
  </si>
  <si>
    <t>166728LV</t>
  </si>
  <si>
    <t>167018</t>
  </si>
  <si>
    <t>167018LV</t>
  </si>
  <si>
    <t>167046</t>
  </si>
  <si>
    <t>167046LV</t>
  </si>
  <si>
    <t>167144</t>
  </si>
  <si>
    <t>167144LV</t>
  </si>
  <si>
    <t>167279</t>
  </si>
  <si>
    <t>167279EE</t>
  </si>
  <si>
    <t>167279LT</t>
  </si>
  <si>
    <t>167279LV</t>
  </si>
  <si>
    <t>167280</t>
  </si>
  <si>
    <t>167280EE</t>
  </si>
  <si>
    <t>167280LT</t>
  </si>
  <si>
    <t>167280LV</t>
  </si>
  <si>
    <t>167281</t>
  </si>
  <si>
    <t>167281EE</t>
  </si>
  <si>
    <t>167281LT</t>
  </si>
  <si>
    <t>167281LV</t>
  </si>
  <si>
    <t>167282</t>
  </si>
  <si>
    <t>167282LT</t>
  </si>
  <si>
    <t>167314</t>
  </si>
  <si>
    <t>167314EE</t>
  </si>
  <si>
    <t>167314LT</t>
  </si>
  <si>
    <t>167314LV</t>
  </si>
  <si>
    <t>168200</t>
  </si>
  <si>
    <t>168200LT</t>
  </si>
  <si>
    <t>168201</t>
  </si>
  <si>
    <t>168201LT</t>
  </si>
  <si>
    <t>168983</t>
  </si>
  <si>
    <t>168983LT</t>
  </si>
  <si>
    <t>169123</t>
  </si>
  <si>
    <t>169123LV</t>
  </si>
  <si>
    <t>169392</t>
  </si>
  <si>
    <t>169392LV</t>
  </si>
  <si>
    <t>170960</t>
  </si>
  <si>
    <t>170960EE</t>
  </si>
  <si>
    <t>170960LT</t>
  </si>
  <si>
    <t>170960LV</t>
  </si>
  <si>
    <t>170964</t>
  </si>
  <si>
    <t>170964EE</t>
  </si>
  <si>
    <t>170964LT</t>
  </si>
  <si>
    <t>170964LV</t>
  </si>
  <si>
    <t>170976</t>
  </si>
  <si>
    <t>170976EE</t>
  </si>
  <si>
    <t>170976LT</t>
  </si>
  <si>
    <t>170976LV</t>
  </si>
  <si>
    <t>170983</t>
  </si>
  <si>
    <t>170983EE</t>
  </si>
  <si>
    <t>170983LT</t>
  </si>
  <si>
    <t>170983LV</t>
  </si>
  <si>
    <t>171748</t>
  </si>
  <si>
    <t>171748EE</t>
  </si>
  <si>
    <t>171748LT</t>
  </si>
  <si>
    <t>171751</t>
  </si>
  <si>
    <t>171751LT</t>
  </si>
  <si>
    <t>171756</t>
  </si>
  <si>
    <t>171756LT</t>
  </si>
  <si>
    <t>171757</t>
  </si>
  <si>
    <t>171757EE</t>
  </si>
  <si>
    <t>171757LT</t>
  </si>
  <si>
    <t>171757LV</t>
  </si>
  <si>
    <t>171758</t>
  </si>
  <si>
    <t>171758EE</t>
  </si>
  <si>
    <t>171758LT</t>
  </si>
  <si>
    <t>171758LV</t>
  </si>
  <si>
    <t>171759</t>
  </si>
  <si>
    <t>171759LT</t>
  </si>
  <si>
    <t>171766</t>
  </si>
  <si>
    <t>171766EE</t>
  </si>
  <si>
    <t>171766LT</t>
  </si>
  <si>
    <t>171766LV</t>
  </si>
  <si>
    <t>171768</t>
  </si>
  <si>
    <t>171768LT</t>
  </si>
  <si>
    <t>171769</t>
  </si>
  <si>
    <t>171769LT</t>
  </si>
  <si>
    <t>171770</t>
  </si>
  <si>
    <t>171770LT</t>
  </si>
  <si>
    <t>171775</t>
  </si>
  <si>
    <t>171775LT</t>
  </si>
  <si>
    <t>171966</t>
  </si>
  <si>
    <t>171966EE</t>
  </si>
  <si>
    <t>177261</t>
  </si>
  <si>
    <t>177261EE</t>
  </si>
  <si>
    <t>177261LT</t>
  </si>
  <si>
    <t>177261LV</t>
  </si>
  <si>
    <t>177271</t>
  </si>
  <si>
    <t>177271EE</t>
  </si>
  <si>
    <t>177271LT</t>
  </si>
  <si>
    <t>177271LV</t>
  </si>
  <si>
    <t>177529</t>
  </si>
  <si>
    <t>Mousticare</t>
  </si>
  <si>
    <t>Strategic Media Placement</t>
  </si>
  <si>
    <t>177529LT</t>
  </si>
  <si>
    <t>177535</t>
  </si>
  <si>
    <t>177535LT</t>
  </si>
  <si>
    <t>177536</t>
  </si>
  <si>
    <t>177536LT</t>
  </si>
  <si>
    <t>177552</t>
  </si>
  <si>
    <t>177552LT</t>
  </si>
  <si>
    <t>177556</t>
  </si>
  <si>
    <t>Deramed</t>
  </si>
  <si>
    <t>177556LT</t>
  </si>
  <si>
    <t>177557</t>
  </si>
  <si>
    <t>177557LT</t>
  </si>
  <si>
    <t>177558</t>
  </si>
  <si>
    <t>177558LT</t>
  </si>
  <si>
    <t>177559</t>
  </si>
  <si>
    <t>177559LT</t>
  </si>
  <si>
    <t>177560</t>
  </si>
  <si>
    <t>177560LT</t>
  </si>
  <si>
    <t>178165</t>
  </si>
  <si>
    <t>178165EE</t>
  </si>
  <si>
    <t>178166</t>
  </si>
  <si>
    <t>178166EE</t>
  </si>
  <si>
    <t>178167</t>
  </si>
  <si>
    <t>178167EE</t>
  </si>
  <si>
    <t>179670</t>
  </si>
  <si>
    <t>179670LV</t>
  </si>
  <si>
    <t>181459</t>
  </si>
  <si>
    <t>181459EE</t>
  </si>
  <si>
    <t>181459LT</t>
  </si>
  <si>
    <t>181459LV</t>
  </si>
  <si>
    <t>184696</t>
  </si>
  <si>
    <t>184696EE</t>
  </si>
  <si>
    <t>184696LT</t>
  </si>
  <si>
    <t>184696LV</t>
  </si>
  <si>
    <t>184739</t>
  </si>
  <si>
    <t>184739EE</t>
  </si>
  <si>
    <t>184739LT</t>
  </si>
  <si>
    <t>184739LV</t>
  </si>
  <si>
    <t>184740</t>
  </si>
  <si>
    <t>184740EE</t>
  </si>
  <si>
    <t>184740LT</t>
  </si>
  <si>
    <t>184740LV</t>
  </si>
  <si>
    <t>184741</t>
  </si>
  <si>
    <t>184741EE</t>
  </si>
  <si>
    <t>184741LT</t>
  </si>
  <si>
    <t>184741LV</t>
  </si>
  <si>
    <t>184743</t>
  </si>
  <si>
    <t>184743EE</t>
  </si>
  <si>
    <t>184743LT</t>
  </si>
  <si>
    <t>184743LV</t>
  </si>
  <si>
    <t>184754</t>
  </si>
  <si>
    <t>184754EE</t>
  </si>
  <si>
    <t>184754LT</t>
  </si>
  <si>
    <t>184754LV</t>
  </si>
  <si>
    <t>184879</t>
  </si>
  <si>
    <t>184879LT</t>
  </si>
  <si>
    <t>184885</t>
  </si>
  <si>
    <t>184885LT</t>
  </si>
  <si>
    <t>185044</t>
  </si>
  <si>
    <t>185044LT</t>
  </si>
  <si>
    <t>185270</t>
  </si>
  <si>
    <t>185270LV</t>
  </si>
  <si>
    <t>185271</t>
  </si>
  <si>
    <t>185271LV</t>
  </si>
  <si>
    <t>185272</t>
  </si>
  <si>
    <t>185272LV</t>
  </si>
  <si>
    <t>185273</t>
  </si>
  <si>
    <t>185273LV</t>
  </si>
  <si>
    <t>185274</t>
  </si>
  <si>
    <t>185274LV</t>
  </si>
  <si>
    <t>188470</t>
  </si>
  <si>
    <t>188470EE</t>
  </si>
  <si>
    <t>188470LT</t>
  </si>
  <si>
    <t>188470LV</t>
  </si>
  <si>
    <t>188471</t>
  </si>
  <si>
    <t>Coccine</t>
  </si>
  <si>
    <t>188471EE</t>
  </si>
  <si>
    <t>188471LT</t>
  </si>
  <si>
    <t>188471LV</t>
  </si>
  <si>
    <t>188478</t>
  </si>
  <si>
    <t>188478EE</t>
  </si>
  <si>
    <t>188478LT</t>
  </si>
  <si>
    <t>188478LV</t>
  </si>
  <si>
    <t>188601</t>
  </si>
  <si>
    <t>188601LT</t>
  </si>
  <si>
    <t>188601LV</t>
  </si>
  <si>
    <t>188602</t>
  </si>
  <si>
    <t>188602LT</t>
  </si>
  <si>
    <t>188602LV</t>
  </si>
  <si>
    <t>188604</t>
  </si>
  <si>
    <t>188604EE</t>
  </si>
  <si>
    <t>188604LV</t>
  </si>
  <si>
    <t>188605</t>
  </si>
  <si>
    <t>188605EE</t>
  </si>
  <si>
    <t>188605LV</t>
  </si>
  <si>
    <t>188606</t>
  </si>
  <si>
    <t>188606EE</t>
  </si>
  <si>
    <t>188606LT</t>
  </si>
  <si>
    <t>188606LV</t>
  </si>
  <si>
    <t>188613</t>
  </si>
  <si>
    <t>188613EE</t>
  </si>
  <si>
    <t>188613LT</t>
  </si>
  <si>
    <t>188613LV</t>
  </si>
  <si>
    <t>188614</t>
  </si>
  <si>
    <t>188614LT</t>
  </si>
  <si>
    <t>189312</t>
  </si>
  <si>
    <t>189312LV</t>
  </si>
  <si>
    <t>189321</t>
  </si>
  <si>
    <t>189321LV</t>
  </si>
  <si>
    <t>189451</t>
  </si>
  <si>
    <t>189451LV</t>
  </si>
  <si>
    <t>190414</t>
  </si>
  <si>
    <t>190414LV</t>
  </si>
  <si>
    <t>190415</t>
  </si>
  <si>
    <t>190415LV</t>
  </si>
  <si>
    <t>190455</t>
  </si>
  <si>
    <t>190455LT</t>
  </si>
  <si>
    <t>190472</t>
  </si>
  <si>
    <t>190472LT</t>
  </si>
  <si>
    <t>190474</t>
  </si>
  <si>
    <t>190474LT</t>
  </si>
  <si>
    <t>191232</t>
  </si>
  <si>
    <t>191232LT</t>
  </si>
  <si>
    <t>191240</t>
  </si>
  <si>
    <t>191240LT</t>
  </si>
  <si>
    <t>191241</t>
  </si>
  <si>
    <t>191241LT</t>
  </si>
  <si>
    <t>191243</t>
  </si>
  <si>
    <t>191243LT</t>
  </si>
  <si>
    <t>191352</t>
  </si>
  <si>
    <t>191352LT</t>
  </si>
  <si>
    <t>191357</t>
  </si>
  <si>
    <t>191357LT</t>
  </si>
  <si>
    <t>191360</t>
  </si>
  <si>
    <t>191360LT</t>
  </si>
  <si>
    <t>191669</t>
  </si>
  <si>
    <t>191669LT</t>
  </si>
  <si>
    <t>191669LV</t>
  </si>
  <si>
    <t>191670</t>
  </si>
  <si>
    <t>191670LT</t>
  </si>
  <si>
    <t>191670LV</t>
  </si>
  <si>
    <t>191671</t>
  </si>
  <si>
    <t>191671LT</t>
  </si>
  <si>
    <t>191671LV</t>
  </si>
  <si>
    <t>191672</t>
  </si>
  <si>
    <t>191672LV</t>
  </si>
  <si>
    <t>191678</t>
  </si>
  <si>
    <t>191678LV</t>
  </si>
  <si>
    <t>191679</t>
  </si>
  <si>
    <t>191679LT</t>
  </si>
  <si>
    <t>191679LV</t>
  </si>
  <si>
    <t>ABI SIA</t>
  </si>
  <si>
    <t>192034</t>
  </si>
  <si>
    <t>192034LT</t>
  </si>
  <si>
    <t>192035</t>
  </si>
  <si>
    <t>Gapo</t>
  </si>
  <si>
    <t>192035LT</t>
  </si>
  <si>
    <t>192036</t>
  </si>
  <si>
    <t>192036LT</t>
  </si>
  <si>
    <t>192044</t>
  </si>
  <si>
    <t>192044LT</t>
  </si>
  <si>
    <t>192045</t>
  </si>
  <si>
    <t>192045LT</t>
  </si>
  <si>
    <t>217876</t>
  </si>
  <si>
    <t>217876LV</t>
  </si>
  <si>
    <t>290634</t>
  </si>
  <si>
    <t>290634LT</t>
  </si>
  <si>
    <t>7084446</t>
  </si>
  <si>
    <t>7084446LV</t>
  </si>
  <si>
    <t>7084447</t>
  </si>
  <si>
    <t>7084447LV</t>
  </si>
  <si>
    <t>802807</t>
  </si>
  <si>
    <t>802807EE</t>
  </si>
  <si>
    <t>802807LT</t>
  </si>
  <si>
    <t>802808</t>
  </si>
  <si>
    <t>802808EE</t>
  </si>
  <si>
    <t>802808LT</t>
  </si>
  <si>
    <t>802809</t>
  </si>
  <si>
    <t>802809EE</t>
  </si>
  <si>
    <t>802809LT</t>
  </si>
  <si>
    <t>802810</t>
  </si>
  <si>
    <t>802810EE</t>
  </si>
  <si>
    <t>802810LT</t>
  </si>
  <si>
    <t>802811</t>
  </si>
  <si>
    <t>802811EE</t>
  </si>
  <si>
    <t>802811LT</t>
  </si>
  <si>
    <t>802812</t>
  </si>
  <si>
    <t>Detia</t>
  </si>
  <si>
    <t>802812LT</t>
  </si>
  <si>
    <t>802812LV</t>
  </si>
  <si>
    <t>802813</t>
  </si>
  <si>
    <t>802813EE</t>
  </si>
  <si>
    <t>802813LT</t>
  </si>
  <si>
    <t>802814</t>
  </si>
  <si>
    <t>Arox</t>
  </si>
  <si>
    <t>802814EE</t>
  </si>
  <si>
    <t>802814LT</t>
  </si>
  <si>
    <t>802814LV</t>
  </si>
  <si>
    <t>803763</t>
  </si>
  <si>
    <t>Biolit</t>
  </si>
  <si>
    <t>803763EE</t>
  </si>
  <si>
    <t>803763LT</t>
  </si>
  <si>
    <t>803763LV</t>
  </si>
  <si>
    <t>804863</t>
  </si>
  <si>
    <t>804863EE</t>
  </si>
  <si>
    <t>804863LT</t>
  </si>
  <si>
    <t>804863LV</t>
  </si>
  <si>
    <t>804881</t>
  </si>
  <si>
    <t>804881EE</t>
  </si>
  <si>
    <t>804881LT</t>
  </si>
  <si>
    <t>804881LV</t>
  </si>
  <si>
    <t>805166</t>
  </si>
  <si>
    <t>805166EE</t>
  </si>
  <si>
    <t>805166LT</t>
  </si>
  <si>
    <t>805738</t>
  </si>
  <si>
    <t>805738LV</t>
  </si>
  <si>
    <t>805784</t>
  </si>
  <si>
    <t>805784EE</t>
  </si>
  <si>
    <t>805784LT</t>
  </si>
  <si>
    <t>805784LV</t>
  </si>
  <si>
    <t>805827</t>
  </si>
  <si>
    <t>805827EE</t>
  </si>
  <si>
    <t>805827LT</t>
  </si>
  <si>
    <t>805827LV</t>
  </si>
  <si>
    <t>805845</t>
  </si>
  <si>
    <t>805845EE</t>
  </si>
  <si>
    <t>805845LT</t>
  </si>
  <si>
    <t>805845LV</t>
  </si>
  <si>
    <t>805846</t>
  </si>
  <si>
    <t>805846EE</t>
  </si>
  <si>
    <t>805846LT</t>
  </si>
  <si>
    <t>805846LV</t>
  </si>
  <si>
    <t>807893</t>
  </si>
  <si>
    <t>807893EE</t>
  </si>
  <si>
    <t>807893LV</t>
  </si>
  <si>
    <t>807897</t>
  </si>
  <si>
    <t>807897EE</t>
  </si>
  <si>
    <t>807897LT</t>
  </si>
  <si>
    <t>807897LV</t>
  </si>
  <si>
    <t>807909</t>
  </si>
  <si>
    <t>807909EE</t>
  </si>
  <si>
    <t>807909LV</t>
  </si>
  <si>
    <t>807925</t>
  </si>
  <si>
    <t>807925EE</t>
  </si>
  <si>
    <t>807925LT</t>
  </si>
  <si>
    <t>807925LV</t>
  </si>
  <si>
    <t>809119</t>
  </si>
  <si>
    <t>809119EE</t>
  </si>
  <si>
    <t>809119LT</t>
  </si>
  <si>
    <t>809119LV</t>
  </si>
  <si>
    <t>809121</t>
  </si>
  <si>
    <t>809121EE</t>
  </si>
  <si>
    <t>809121LT</t>
  </si>
  <si>
    <t>809121LV</t>
  </si>
  <si>
    <t>809131</t>
  </si>
  <si>
    <t>Silvalure</t>
  </si>
  <si>
    <t>809131EE</t>
  </si>
  <si>
    <t>809131LT</t>
  </si>
  <si>
    <t>809131LV</t>
  </si>
  <si>
    <t>809132</t>
  </si>
  <si>
    <t>809132EE</t>
  </si>
  <si>
    <t>809132LT</t>
  </si>
  <si>
    <t>809132LV</t>
  </si>
  <si>
    <t>809166</t>
  </si>
  <si>
    <t>Zapi</t>
  </si>
  <si>
    <t>809166EE</t>
  </si>
  <si>
    <t>809166LT</t>
  </si>
  <si>
    <t>809166LV</t>
  </si>
  <si>
    <t>809167</t>
  </si>
  <si>
    <t>809167EE</t>
  </si>
  <si>
    <t>809167LT</t>
  </si>
  <si>
    <t>809167LV</t>
  </si>
  <si>
    <t>809238</t>
  </si>
  <si>
    <t>809238EE</t>
  </si>
  <si>
    <t>809238LT</t>
  </si>
  <si>
    <t>809238LV</t>
  </si>
  <si>
    <t>810545</t>
  </si>
  <si>
    <t>810545EE</t>
  </si>
  <si>
    <t>810545LT</t>
  </si>
  <si>
    <t>810545LV</t>
  </si>
  <si>
    <t>810546</t>
  </si>
  <si>
    <t>810546EE</t>
  </si>
  <si>
    <t>810546LT</t>
  </si>
  <si>
    <t>810546LV</t>
  </si>
  <si>
    <t>811017</t>
  </si>
  <si>
    <t>811017EE</t>
  </si>
  <si>
    <t>811017LT</t>
  </si>
  <si>
    <t>811017LV</t>
  </si>
  <si>
    <t>811018</t>
  </si>
  <si>
    <t>811018EE</t>
  </si>
  <si>
    <t>811018LT</t>
  </si>
  <si>
    <t>811018LV</t>
  </si>
  <si>
    <t>811019</t>
  </si>
  <si>
    <t>811019EE</t>
  </si>
  <si>
    <t>811019LT</t>
  </si>
  <si>
    <t>811019LV</t>
  </si>
  <si>
    <t>811034</t>
  </si>
  <si>
    <t>811034EE</t>
  </si>
  <si>
    <t>811034LT</t>
  </si>
  <si>
    <t>811034LV</t>
  </si>
  <si>
    <t>811035</t>
  </si>
  <si>
    <t>811035EE</t>
  </si>
  <si>
    <t>811035LT</t>
  </si>
  <si>
    <t>811035LV</t>
  </si>
  <si>
    <t>BRAND</t>
  </si>
  <si>
    <t>VENDOR</t>
  </si>
  <si>
    <t>BEST Purchase Price</t>
  </si>
  <si>
    <t>Assortment listing</t>
  </si>
  <si>
    <t>SALES</t>
  </si>
  <si>
    <t>REGULAR SALES</t>
  </si>
  <si>
    <t>MONTHS on SALE</t>
  </si>
  <si>
    <t>BRAND sales share</t>
  </si>
  <si>
    <t>Material_Key</t>
  </si>
  <si>
    <t>VENDOR_EE</t>
  </si>
  <si>
    <t>VENDOR_LV</t>
  </si>
  <si>
    <t>VENDOR_LT</t>
  </si>
  <si>
    <t>BEST_Purchase_Price</t>
  </si>
  <si>
    <t>Assortment_listing</t>
  </si>
  <si>
    <t>REGULAR_SALES</t>
  </si>
  <si>
    <t>MONTHS_on_SALE</t>
  </si>
  <si>
    <t>BRAND_sales_share</t>
  </si>
  <si>
    <r>
      <t>For the solution via</t>
    </r>
    <r>
      <rPr>
        <b/>
        <sz val="16"/>
        <color rgb="FF000000"/>
        <rFont val="Arial"/>
        <family val="2"/>
      </rPr>
      <t xml:space="preserve"> Python</t>
    </r>
    <r>
      <rPr>
        <sz val="16"/>
        <color rgb="FF000000"/>
        <rFont val="Arial"/>
        <family val="2"/>
      </rPr>
      <t>: Please refer to "Technical_Task_Python_Excel.ipynb"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</si>
</sst>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43" formatCode="_(* #,##0.00_);_(* \(#,##0.00\);_(* &quot;-&quot;??_);_(@_)"/>
    <numFmt numFmtId="164" formatCode="_-* #,##0_-;\-* #,##0_-;_-* &quot;-&quot;??_-;_-@_-"/>
  </numFmts>
  <fonts count="13">
    <font>
      <sz val="10"/>
      <color rgb="FF000000"/>
      <name val="Arial"/>
    </font>
    <font>
      <sz val="9"/>
      <color rgb="FF333333"/>
      <name val="'Verdana'"/>
    </font>
    <font>
      <b/>
      <sz val="9"/>
      <color rgb="FF8E0C33"/>
      <name val="'Verdana'"/>
    </font>
    <font>
      <sz val="10"/>
      <color rgb="FF000000"/>
      <name val="Arial"/>
      <family val="2"/>
      <charset val="186"/>
    </font>
    <font>
      <b/>
      <sz val="10"/>
      <color rgb="FF000000"/>
      <name val="Arial"/>
      <family val="2"/>
      <charset val="186"/>
    </font>
    <font>
      <sz val="10"/>
      <color rgb="FF000000"/>
      <name val="Arial"/>
      <family val="2"/>
    </font>
    <font>
      <sz val="9"/>
      <color rgb="FFC00000"/>
      <name val="'Verdana'"/>
    </font>
    <font>
      <sz val="10"/>
      <color rgb="FF000000"/>
      <name val="Arial"/>
      <family val="2"/>
    </font>
    <font>
      <sz val="36"/>
      <color rgb="FF000000"/>
      <name val="Arial"/>
      <family val="2"/>
      <charset val="186"/>
    </font>
    <font>
      <sz val="18"/>
      <color rgb="FF000000"/>
      <name val="Arial"/>
      <family val="2"/>
    </font>
    <font>
      <b/>
      <sz val="10"/>
      <name val="Arial"/>
      <family val="2"/>
    </font>
    <font>
      <sz val="16"/>
      <color rgb="FF000000"/>
      <name val="Arial"/>
      <family val="2"/>
    </font>
    <font>
      <b/>
      <sz val="16"/>
      <color rgb="FF000000"/>
      <name val="Arial"/>
      <family val="2"/>
    </font>
  </fonts>
  <fills count="5">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5" tint="0.39997558519241921"/>
        <bgColor indexed="64"/>
      </patternFill>
    </fill>
  </fills>
  <borders count="14">
    <border>
      <left/>
      <right/>
      <top/>
      <bottom/>
      <diagonal/>
    </border>
    <border>
      <left/>
      <right/>
      <top style="thin">
        <color rgb="FFFFFFFF"/>
      </top>
      <bottom style="medium">
        <color rgb="FF999999"/>
      </bottom>
      <diagonal/>
    </border>
    <border>
      <left/>
      <right/>
      <top style="thin">
        <color rgb="FFFFFFFF"/>
      </top>
      <bottom style="thin">
        <color rgb="FF999999"/>
      </bottom>
      <diagonal/>
    </border>
    <border>
      <left/>
      <right/>
      <top/>
      <bottom style="medium">
        <color rgb="FF999999"/>
      </bottom>
      <diagonal/>
    </border>
    <border>
      <left/>
      <right/>
      <top style="thin">
        <color rgb="FFFFFFFF"/>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s>
  <cellStyleXfs count="4">
    <xf numFmtId="0" fontId="0" fillId="0" borderId="0"/>
    <xf numFmtId="43" fontId="3" fillId="0" borderId="0"/>
    <xf numFmtId="9" fontId="3" fillId="0" borderId="0"/>
    <xf numFmtId="44" fontId="7" fillId="0" borderId="0"/>
  </cellStyleXfs>
  <cellXfs count="51">
    <xf numFmtId="0" fontId="0" fillId="0" borderId="0" xfId="0"/>
    <xf numFmtId="49" fontId="0" fillId="0" borderId="0" xfId="0" applyNumberFormat="1"/>
    <xf numFmtId="164" fontId="0" fillId="0" borderId="0" xfId="1" applyNumberFormat="1" applyFont="1"/>
    <xf numFmtId="164" fontId="0" fillId="0" borderId="0" xfId="0" applyNumberFormat="1"/>
    <xf numFmtId="9" fontId="0" fillId="0" borderId="0" xfId="2" applyFont="1"/>
    <xf numFmtId="0" fontId="5" fillId="0" borderId="0" xfId="0" applyFont="1"/>
    <xf numFmtId="49" fontId="1" fillId="2" borderId="2" xfId="0" applyNumberFormat="1" applyFont="1" applyFill="1" applyBorder="1" applyAlignment="1">
      <alignment horizontal="left"/>
    </xf>
    <xf numFmtId="0" fontId="1" fillId="2" borderId="2" xfId="0" applyFont="1" applyFill="1" applyBorder="1" applyAlignment="1">
      <alignment horizontal="right"/>
    </xf>
    <xf numFmtId="0" fontId="1" fillId="2" borderId="2" xfId="0" applyFont="1" applyFill="1" applyBorder="1" applyAlignment="1">
      <alignment horizontal="left"/>
    </xf>
    <xf numFmtId="0" fontId="1" fillId="2" borderId="0" xfId="0" applyFont="1" applyFill="1" applyAlignment="1">
      <alignment horizontal="left"/>
    </xf>
    <xf numFmtId="0" fontId="4" fillId="0" borderId="0" xfId="0" applyFont="1"/>
    <xf numFmtId="49" fontId="2" fillId="0" borderId="1" xfId="0" applyNumberFormat="1" applyFont="1" applyBorder="1" applyAlignment="1">
      <alignment horizontal="left"/>
    </xf>
    <xf numFmtId="49" fontId="2" fillId="2" borderId="3" xfId="0" applyNumberFormat="1" applyFont="1" applyFill="1" applyBorder="1" applyAlignment="1">
      <alignment horizontal="left"/>
    </xf>
    <xf numFmtId="49" fontId="6" fillId="2" borderId="2" xfId="0" applyNumberFormat="1" applyFont="1" applyFill="1" applyBorder="1" applyAlignment="1">
      <alignment horizontal="left"/>
    </xf>
    <xf numFmtId="49" fontId="1" fillId="2" borderId="4" xfId="0" applyNumberFormat="1" applyFont="1" applyFill="1" applyBorder="1" applyAlignment="1">
      <alignment horizontal="left"/>
    </xf>
    <xf numFmtId="0" fontId="1" fillId="2" borderId="4" xfId="0" applyFont="1" applyFill="1" applyBorder="1" applyAlignment="1">
      <alignment horizontal="right"/>
    </xf>
    <xf numFmtId="0" fontId="1" fillId="2" borderId="4" xfId="0" applyFont="1" applyFill="1" applyBorder="1" applyAlignment="1">
      <alignment horizontal="left"/>
    </xf>
    <xf numFmtId="0" fontId="0" fillId="2" borderId="0" xfId="0" applyFill="1"/>
    <xf numFmtId="0" fontId="2" fillId="0" borderId="1" xfId="3" applyNumberFormat="1" applyFont="1" applyBorder="1" applyAlignment="1">
      <alignment horizontal="left"/>
    </xf>
    <xf numFmtId="0" fontId="0" fillId="0" borderId="0" xfId="3" applyNumberFormat="1" applyFont="1"/>
    <xf numFmtId="2" fontId="0" fillId="0" borderId="0" xfId="0" applyNumberFormat="1"/>
    <xf numFmtId="1" fontId="0" fillId="0" borderId="0" xfId="0" applyNumberFormat="1"/>
    <xf numFmtId="0" fontId="10" fillId="0" borderId="12" xfId="0" applyFont="1" applyBorder="1" applyAlignment="1">
      <alignment horizontal="center" vertical="top"/>
    </xf>
    <xf numFmtId="0" fontId="0" fillId="0" borderId="0" xfId="0"/>
    <xf numFmtId="0" fontId="11" fillId="4" borderId="13" xfId="0" applyFont="1" applyFill="1" applyBorder="1" applyAlignment="1">
      <alignment horizontal="center" vertical="center"/>
    </xf>
    <xf numFmtId="0" fontId="11" fillId="4" borderId="5" xfId="0" applyFont="1" applyFill="1" applyBorder="1" applyAlignment="1">
      <alignment horizontal="center" vertical="center"/>
    </xf>
    <xf numFmtId="0" fontId="11" fillId="4" borderId="7" xfId="0" applyFont="1" applyFill="1" applyBorder="1" applyAlignment="1">
      <alignment horizontal="center" vertical="center"/>
    </xf>
    <xf numFmtId="0" fontId="11" fillId="4" borderId="6" xfId="0" applyFont="1" applyFill="1" applyBorder="1" applyAlignment="1">
      <alignment horizontal="center" vertical="center"/>
    </xf>
    <xf numFmtId="0" fontId="11" fillId="4" borderId="0" xfId="0" applyFont="1" applyFill="1" applyBorder="1" applyAlignment="1">
      <alignment horizontal="center" vertical="center"/>
    </xf>
    <xf numFmtId="0" fontId="11" fillId="4" borderId="8" xfId="0" applyFont="1" applyFill="1" applyBorder="1" applyAlignment="1">
      <alignment horizontal="center" vertical="center"/>
    </xf>
    <xf numFmtId="0" fontId="11" fillId="4" borderId="9" xfId="0" applyFont="1" applyFill="1" applyBorder="1" applyAlignment="1">
      <alignment horizontal="center" vertical="center"/>
    </xf>
    <xf numFmtId="0" fontId="11" fillId="4" borderId="10" xfId="0" applyFont="1" applyFill="1" applyBorder="1" applyAlignment="1">
      <alignment horizontal="center" vertical="center"/>
    </xf>
    <xf numFmtId="0" fontId="11" fillId="4" borderId="11" xfId="0" applyFont="1" applyFill="1" applyBorder="1" applyAlignment="1">
      <alignment horizontal="center" vertical="center"/>
    </xf>
    <xf numFmtId="0" fontId="8" fillId="3" borderId="13" xfId="0" applyFont="1" applyFill="1" applyBorder="1" applyAlignment="1">
      <alignment horizontal="center" vertical="center"/>
    </xf>
    <xf numFmtId="0" fontId="8" fillId="3" borderId="5" xfId="0" applyFont="1" applyFill="1" applyBorder="1" applyAlignment="1">
      <alignment horizontal="center" vertical="center"/>
    </xf>
    <xf numFmtId="0" fontId="8" fillId="3" borderId="6"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9" xfId="0" applyFont="1" applyFill="1" applyBorder="1" applyAlignment="1">
      <alignment horizontal="center" vertical="center"/>
    </xf>
    <xf numFmtId="0" fontId="8" fillId="3" borderId="10" xfId="0" applyFont="1" applyFill="1" applyBorder="1" applyAlignment="1">
      <alignment horizontal="center" vertical="center"/>
    </xf>
    <xf numFmtId="0" fontId="9" fillId="0" borderId="13" xfId="0" applyFont="1" applyBorder="1" applyAlignment="1">
      <alignment vertical="center" wrapText="1"/>
    </xf>
    <xf numFmtId="0" fontId="9" fillId="0" borderId="5" xfId="0" applyFont="1" applyBorder="1" applyAlignment="1">
      <alignment vertical="center" wrapText="1"/>
    </xf>
    <xf numFmtId="0" fontId="9" fillId="0" borderId="6" xfId="0" applyFont="1" applyBorder="1" applyAlignment="1">
      <alignment vertical="center" wrapText="1"/>
    </xf>
    <xf numFmtId="0" fontId="9" fillId="0" borderId="0" xfId="0" applyFont="1" applyBorder="1" applyAlignment="1">
      <alignment vertical="center" wrapText="1"/>
    </xf>
    <xf numFmtId="0" fontId="9" fillId="0" borderId="9" xfId="0" applyFont="1" applyBorder="1" applyAlignment="1">
      <alignment vertical="center" wrapText="1"/>
    </xf>
    <xf numFmtId="0" fontId="9" fillId="0" borderId="10" xfId="0" applyFont="1" applyBorder="1" applyAlignment="1">
      <alignment vertical="center" wrapText="1"/>
    </xf>
    <xf numFmtId="0" fontId="9" fillId="0" borderId="7" xfId="0" applyFont="1" applyBorder="1" applyAlignment="1">
      <alignment vertical="center" wrapText="1"/>
    </xf>
    <xf numFmtId="0" fontId="9" fillId="0" borderId="8" xfId="0" applyFont="1" applyBorder="1" applyAlignment="1">
      <alignment vertical="center" wrapText="1"/>
    </xf>
    <xf numFmtId="0" fontId="9" fillId="0" borderId="11" xfId="0" applyFont="1" applyBorder="1" applyAlignment="1">
      <alignment vertical="center" wrapText="1"/>
    </xf>
    <xf numFmtId="0" fontId="8" fillId="3" borderId="7" xfId="0" applyFont="1" applyFill="1" applyBorder="1" applyAlignment="1">
      <alignment horizontal="center" vertical="center"/>
    </xf>
    <xf numFmtId="0" fontId="8" fillId="3" borderId="8" xfId="0" applyFont="1" applyFill="1" applyBorder="1" applyAlignment="1">
      <alignment horizontal="center" vertical="center"/>
    </xf>
    <xf numFmtId="0" fontId="8" fillId="3" borderId="11" xfId="0" applyFont="1" applyFill="1" applyBorder="1" applyAlignment="1">
      <alignment horizontal="center" vertical="center"/>
    </xf>
  </cellXfs>
  <cellStyles count="4">
    <cellStyle name="Comma" xfId="1" builtinId="3"/>
    <cellStyle name="Currency" xfId="3" builtinId="4"/>
    <cellStyle name="Normal" xfId="0" builtinId="0"/>
    <cellStyle name="Percent" xfId="2" builtinId="5"/>
  </cellStyles>
  <dxfs count="22">
    <dxf>
      <font>
        <strike val="0"/>
        <condense val="0"/>
        <extend val="0"/>
        <outline val="0"/>
        <shadow val="0"/>
        <vertAlign val="baseline"/>
        <sz val="9"/>
        <color rgb="FF333333"/>
        <name val="'Verdana'"/>
      </font>
      <fill>
        <patternFill patternType="solid">
          <fgColor indexed="64"/>
          <bgColor theme="0"/>
        </patternFill>
      </fill>
      <alignment horizontal="right" vertical="bottom"/>
      <border outline="0">
        <left/>
        <right/>
        <top style="thin">
          <color rgb="FFFFFFFF"/>
        </top>
        <bottom style="thin">
          <color rgb="FF999999"/>
        </bottom>
      </border>
    </dxf>
    <dxf>
      <font>
        <strike val="0"/>
        <condense val="0"/>
        <extend val="0"/>
        <outline val="0"/>
        <shadow val="0"/>
        <vertAlign val="baseline"/>
        <sz val="9"/>
        <color rgb="FF333333"/>
        <name val="'Verdana'"/>
      </font>
      <fill>
        <patternFill patternType="solid">
          <fgColor indexed="64"/>
          <bgColor theme="0"/>
        </patternFill>
      </fill>
      <alignment horizontal="right" vertical="bottom"/>
      <border outline="0">
        <left/>
        <right/>
        <top style="thin">
          <color rgb="FFFFFFFF"/>
        </top>
        <bottom style="thin">
          <color rgb="FF999999"/>
        </bottom>
      </border>
    </dxf>
    <dxf>
      <font>
        <strike val="0"/>
        <condense val="0"/>
        <extend val="0"/>
        <outline val="0"/>
        <shadow val="0"/>
        <vertAlign val="baseline"/>
        <sz val="9"/>
        <color rgb="FF333333"/>
        <name val="'Verdana'"/>
      </font>
      <fill>
        <patternFill patternType="solid">
          <fgColor indexed="64"/>
          <bgColor theme="0"/>
        </patternFill>
      </fill>
      <alignment horizontal="right" vertical="bottom"/>
      <border outline="0">
        <left/>
        <right/>
        <top style="thin">
          <color rgb="FFFFFFFF"/>
        </top>
        <bottom style="thin">
          <color rgb="FF999999"/>
        </bottom>
      </border>
    </dxf>
    <dxf>
      <font>
        <strike val="0"/>
        <condense val="0"/>
        <extend val="0"/>
        <outline val="0"/>
        <shadow val="0"/>
        <vertAlign val="baseline"/>
        <sz val="9"/>
        <color rgb="FF333333"/>
        <name val="'Verdana'"/>
      </font>
      <fill>
        <patternFill patternType="solid">
          <fgColor indexed="64"/>
          <bgColor theme="0"/>
        </patternFill>
      </fill>
      <alignment horizontal="right" vertical="bottom"/>
      <border outline="0">
        <left/>
        <right/>
        <top style="thin">
          <color rgb="FFFFFFFF"/>
        </top>
        <bottom style="thin">
          <color rgb="FF999999"/>
        </bottom>
      </border>
    </dxf>
    <dxf>
      <font>
        <strike val="0"/>
        <condense val="0"/>
        <extend val="0"/>
        <outline val="0"/>
        <shadow val="0"/>
        <vertAlign val="baseline"/>
        <sz val="9"/>
        <color rgb="FF333333"/>
        <name val="'Verdana'"/>
      </font>
      <fill>
        <patternFill patternType="solid">
          <fgColor indexed="64"/>
          <bgColor theme="0"/>
        </patternFill>
      </fill>
      <alignment horizontal="right" vertical="bottom"/>
      <border outline="0">
        <left/>
        <right/>
        <top style="thin">
          <color rgb="FFFFFFFF"/>
        </top>
        <bottom style="thin">
          <color rgb="FF999999"/>
        </bottom>
      </border>
    </dxf>
    <dxf>
      <font>
        <strike val="0"/>
        <condense val="0"/>
        <extend val="0"/>
        <outline val="0"/>
        <shadow val="0"/>
        <vertAlign val="baseline"/>
        <sz val="9"/>
        <color rgb="FF333333"/>
        <name val="'Verdana'"/>
      </font>
      <fill>
        <patternFill patternType="solid">
          <fgColor indexed="64"/>
          <bgColor theme="0"/>
        </patternFill>
      </fill>
      <alignment horizontal="right" vertical="bottom"/>
      <border outline="0">
        <left/>
        <right/>
        <top style="thin">
          <color rgb="FFFFFFFF"/>
        </top>
        <bottom style="thin">
          <color rgb="FF999999"/>
        </bottom>
      </border>
    </dxf>
    <dxf>
      <font>
        <strike val="0"/>
        <condense val="0"/>
        <extend val="0"/>
        <outline val="0"/>
        <shadow val="0"/>
        <vertAlign val="baseline"/>
        <sz val="9"/>
        <color rgb="FF333333"/>
        <name val="'Verdana'"/>
      </font>
      <fill>
        <patternFill patternType="solid">
          <fgColor indexed="64"/>
          <bgColor theme="0"/>
        </patternFill>
      </fill>
      <alignment horizontal="right" vertical="bottom"/>
      <border outline="0">
        <left/>
        <right/>
        <top style="thin">
          <color rgb="FFFFFFFF"/>
        </top>
        <bottom style="thin">
          <color rgb="FF999999"/>
        </bottom>
      </border>
    </dxf>
    <dxf>
      <font>
        <strike val="0"/>
        <condense val="0"/>
        <extend val="0"/>
        <outline val="0"/>
        <shadow val="0"/>
        <vertAlign val="baseline"/>
        <sz val="9"/>
        <color rgb="FF333333"/>
        <name val="'Verdana'"/>
      </font>
      <numFmt numFmtId="30" formatCode="@"/>
      <fill>
        <patternFill patternType="solid">
          <fgColor indexed="64"/>
          <bgColor theme="0"/>
        </patternFill>
      </fill>
      <alignment horizontal="left" vertical="bottom"/>
      <border outline="0">
        <left/>
        <right/>
        <top style="thin">
          <color rgb="FFFFFFFF"/>
        </top>
        <bottom style="thin">
          <color rgb="FF999999"/>
        </bottom>
      </border>
    </dxf>
    <dxf>
      <font>
        <strike val="0"/>
        <condense val="0"/>
        <extend val="0"/>
        <outline val="0"/>
        <shadow val="0"/>
        <vertAlign val="baseline"/>
        <sz val="9"/>
        <color rgb="FF333333"/>
        <name val="'Verdana'"/>
      </font>
      <numFmt numFmtId="0" formatCode="General"/>
      <fill>
        <patternFill patternType="solid">
          <fgColor indexed="64"/>
          <bgColor theme="0"/>
        </patternFill>
      </fill>
      <alignment horizontal="left" vertical="bottom"/>
      <border outline="0">
        <left/>
        <right/>
        <top style="thin">
          <color rgb="FFFFFFFF"/>
        </top>
        <bottom style="thin">
          <color rgb="FF999999"/>
        </bottom>
      </border>
    </dxf>
    <dxf>
      <font>
        <strike val="0"/>
        <condense val="0"/>
        <extend val="0"/>
        <outline val="0"/>
        <shadow val="0"/>
        <vertAlign val="baseline"/>
        <sz val="9"/>
        <color rgb="FF333333"/>
        <name val="'Verdana'"/>
      </font>
      <numFmt numFmtId="30" formatCode="@"/>
      <fill>
        <patternFill patternType="solid">
          <fgColor indexed="64"/>
          <bgColor theme="0"/>
        </patternFill>
      </fill>
      <alignment horizontal="left" vertical="bottom"/>
      <border outline="0">
        <left/>
        <right/>
        <top style="thin">
          <color rgb="FFFFFFFF"/>
        </top>
        <bottom style="thin">
          <color rgb="FF999999"/>
        </bottom>
      </border>
    </dxf>
    <dxf>
      <font>
        <strike val="0"/>
        <condense val="0"/>
        <extend val="0"/>
        <outline val="0"/>
        <shadow val="0"/>
        <vertAlign val="baseline"/>
        <sz val="9"/>
        <color rgb="FF333333"/>
        <name val="'Verdana'"/>
      </font>
      <fill>
        <patternFill patternType="solid">
          <fgColor indexed="64"/>
          <bgColor theme="0"/>
        </patternFill>
      </fill>
      <alignment horizontal="right" vertical="bottom"/>
      <border outline="0">
        <left/>
        <right/>
        <top style="thin">
          <color rgb="FFFFFFFF"/>
        </top>
        <bottom style="thin">
          <color rgb="FF999999"/>
        </bottom>
      </border>
    </dxf>
    <dxf>
      <font>
        <strike val="0"/>
        <condense val="0"/>
        <extend val="0"/>
        <outline val="0"/>
        <shadow val="0"/>
        <vertAlign val="baseline"/>
        <sz val="9"/>
        <color rgb="FF333333"/>
        <name val="'Verdana'"/>
      </font>
      <fill>
        <patternFill patternType="solid">
          <fgColor indexed="64"/>
          <bgColor theme="0"/>
        </patternFill>
      </fill>
      <alignment horizontal="right" vertical="bottom"/>
      <border outline="0">
        <left/>
        <right/>
        <top style="thin">
          <color rgb="FFFFFFFF"/>
        </top>
        <bottom style="thin">
          <color rgb="FF999999"/>
        </bottom>
      </border>
    </dxf>
    <dxf>
      <font>
        <strike val="0"/>
        <condense val="0"/>
        <extend val="0"/>
        <outline val="0"/>
        <shadow val="0"/>
        <vertAlign val="baseline"/>
        <sz val="9"/>
        <color rgb="FF333333"/>
        <name val="'Verdana'"/>
      </font>
      <numFmt numFmtId="30" formatCode="@"/>
      <fill>
        <patternFill patternType="solid">
          <fgColor indexed="64"/>
          <bgColor theme="0"/>
        </patternFill>
      </fill>
      <alignment horizontal="left" vertical="bottom"/>
      <border outline="0">
        <left/>
        <right/>
        <top style="thin">
          <color rgb="FFFFFFFF"/>
        </top>
        <bottom style="thin">
          <color rgb="FF999999"/>
        </bottom>
      </border>
    </dxf>
    <dxf>
      <font>
        <strike val="0"/>
        <condense val="0"/>
        <extend val="0"/>
        <outline val="0"/>
        <shadow val="0"/>
        <vertAlign val="baseline"/>
        <sz val="9"/>
        <color rgb="FF333333"/>
        <name val="'Verdana'"/>
      </font>
      <numFmt numFmtId="0" formatCode="General"/>
      <fill>
        <patternFill patternType="solid">
          <fgColor indexed="64"/>
          <bgColor theme="0"/>
        </patternFill>
      </fill>
      <alignment horizontal="left" vertical="bottom"/>
      <border outline="0">
        <left/>
        <right/>
        <top style="thin">
          <color rgb="FFFFFFFF"/>
        </top>
        <bottom style="thin">
          <color rgb="FF999999"/>
        </bottom>
      </border>
    </dxf>
    <dxf>
      <font>
        <strike val="0"/>
        <condense val="0"/>
        <extend val="0"/>
        <outline val="0"/>
        <shadow val="0"/>
        <vertAlign val="baseline"/>
        <sz val="9"/>
        <color rgb="FF333333"/>
        <name val="'Verdana'"/>
      </font>
      <numFmt numFmtId="0" formatCode="General"/>
      <fill>
        <patternFill patternType="solid">
          <fgColor indexed="64"/>
          <bgColor theme="0"/>
        </patternFill>
      </fill>
      <alignment horizontal="left" vertical="bottom"/>
      <border outline="0">
        <left/>
        <right/>
        <top style="thin">
          <color rgb="FFFFFFFF"/>
        </top>
        <bottom style="thin">
          <color rgb="FF999999"/>
        </bottom>
      </border>
    </dxf>
    <dxf>
      <font>
        <strike val="0"/>
        <condense val="0"/>
        <extend val="0"/>
        <outline val="0"/>
        <shadow val="0"/>
        <vertAlign val="baseline"/>
        <sz val="9"/>
        <color rgb="FF333333"/>
        <name val="'Verdana'"/>
      </font>
      <fill>
        <patternFill patternType="solid">
          <fgColor indexed="64"/>
          <bgColor theme="0"/>
        </patternFill>
      </fill>
      <alignment horizontal="right" vertical="bottom"/>
      <border outline="0">
        <left/>
        <right/>
        <top style="thin">
          <color rgb="FFFFFFFF"/>
        </top>
        <bottom style="thin">
          <color rgb="FF999999"/>
        </bottom>
      </border>
    </dxf>
    <dxf>
      <font>
        <strike val="0"/>
        <condense val="0"/>
        <extend val="0"/>
        <outline val="0"/>
        <shadow val="0"/>
        <vertAlign val="baseline"/>
        <sz val="9"/>
        <color rgb="FF333333"/>
        <name val="'Verdana'"/>
      </font>
      <numFmt numFmtId="30" formatCode="@"/>
      <fill>
        <patternFill patternType="solid">
          <fgColor indexed="64"/>
          <bgColor theme="0"/>
        </patternFill>
      </fill>
      <alignment horizontal="left" vertical="bottom"/>
      <border outline="0">
        <left/>
        <right/>
        <top style="thin">
          <color rgb="FFFFFFFF"/>
        </top>
        <bottom style="thin">
          <color rgb="FF999999"/>
        </bottom>
      </border>
    </dxf>
    <dxf>
      <border outline="0">
        <top style="thin">
          <color rgb="FFFFFFFF"/>
        </top>
      </border>
    </dxf>
    <dxf>
      <border outline="0">
        <top style="thin">
          <color rgb="FFFFFFFF"/>
        </top>
        <bottom style="thin">
          <color rgb="FF999999"/>
        </bottom>
      </border>
    </dxf>
    <dxf>
      <font>
        <strike val="0"/>
        <condense val="0"/>
        <extend val="0"/>
        <outline val="0"/>
        <shadow val="0"/>
        <vertAlign val="baseline"/>
        <sz val="9"/>
        <color rgb="FF333333"/>
        <name val="'Verdana'"/>
      </font>
      <numFmt numFmtId="30" formatCode="@"/>
      <fill>
        <patternFill patternType="solid">
          <fgColor indexed="64"/>
          <bgColor theme="0"/>
        </patternFill>
      </fill>
      <alignment horizontal="right" vertical="bottom"/>
    </dxf>
    <dxf>
      <border outline="0">
        <bottom style="medium">
          <color rgb="FF999999"/>
        </bottom>
      </border>
    </dxf>
    <dxf>
      <font>
        <b/>
        <strike val="0"/>
        <condense val="0"/>
        <extend val="0"/>
        <outline val="0"/>
        <shadow val="0"/>
        <vertAlign val="baseline"/>
        <sz val="9"/>
        <color rgb="FF8E0C33"/>
        <name val="'Verdana'"/>
      </font>
      <numFmt numFmtId="30" formatCode="@"/>
      <fill>
        <patternFill patternType="solid">
          <fgColor indexed="64"/>
          <bgColor theme="0"/>
        </patternFill>
      </fill>
      <alignment horizontal="left" vertical="bottom"/>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svg"/><Relationship Id="rId1" Type="http://schemas.openxmlformats.org/officeDocument/2006/relationships/image" Target="../media/image1.png"/><Relationship Id="rId4" Type="http://schemas.openxmlformats.org/officeDocument/2006/relationships/image" Target="../media/image4.svg"/></Relationships>
</file>

<file path=xl/drawings/drawing1.xml><?xml version="1.0" encoding="utf-8"?>
<xdr:wsDr xmlns:xdr="http://schemas.openxmlformats.org/drawingml/2006/spreadsheetDrawing" xmlns:a="http://schemas.openxmlformats.org/drawingml/2006/main">
  <xdr:twoCellAnchor editAs="oneCell">
    <xdr:from>
      <xdr:col>0</xdr:col>
      <xdr:colOff>7574280</xdr:colOff>
      <xdr:row>1</xdr:row>
      <xdr:rowOff>144780</xdr:rowOff>
    </xdr:from>
    <xdr:to>
      <xdr:col>0</xdr:col>
      <xdr:colOff>8702040</xdr:colOff>
      <xdr:row>8</xdr:row>
      <xdr:rowOff>99060</xdr:rowOff>
    </xdr:to>
    <xdr:pic>
      <xdr:nvPicPr>
        <xdr:cNvPr id="3" name="Graphic 2" descr="Postit Notes outline">
          <a:extLst>
            <a:ext uri="{FF2B5EF4-FFF2-40B4-BE49-F238E27FC236}">
              <a16:creationId xmlns:a16="http://schemas.microsoft.com/office/drawing/2014/main" id="{7BF003FF-B75E-8C87-FC2F-30EC560E00D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574280" y="312420"/>
          <a:ext cx="1127760" cy="1127760"/>
        </a:xfrm>
        <a:prstGeom prst="rect">
          <a:avLst/>
        </a:prstGeom>
      </xdr:spPr>
    </xdr:pic>
    <xdr:clientData/>
  </xdr:twoCellAnchor>
  <xdr:twoCellAnchor editAs="oneCell">
    <xdr:from>
      <xdr:col>0</xdr:col>
      <xdr:colOff>1120140</xdr:colOff>
      <xdr:row>27</xdr:row>
      <xdr:rowOff>91440</xdr:rowOff>
    </xdr:from>
    <xdr:to>
      <xdr:col>0</xdr:col>
      <xdr:colOff>2034540</xdr:colOff>
      <xdr:row>33</xdr:row>
      <xdr:rowOff>0</xdr:rowOff>
    </xdr:to>
    <xdr:pic>
      <xdr:nvPicPr>
        <xdr:cNvPr id="7" name="Graphic 6" descr="Megaphone1 outline">
          <a:extLst>
            <a:ext uri="{FF2B5EF4-FFF2-40B4-BE49-F238E27FC236}">
              <a16:creationId xmlns:a16="http://schemas.microsoft.com/office/drawing/2014/main" id="{D0C708FB-06AC-7565-9954-C9217727F98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120140" y="4617720"/>
          <a:ext cx="914400" cy="9144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517" totalsRowShown="0" headerRowDxfId="21" dataDxfId="19" headerRowBorderDxfId="20" tableBorderDxfId="18" totalsRowBorderDxfId="17">
  <autoFilter ref="A1:Q517" xr:uid="{00000000-0009-0000-0100-000001000000}"/>
  <sortState xmlns:xlrd2="http://schemas.microsoft.com/office/spreadsheetml/2017/richdata2" ref="A2:Q517">
    <sortCondition ref="A1:A517"/>
  </sortState>
  <tableColumns count="17">
    <tableColumn id="1" xr3:uid="{00000000-0010-0000-0000-000001000000}" name="Material - Key" dataDxfId="16"/>
    <tableColumn id="2" xr3:uid="{00000000-0010-0000-0000-000002000000}" name="Monthly AVG sales" dataDxfId="15"/>
    <tableColumn id="3" xr3:uid="{00000000-0010-0000-0000-000003000000}" name="Material - Brand" dataDxfId="14"/>
    <tableColumn id="4" xr3:uid="{00000000-0010-0000-0000-000004000000}" name="Current ext vend" dataDxfId="13"/>
    <tableColumn id="5" xr3:uid="{00000000-0010-0000-0000-000005000000}" name="Country - Key" dataDxfId="12"/>
    <tableColumn id="6" xr3:uid="{00000000-0010-0000-0000-000006000000}" name="Promotion Net Sales/Retail" dataDxfId="11"/>
    <tableColumn id="7" xr3:uid="{00000000-0010-0000-0000-000007000000}" name="Net Sales/Retail" dataDxfId="10"/>
    <tableColumn id="8" xr3:uid="{00000000-0010-0000-0000-000008000000}" name="Material&amp;Country" dataDxfId="9"/>
    <tableColumn id="9" xr3:uid="{00000000-0010-0000-0000-000009000000}" name="Current int vend" dataDxfId="8"/>
    <tableColumn id="10" xr3:uid="{00000000-0010-0000-0000-00000A000000}" name="PRIVATE LABEL" dataDxfId="7"/>
    <tableColumn id="11" xr3:uid="{00000000-0010-0000-0000-00000B000000}" name="Purchase Price" dataDxfId="6"/>
    <tableColumn id="12" xr3:uid="{00000000-0010-0000-0000-00000C000000}" name="Assortment Listing" dataDxfId="5"/>
    <tableColumn id="13" xr3:uid="{00000000-0010-0000-0000-00000D000000}" name="HM Listing" dataDxfId="4"/>
    <tableColumn id="14" xr3:uid="{00000000-0010-0000-0000-00000E000000}" name="SM Listing" dataDxfId="3"/>
    <tableColumn id="15" xr3:uid="{00000000-0010-0000-0000-00000F000000}" name="MR Listing" dataDxfId="2"/>
    <tableColumn id="16" xr3:uid="{00000000-0010-0000-0000-000010000000}" name="EX Listing" dataDxfId="1"/>
    <tableColumn id="17" xr3:uid="{00000000-0010-0000-0000-000011000000}" name="HD Listing"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39997558519241921"/>
  </sheetPr>
  <dimension ref="A2:D33"/>
  <sheetViews>
    <sheetView showGridLines="0" tabSelected="1" workbookViewId="0">
      <selection activeCell="F11" sqref="F11"/>
    </sheetView>
  </sheetViews>
  <sheetFormatPr defaultRowHeight="13.2"/>
  <cols>
    <col min="1" max="1" width="153.77734375" style="23" customWidth="1"/>
  </cols>
  <sheetData>
    <row r="2" spans="1:4" ht="13.2" customHeight="1">
      <c r="A2" s="33" t="s">
        <v>0</v>
      </c>
      <c r="B2" s="34"/>
      <c r="C2" s="34"/>
      <c r="D2" s="48"/>
    </row>
    <row r="3" spans="1:4" ht="13.2" customHeight="1">
      <c r="A3" s="35"/>
      <c r="B3" s="36"/>
      <c r="C3" s="36"/>
      <c r="D3" s="49"/>
    </row>
    <row r="4" spans="1:4" ht="13.2" customHeight="1">
      <c r="A4" s="35"/>
      <c r="B4" s="36"/>
      <c r="C4" s="36"/>
      <c r="D4" s="49"/>
    </row>
    <row r="5" spans="1:4" ht="13.2" customHeight="1">
      <c r="A5" s="35"/>
      <c r="B5" s="36"/>
      <c r="C5" s="36"/>
      <c r="D5" s="49"/>
    </row>
    <row r="6" spans="1:4" ht="13.2" customHeight="1">
      <c r="A6" s="35"/>
      <c r="B6" s="36"/>
      <c r="C6" s="36"/>
      <c r="D6" s="49"/>
    </row>
    <row r="7" spans="1:4" ht="13.2" customHeight="1">
      <c r="A7" s="35"/>
      <c r="B7" s="36"/>
      <c r="C7" s="36"/>
      <c r="D7" s="49"/>
    </row>
    <row r="8" spans="1:4" ht="13.2" customHeight="1">
      <c r="A8" s="35"/>
      <c r="B8" s="36"/>
      <c r="C8" s="36"/>
      <c r="D8" s="49"/>
    </row>
    <row r="9" spans="1:4" ht="13.2" customHeight="1">
      <c r="A9" s="35"/>
      <c r="B9" s="36"/>
      <c r="C9" s="36"/>
      <c r="D9" s="49"/>
    </row>
    <row r="10" spans="1:4" ht="13.2" customHeight="1">
      <c r="A10" s="37"/>
      <c r="B10" s="38"/>
      <c r="C10" s="38"/>
      <c r="D10" s="50"/>
    </row>
    <row r="11" spans="1:4" ht="13.2" customHeight="1">
      <c r="A11" s="39" t="s">
        <v>1</v>
      </c>
      <c r="B11" s="40"/>
      <c r="C11" s="40"/>
      <c r="D11" s="45"/>
    </row>
    <row r="12" spans="1:4" ht="13.2" customHeight="1">
      <c r="A12" s="41"/>
      <c r="B12" s="42"/>
      <c r="C12" s="42"/>
      <c r="D12" s="46"/>
    </row>
    <row r="13" spans="1:4" ht="13.2" customHeight="1">
      <c r="A13" s="41"/>
      <c r="B13" s="42"/>
      <c r="C13" s="42"/>
      <c r="D13" s="46"/>
    </row>
    <row r="14" spans="1:4" ht="13.2" customHeight="1">
      <c r="A14" s="41"/>
      <c r="B14" s="42"/>
      <c r="C14" s="42"/>
      <c r="D14" s="46"/>
    </row>
    <row r="15" spans="1:4" ht="13.2" customHeight="1">
      <c r="A15" s="41"/>
      <c r="B15" s="42"/>
      <c r="C15" s="42"/>
      <c r="D15" s="46"/>
    </row>
    <row r="16" spans="1:4" ht="13.2" customHeight="1">
      <c r="A16" s="41"/>
      <c r="B16" s="42"/>
      <c r="C16" s="42"/>
      <c r="D16" s="46"/>
    </row>
    <row r="17" spans="1:4" ht="13.2" customHeight="1">
      <c r="A17" s="41"/>
      <c r="B17" s="42"/>
      <c r="C17" s="42"/>
      <c r="D17" s="46"/>
    </row>
    <row r="18" spans="1:4" ht="13.2" customHeight="1">
      <c r="A18" s="41"/>
      <c r="B18" s="42"/>
      <c r="C18" s="42"/>
      <c r="D18" s="46"/>
    </row>
    <row r="19" spans="1:4" ht="13.2" customHeight="1">
      <c r="A19" s="41"/>
      <c r="B19" s="42"/>
      <c r="C19" s="42"/>
      <c r="D19" s="46"/>
    </row>
    <row r="20" spans="1:4" ht="13.2" customHeight="1">
      <c r="A20" s="41"/>
      <c r="B20" s="42"/>
      <c r="C20" s="42"/>
      <c r="D20" s="46"/>
    </row>
    <row r="21" spans="1:4" ht="13.2" customHeight="1">
      <c r="A21" s="41"/>
      <c r="B21" s="42"/>
      <c r="C21" s="42"/>
      <c r="D21" s="46"/>
    </row>
    <row r="22" spans="1:4">
      <c r="A22" s="41"/>
      <c r="B22" s="42"/>
      <c r="C22" s="42"/>
      <c r="D22" s="46"/>
    </row>
    <row r="23" spans="1:4">
      <c r="A23" s="41"/>
      <c r="B23" s="42"/>
      <c r="C23" s="42"/>
      <c r="D23" s="46"/>
    </row>
    <row r="24" spans="1:4">
      <c r="A24" s="41"/>
      <c r="B24" s="42"/>
      <c r="C24" s="42"/>
      <c r="D24" s="46"/>
    </row>
    <row r="25" spans="1:4">
      <c r="A25" s="41"/>
      <c r="B25" s="42"/>
      <c r="C25" s="42"/>
      <c r="D25" s="46"/>
    </row>
    <row r="26" spans="1:4">
      <c r="A26" s="41"/>
      <c r="B26" s="42"/>
      <c r="C26" s="42"/>
      <c r="D26" s="46"/>
    </row>
    <row r="27" spans="1:4">
      <c r="A27" s="41"/>
      <c r="B27" s="42"/>
      <c r="C27" s="42"/>
      <c r="D27" s="46"/>
    </row>
    <row r="28" spans="1:4">
      <c r="A28" s="43"/>
      <c r="B28" s="44"/>
      <c r="C28" s="44"/>
      <c r="D28" s="47"/>
    </row>
    <row r="29" spans="1:4" ht="13.2" customHeight="1">
      <c r="A29" s="24" t="s">
        <v>964</v>
      </c>
      <c r="B29" s="25"/>
      <c r="C29" s="25"/>
      <c r="D29" s="26"/>
    </row>
    <row r="30" spans="1:4" ht="13.2" customHeight="1">
      <c r="A30" s="27"/>
      <c r="B30" s="28"/>
      <c r="C30" s="28"/>
      <c r="D30" s="29"/>
    </row>
    <row r="31" spans="1:4" ht="13.2" customHeight="1">
      <c r="A31" s="27"/>
      <c r="B31" s="28"/>
      <c r="C31" s="28"/>
      <c r="D31" s="29"/>
    </row>
    <row r="32" spans="1:4" ht="13.2" customHeight="1">
      <c r="A32" s="27"/>
      <c r="B32" s="28"/>
      <c r="C32" s="28"/>
      <c r="D32" s="29"/>
    </row>
    <row r="33" spans="1:4" ht="13.2" customHeight="1">
      <c r="A33" s="30"/>
      <c r="B33" s="31"/>
      <c r="C33" s="31"/>
      <c r="D33" s="32"/>
    </row>
  </sheetData>
  <mergeCells count="3">
    <mergeCell ref="A2:D10"/>
    <mergeCell ref="A11:D28"/>
    <mergeCell ref="A29:D33"/>
  </mergeCell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18"/>
  <sheetViews>
    <sheetView workbookViewId="0">
      <selection activeCell="B25" sqref="B25"/>
    </sheetView>
  </sheetViews>
  <sheetFormatPr defaultColWidth="34.88671875" defaultRowHeight="13.2"/>
  <cols>
    <col min="1" max="1" width="15.109375" style="17" customWidth="1"/>
    <col min="2" max="3" width="18.44140625" style="17" customWidth="1"/>
    <col min="4" max="4" width="19.33203125" style="17" customWidth="1"/>
    <col min="5" max="5" width="14.88671875" style="17" customWidth="1"/>
    <col min="6" max="6" width="25.109375" style="17" customWidth="1"/>
    <col min="7" max="7" width="20.44140625" style="17" customWidth="1"/>
    <col min="8" max="8" width="18.44140625" style="17" customWidth="1"/>
    <col min="9" max="9" width="17.6640625" style="17" customWidth="1"/>
    <col min="10" max="10" width="16.109375" style="17" customWidth="1"/>
    <col min="11" max="11" width="16.88671875" style="17" customWidth="1"/>
    <col min="12" max="12" width="19.88671875" style="17" customWidth="1"/>
    <col min="13" max="13" width="14.77734375" style="17" customWidth="1"/>
    <col min="14" max="14" width="13.6640625" style="17" customWidth="1"/>
    <col min="15" max="15" width="13.109375" style="17" customWidth="1"/>
    <col min="16" max="16" width="12.88671875" style="17" customWidth="1"/>
    <col min="17" max="17" width="13.88671875" style="17" customWidth="1"/>
    <col min="18" max="21" width="34.88671875" style="17" customWidth="1"/>
    <col min="22" max="16384" width="34.88671875" style="17"/>
  </cols>
  <sheetData>
    <row r="1" spans="1:20" s="9" customFormat="1" ht="24" customHeight="1" thickBot="1">
      <c r="A1" s="12" t="s">
        <v>2</v>
      </c>
      <c r="B1" s="12" t="s">
        <v>3</v>
      </c>
      <c r="C1" s="12" t="s">
        <v>4</v>
      </c>
      <c r="D1" s="12" t="s">
        <v>5</v>
      </c>
      <c r="E1" s="12" t="s">
        <v>6</v>
      </c>
      <c r="F1" s="12" t="s">
        <v>7</v>
      </c>
      <c r="G1" s="12" t="s">
        <v>8</v>
      </c>
      <c r="H1" s="12" t="s">
        <v>9</v>
      </c>
      <c r="I1" s="12" t="s">
        <v>10</v>
      </c>
      <c r="J1" s="12" t="s">
        <v>11</v>
      </c>
      <c r="K1" s="12" t="s">
        <v>12</v>
      </c>
      <c r="L1" s="12" t="s">
        <v>13</v>
      </c>
      <c r="M1" s="12" t="s">
        <v>14</v>
      </c>
      <c r="N1" s="12" t="s">
        <v>15</v>
      </c>
      <c r="O1" s="12" t="s">
        <v>16</v>
      </c>
      <c r="P1" s="12" t="s">
        <v>17</v>
      </c>
      <c r="Q1" s="12" t="s">
        <v>18</v>
      </c>
      <c r="R1" s="17"/>
      <c r="S1" s="17"/>
      <c r="T1" s="17"/>
    </row>
    <row r="2" spans="1:20" s="9" customFormat="1" ht="19.8" customHeight="1">
      <c r="A2" s="6" t="s">
        <v>19</v>
      </c>
      <c r="B2" s="7">
        <v>2834.97166666666</v>
      </c>
      <c r="C2" s="8" t="s">
        <v>20</v>
      </c>
      <c r="D2" s="8" t="s">
        <v>21</v>
      </c>
      <c r="E2" s="6" t="s">
        <v>22</v>
      </c>
      <c r="F2" s="7">
        <v>3675.94</v>
      </c>
      <c r="G2" s="7">
        <v>14673.82</v>
      </c>
      <c r="H2" s="6" t="s">
        <v>23</v>
      </c>
      <c r="I2" s="8" t="s">
        <v>21</v>
      </c>
      <c r="J2" s="13"/>
      <c r="K2" s="7">
        <v>1.310282849982098</v>
      </c>
      <c r="L2" s="7">
        <v>87</v>
      </c>
      <c r="M2" s="7">
        <v>16</v>
      </c>
      <c r="N2" s="7">
        <v>19</v>
      </c>
      <c r="O2" s="7">
        <v>47</v>
      </c>
      <c r="P2" s="7">
        <v>5</v>
      </c>
      <c r="Q2" s="7"/>
      <c r="R2" s="17"/>
      <c r="S2" s="17"/>
      <c r="T2" s="17"/>
    </row>
    <row r="3" spans="1:20" s="9" customFormat="1" ht="19.8" customHeight="1">
      <c r="A3" s="6" t="s">
        <v>19</v>
      </c>
      <c r="B3" s="7">
        <v>2834.97166666666</v>
      </c>
      <c r="C3" s="8" t="s">
        <v>20</v>
      </c>
      <c r="D3" s="8" t="s">
        <v>21</v>
      </c>
      <c r="E3" s="6" t="s">
        <v>24</v>
      </c>
      <c r="F3" s="7">
        <v>1759.45</v>
      </c>
      <c r="G3" s="7">
        <v>6591.51</v>
      </c>
      <c r="H3" s="6" t="s">
        <v>25</v>
      </c>
      <c r="I3" s="8" t="s">
        <v>21</v>
      </c>
      <c r="J3" s="13"/>
      <c r="K3" s="7">
        <v>2.3102707856598022</v>
      </c>
      <c r="L3" s="7">
        <v>55</v>
      </c>
      <c r="M3" s="7">
        <v>35</v>
      </c>
      <c r="N3" s="7">
        <v>14</v>
      </c>
      <c r="O3" s="7">
        <v>5</v>
      </c>
      <c r="P3" s="7">
        <v>1</v>
      </c>
      <c r="Q3" s="7"/>
      <c r="R3" s="17"/>
      <c r="S3" s="17"/>
      <c r="T3" s="17"/>
    </row>
    <row r="4" spans="1:20" s="9" customFormat="1" ht="19.8" customHeight="1">
      <c r="A4" s="6" t="s">
        <v>19</v>
      </c>
      <c r="B4" s="7">
        <v>2834.97166666666</v>
      </c>
      <c r="C4" s="8" t="s">
        <v>20</v>
      </c>
      <c r="D4" s="8" t="s">
        <v>21</v>
      </c>
      <c r="E4" s="6" t="s">
        <v>26</v>
      </c>
      <c r="F4" s="7">
        <v>1960.41</v>
      </c>
      <c r="G4" s="7">
        <v>12754.33</v>
      </c>
      <c r="H4" s="6" t="s">
        <v>27</v>
      </c>
      <c r="I4" s="8" t="s">
        <v>21</v>
      </c>
      <c r="J4" s="13"/>
      <c r="K4" s="7">
        <v>1.2988999999999999</v>
      </c>
      <c r="L4" s="7">
        <v>108</v>
      </c>
      <c r="M4" s="7">
        <v>31</v>
      </c>
      <c r="N4" s="7">
        <v>34</v>
      </c>
      <c r="O4" s="7">
        <v>35</v>
      </c>
      <c r="P4" s="7">
        <v>8</v>
      </c>
      <c r="Q4" s="7"/>
      <c r="R4" s="17"/>
      <c r="S4" s="17"/>
      <c r="T4" s="17"/>
    </row>
    <row r="5" spans="1:20" s="9" customFormat="1" ht="19.8" customHeight="1">
      <c r="A5" s="6" t="s">
        <v>28</v>
      </c>
      <c r="B5" s="7">
        <v>291.85250000000002</v>
      </c>
      <c r="C5" s="8" t="s">
        <v>29</v>
      </c>
      <c r="D5" s="8" t="s">
        <v>30</v>
      </c>
      <c r="E5" s="6" t="s">
        <v>22</v>
      </c>
      <c r="F5" s="7">
        <v>369.05</v>
      </c>
      <c r="G5" s="7">
        <v>3502.23</v>
      </c>
      <c r="H5" s="6" t="s">
        <v>31</v>
      </c>
      <c r="I5" s="8">
        <v>0</v>
      </c>
      <c r="J5" s="13"/>
      <c r="K5" s="7">
        <v>1.9594035000000001</v>
      </c>
      <c r="L5" s="7">
        <v>35</v>
      </c>
      <c r="M5" s="7">
        <v>16</v>
      </c>
      <c r="N5" s="7">
        <v>19</v>
      </c>
      <c r="O5" s="7"/>
      <c r="P5" s="7"/>
      <c r="Q5" s="7"/>
      <c r="R5" s="17"/>
      <c r="S5" s="17"/>
      <c r="T5" s="17"/>
    </row>
    <row r="6" spans="1:20" s="9" customFormat="1" ht="19.8" customHeight="1">
      <c r="A6" s="6" t="s">
        <v>32</v>
      </c>
      <c r="B6" s="7">
        <v>342.29750000000001</v>
      </c>
      <c r="C6" s="8" t="s">
        <v>33</v>
      </c>
      <c r="D6" s="8" t="s">
        <v>34</v>
      </c>
      <c r="E6" s="6" t="s">
        <v>22</v>
      </c>
      <c r="F6" s="7">
        <v>356.1</v>
      </c>
      <c r="G6" s="7">
        <v>480.87</v>
      </c>
      <c r="H6" s="6" t="s">
        <v>35</v>
      </c>
      <c r="I6" s="8">
        <v>0</v>
      </c>
      <c r="J6" s="13"/>
      <c r="K6" s="7">
        <v>1</v>
      </c>
      <c r="L6" s="7"/>
      <c r="M6" s="7"/>
      <c r="N6" s="7"/>
      <c r="O6" s="7"/>
      <c r="P6" s="7"/>
      <c r="Q6" s="7"/>
      <c r="R6" s="17"/>
      <c r="S6" s="17"/>
      <c r="T6" s="17"/>
    </row>
    <row r="7" spans="1:20" s="9" customFormat="1" ht="19.8" customHeight="1">
      <c r="A7" s="6" t="s">
        <v>32</v>
      </c>
      <c r="B7" s="7">
        <v>342.29750000000001</v>
      </c>
      <c r="C7" s="8" t="s">
        <v>33</v>
      </c>
      <c r="D7" s="8" t="s">
        <v>34</v>
      </c>
      <c r="E7" s="6" t="s">
        <v>24</v>
      </c>
      <c r="F7" s="7">
        <v>1216.97</v>
      </c>
      <c r="G7" s="7">
        <v>1362.45</v>
      </c>
      <c r="H7" s="6" t="s">
        <v>36</v>
      </c>
      <c r="I7" s="8">
        <v>0</v>
      </c>
      <c r="J7" s="13"/>
      <c r="K7" s="7">
        <v>4.0348000000000006</v>
      </c>
      <c r="L7" s="7"/>
      <c r="M7" s="7"/>
      <c r="N7" s="7"/>
      <c r="O7" s="7"/>
      <c r="P7" s="7"/>
      <c r="Q7" s="7"/>
      <c r="R7" s="17"/>
      <c r="S7" s="17"/>
      <c r="T7" s="17"/>
    </row>
    <row r="8" spans="1:20" s="9" customFormat="1" ht="19.8" customHeight="1">
      <c r="A8" s="6" t="s">
        <v>32</v>
      </c>
      <c r="B8" s="7">
        <v>342.29750000000001</v>
      </c>
      <c r="C8" s="8" t="s">
        <v>33</v>
      </c>
      <c r="D8" s="8" t="s">
        <v>34</v>
      </c>
      <c r="E8" s="6" t="s">
        <v>26</v>
      </c>
      <c r="F8" s="7">
        <v>2249.75</v>
      </c>
      <c r="G8" s="7">
        <v>2264.25</v>
      </c>
      <c r="H8" s="6" t="s">
        <v>37</v>
      </c>
      <c r="I8" s="8">
        <v>0</v>
      </c>
      <c r="J8" s="13"/>
      <c r="K8" s="7">
        <v>4.9691999999999998</v>
      </c>
      <c r="L8" s="7"/>
      <c r="M8" s="7"/>
      <c r="N8" s="7"/>
      <c r="O8" s="7"/>
      <c r="P8" s="7"/>
      <c r="Q8" s="7"/>
      <c r="R8" s="17"/>
      <c r="S8" s="17"/>
      <c r="T8" s="17"/>
    </row>
    <row r="9" spans="1:20" s="9" customFormat="1" ht="19.8" customHeight="1">
      <c r="A9" s="6" t="s">
        <v>38</v>
      </c>
      <c r="B9" s="7">
        <v>805.28833333333296</v>
      </c>
      <c r="C9" s="8" t="s">
        <v>33</v>
      </c>
      <c r="D9" s="8" t="s">
        <v>39</v>
      </c>
      <c r="E9" s="6" t="s">
        <v>22</v>
      </c>
      <c r="F9" s="7">
        <v>1503.66</v>
      </c>
      <c r="G9" s="7">
        <v>4306.99</v>
      </c>
      <c r="H9" s="6" t="s">
        <v>40</v>
      </c>
      <c r="I9" s="8" t="s">
        <v>39</v>
      </c>
      <c r="J9" s="13"/>
      <c r="K9" s="7">
        <v>2.4667701863354039</v>
      </c>
      <c r="L9" s="7">
        <v>62</v>
      </c>
      <c r="M9" s="7">
        <v>16</v>
      </c>
      <c r="N9" s="7">
        <v>9</v>
      </c>
      <c r="O9" s="7">
        <v>37</v>
      </c>
      <c r="P9" s="7"/>
      <c r="Q9" s="7"/>
      <c r="R9" s="17"/>
      <c r="S9" s="17"/>
      <c r="T9" s="17"/>
    </row>
    <row r="10" spans="1:20" s="9" customFormat="1" ht="19.8" customHeight="1">
      <c r="A10" s="6" t="s">
        <v>38</v>
      </c>
      <c r="B10" s="7">
        <v>805.28833333333296</v>
      </c>
      <c r="C10" s="8" t="s">
        <v>33</v>
      </c>
      <c r="D10" s="8" t="s">
        <v>39</v>
      </c>
      <c r="E10" s="6" t="s">
        <v>26</v>
      </c>
      <c r="F10" s="7">
        <v>2695.37</v>
      </c>
      <c r="G10" s="7">
        <v>5356.47</v>
      </c>
      <c r="H10" s="6" t="s">
        <v>41</v>
      </c>
      <c r="I10" s="8" t="s">
        <v>39</v>
      </c>
      <c r="J10" s="6"/>
      <c r="K10" s="7">
        <v>1.4358</v>
      </c>
      <c r="L10" s="7">
        <v>68</v>
      </c>
      <c r="M10" s="7">
        <v>29</v>
      </c>
      <c r="N10" s="7">
        <v>34</v>
      </c>
      <c r="O10" s="7">
        <v>5</v>
      </c>
      <c r="P10" s="7"/>
      <c r="Q10" s="7"/>
      <c r="R10" s="17"/>
      <c r="S10" s="17"/>
      <c r="T10" s="17"/>
    </row>
    <row r="11" spans="1:20" s="9" customFormat="1" ht="19.8" customHeight="1">
      <c r="A11" s="6" t="s">
        <v>42</v>
      </c>
      <c r="B11" s="7">
        <v>902.23249999999996</v>
      </c>
      <c r="C11" s="8" t="s">
        <v>20</v>
      </c>
      <c r="D11" s="8" t="s">
        <v>21</v>
      </c>
      <c r="E11" s="6" t="s">
        <v>22</v>
      </c>
      <c r="F11" s="7">
        <v>194.1</v>
      </c>
      <c r="G11" s="7">
        <v>4598.78</v>
      </c>
      <c r="H11" s="6" t="s">
        <v>43</v>
      </c>
      <c r="I11" s="8" t="s">
        <v>21</v>
      </c>
      <c r="J11" s="6"/>
      <c r="K11" s="7">
        <v>2.579746376811594</v>
      </c>
      <c r="L11" s="7">
        <v>85</v>
      </c>
      <c r="M11" s="7">
        <v>16</v>
      </c>
      <c r="N11" s="7">
        <v>19</v>
      </c>
      <c r="O11" s="7">
        <v>47</v>
      </c>
      <c r="P11" s="7">
        <v>3</v>
      </c>
      <c r="Q11" s="7"/>
      <c r="R11" s="17"/>
      <c r="S11" s="17"/>
      <c r="T11" s="17"/>
    </row>
    <row r="12" spans="1:20" s="9" customFormat="1" ht="19.8" customHeight="1">
      <c r="A12" s="6" t="s">
        <v>42</v>
      </c>
      <c r="B12" s="7">
        <v>902.23249999999996</v>
      </c>
      <c r="C12" s="8" t="s">
        <v>20</v>
      </c>
      <c r="D12" s="8" t="s">
        <v>21</v>
      </c>
      <c r="E12" s="6" t="s">
        <v>24</v>
      </c>
      <c r="F12" s="7">
        <v>52.73</v>
      </c>
      <c r="G12" s="7">
        <v>516.08000000000004</v>
      </c>
      <c r="H12" s="6" t="s">
        <v>44</v>
      </c>
      <c r="I12" s="8" t="s">
        <v>21</v>
      </c>
      <c r="J12" s="6"/>
      <c r="K12" s="7">
        <v>2.603915989159892</v>
      </c>
      <c r="L12" s="7">
        <v>55</v>
      </c>
      <c r="M12" s="7">
        <v>35</v>
      </c>
      <c r="N12" s="7">
        <v>14</v>
      </c>
      <c r="O12" s="7">
        <v>5</v>
      </c>
      <c r="P12" s="7">
        <v>1</v>
      </c>
      <c r="Q12" s="7"/>
      <c r="R12" s="17"/>
      <c r="S12" s="17"/>
      <c r="T12" s="17"/>
    </row>
    <row r="13" spans="1:20" s="9" customFormat="1" ht="19.8" customHeight="1">
      <c r="A13" s="6" t="s">
        <v>42</v>
      </c>
      <c r="B13" s="7">
        <v>902.23249999999996</v>
      </c>
      <c r="C13" s="8" t="s">
        <v>20</v>
      </c>
      <c r="D13" s="8" t="s">
        <v>21</v>
      </c>
      <c r="E13" s="6" t="s">
        <v>26</v>
      </c>
      <c r="F13" s="7">
        <v>1761.64</v>
      </c>
      <c r="G13" s="7">
        <v>5711.93</v>
      </c>
      <c r="H13" s="6" t="s">
        <v>45</v>
      </c>
      <c r="I13" s="8" t="s">
        <v>21</v>
      </c>
      <c r="J13" s="6"/>
      <c r="K13" s="7">
        <v>1.5517000000000001</v>
      </c>
      <c r="L13" s="7">
        <v>41</v>
      </c>
      <c r="M13" s="7">
        <v>29</v>
      </c>
      <c r="N13" s="7">
        <v>12</v>
      </c>
      <c r="O13" s="7"/>
      <c r="P13" s="7"/>
      <c r="Q13" s="7"/>
      <c r="R13" s="17"/>
      <c r="S13" s="17"/>
      <c r="T13" s="17"/>
    </row>
    <row r="14" spans="1:20" s="9" customFormat="1" ht="19.8" customHeight="1">
      <c r="A14" s="6" t="s">
        <v>46</v>
      </c>
      <c r="B14" s="7">
        <v>3.9249999999999998</v>
      </c>
      <c r="C14" s="8" t="s">
        <v>20</v>
      </c>
      <c r="D14" s="8" t="s">
        <v>21</v>
      </c>
      <c r="E14" s="6" t="s">
        <v>24</v>
      </c>
      <c r="F14" s="7">
        <v>6.06</v>
      </c>
      <c r="G14" s="7">
        <v>15.7</v>
      </c>
      <c r="H14" s="6" t="s">
        <v>47</v>
      </c>
      <c r="I14" s="8" t="s">
        <v>21</v>
      </c>
      <c r="J14" s="6"/>
      <c r="K14" s="7">
        <v>1</v>
      </c>
      <c r="L14" s="7"/>
      <c r="M14" s="7"/>
      <c r="N14" s="7"/>
      <c r="O14" s="7"/>
      <c r="P14" s="7"/>
      <c r="Q14" s="7"/>
      <c r="R14" s="17"/>
      <c r="S14" s="17"/>
      <c r="T14" s="17"/>
    </row>
    <row r="15" spans="1:20" s="9" customFormat="1" ht="19.8" customHeight="1">
      <c r="A15" s="6" t="s">
        <v>48</v>
      </c>
      <c r="B15" s="7">
        <v>1688.4875</v>
      </c>
      <c r="C15" s="8" t="s">
        <v>29</v>
      </c>
      <c r="D15" s="8" t="s">
        <v>30</v>
      </c>
      <c r="E15" s="6" t="s">
        <v>26</v>
      </c>
      <c r="F15" s="7">
        <v>11124.68</v>
      </c>
      <c r="G15" s="7">
        <v>20261.849999999999</v>
      </c>
      <c r="H15" s="6" t="s">
        <v>49</v>
      </c>
      <c r="I15" s="8">
        <v>0</v>
      </c>
      <c r="J15" s="6"/>
      <c r="K15" s="7">
        <v>2.1082999999999998</v>
      </c>
      <c r="L15" s="7">
        <v>79</v>
      </c>
      <c r="M15" s="7">
        <v>31</v>
      </c>
      <c r="N15" s="7">
        <v>35</v>
      </c>
      <c r="O15" s="7">
        <v>5</v>
      </c>
      <c r="P15" s="7">
        <v>8</v>
      </c>
      <c r="Q15" s="7"/>
      <c r="R15" s="17"/>
      <c r="S15" s="17"/>
      <c r="T15" s="17"/>
    </row>
    <row r="16" spans="1:20" s="9" customFormat="1" ht="19.8" customHeight="1">
      <c r="A16" s="6" t="s">
        <v>50</v>
      </c>
      <c r="B16" s="7">
        <v>914.38499999999999</v>
      </c>
      <c r="C16" s="8" t="s">
        <v>29</v>
      </c>
      <c r="D16" s="8" t="s">
        <v>30</v>
      </c>
      <c r="E16" s="6" t="s">
        <v>22</v>
      </c>
      <c r="F16" s="7">
        <v>372.6</v>
      </c>
      <c r="G16" s="7">
        <v>10972.62</v>
      </c>
      <c r="H16" s="6" t="s">
        <v>51</v>
      </c>
      <c r="I16" s="8">
        <v>0</v>
      </c>
      <c r="J16" s="6"/>
      <c r="K16" s="7">
        <v>1.3397088416666669</v>
      </c>
      <c r="L16" s="7">
        <v>87</v>
      </c>
      <c r="M16" s="7">
        <v>16</v>
      </c>
      <c r="N16" s="7">
        <v>19</v>
      </c>
      <c r="O16" s="7">
        <v>47</v>
      </c>
      <c r="P16" s="7">
        <v>5</v>
      </c>
      <c r="Q16" s="7"/>
      <c r="R16" s="17"/>
      <c r="S16" s="17"/>
      <c r="T16" s="17"/>
    </row>
    <row r="17" spans="1:20" s="9" customFormat="1" ht="19.8" customHeight="1">
      <c r="A17" s="6" t="s">
        <v>52</v>
      </c>
      <c r="B17" s="7">
        <v>3095.04833333333</v>
      </c>
      <c r="C17" s="8" t="s">
        <v>53</v>
      </c>
      <c r="D17" s="8" t="s">
        <v>54</v>
      </c>
      <c r="E17" s="6" t="s">
        <v>22</v>
      </c>
      <c r="F17" s="7">
        <v>1123.1600000000001</v>
      </c>
      <c r="G17" s="7">
        <v>37140.58</v>
      </c>
      <c r="H17" s="6" t="s">
        <v>55</v>
      </c>
      <c r="I17" s="8" t="s">
        <v>54</v>
      </c>
      <c r="J17" s="6"/>
      <c r="K17" s="7">
        <v>2.5190450000000002</v>
      </c>
      <c r="L17" s="7">
        <v>85</v>
      </c>
      <c r="M17" s="7">
        <v>16</v>
      </c>
      <c r="N17" s="7">
        <v>19</v>
      </c>
      <c r="O17" s="7">
        <v>47</v>
      </c>
      <c r="P17" s="7">
        <v>3</v>
      </c>
      <c r="Q17" s="7"/>
      <c r="R17" s="17"/>
      <c r="S17" s="17"/>
      <c r="T17" s="17"/>
    </row>
    <row r="18" spans="1:20" s="9" customFormat="1" ht="19.8" customHeight="1">
      <c r="A18" s="6" t="s">
        <v>56</v>
      </c>
      <c r="B18" s="7">
        <v>2232.58833333333</v>
      </c>
      <c r="C18" s="8" t="s">
        <v>57</v>
      </c>
      <c r="D18" s="8" t="s">
        <v>58</v>
      </c>
      <c r="E18" s="6" t="s">
        <v>26</v>
      </c>
      <c r="F18" s="7">
        <v>4366.43</v>
      </c>
      <c r="G18" s="7">
        <v>26791.06</v>
      </c>
      <c r="H18" s="6" t="s">
        <v>59</v>
      </c>
      <c r="I18" s="8" t="s">
        <v>58</v>
      </c>
      <c r="J18" s="6"/>
      <c r="K18" s="7">
        <v>2.1415666666666668</v>
      </c>
      <c r="L18" s="7">
        <v>119</v>
      </c>
      <c r="M18" s="7">
        <v>31</v>
      </c>
      <c r="N18" s="7">
        <v>35</v>
      </c>
      <c r="O18" s="7">
        <v>35</v>
      </c>
      <c r="P18" s="7"/>
      <c r="Q18" s="7">
        <v>18</v>
      </c>
      <c r="R18" s="17"/>
      <c r="S18" s="17"/>
      <c r="T18" s="17"/>
    </row>
    <row r="19" spans="1:20" s="9" customFormat="1" ht="19.8" customHeight="1">
      <c r="A19" s="6" t="s">
        <v>60</v>
      </c>
      <c r="B19" s="7">
        <v>1206.2149999999999</v>
      </c>
      <c r="C19" s="8" t="s">
        <v>61</v>
      </c>
      <c r="D19" s="8" t="s">
        <v>62</v>
      </c>
      <c r="E19" s="6" t="s">
        <v>26</v>
      </c>
      <c r="F19" s="7">
        <v>3135.52</v>
      </c>
      <c r="G19" s="7">
        <v>14474.58</v>
      </c>
      <c r="H19" s="6" t="s">
        <v>63</v>
      </c>
      <c r="I19" s="8">
        <v>0</v>
      </c>
      <c r="J19" s="6"/>
      <c r="K19" s="7">
        <v>1.0773999999999999</v>
      </c>
      <c r="L19" s="7">
        <v>88</v>
      </c>
      <c r="M19" s="7">
        <v>31</v>
      </c>
      <c r="N19" s="7">
        <v>34</v>
      </c>
      <c r="O19" s="7">
        <v>5</v>
      </c>
      <c r="P19" s="7"/>
      <c r="Q19" s="7">
        <v>18</v>
      </c>
      <c r="R19" s="17"/>
      <c r="S19" s="17"/>
      <c r="T19" s="17"/>
    </row>
    <row r="20" spans="1:20" s="9" customFormat="1" ht="19.8" customHeight="1">
      <c r="A20" s="6" t="s">
        <v>64</v>
      </c>
      <c r="B20" s="7">
        <v>593.91750000000002</v>
      </c>
      <c r="C20" s="8" t="s">
        <v>61</v>
      </c>
      <c r="D20" s="8" t="s">
        <v>58</v>
      </c>
      <c r="E20" s="6" t="s">
        <v>26</v>
      </c>
      <c r="F20" s="7">
        <v>2815.84</v>
      </c>
      <c r="G20" s="7">
        <v>7127.01</v>
      </c>
      <c r="H20" s="6" t="s">
        <v>65</v>
      </c>
      <c r="I20" s="8">
        <v>0</v>
      </c>
      <c r="J20" s="6"/>
      <c r="K20" s="7">
        <v>2.9836</v>
      </c>
      <c r="L20" s="7">
        <v>96</v>
      </c>
      <c r="M20" s="7">
        <v>31</v>
      </c>
      <c r="N20" s="7">
        <v>31</v>
      </c>
      <c r="O20" s="7">
        <v>34</v>
      </c>
      <c r="P20" s="7"/>
      <c r="Q20" s="7"/>
      <c r="R20" s="17"/>
      <c r="S20" s="17"/>
      <c r="T20" s="17"/>
    </row>
    <row r="21" spans="1:20" s="9" customFormat="1" ht="19.8" customHeight="1">
      <c r="A21" s="6" t="s">
        <v>66</v>
      </c>
      <c r="B21" s="7">
        <v>2414.8816666666698</v>
      </c>
      <c r="C21" s="8" t="s">
        <v>67</v>
      </c>
      <c r="D21" s="8" t="s">
        <v>68</v>
      </c>
      <c r="E21" s="6" t="s">
        <v>26</v>
      </c>
      <c r="F21" s="7">
        <v>6023.51</v>
      </c>
      <c r="G21" s="7">
        <v>28978.58</v>
      </c>
      <c r="H21" s="6" t="s">
        <v>69</v>
      </c>
      <c r="I21" s="8" t="s">
        <v>68</v>
      </c>
      <c r="J21" s="6"/>
      <c r="K21" s="7">
        <v>2.0564</v>
      </c>
      <c r="L21" s="7">
        <v>89</v>
      </c>
      <c r="M21" s="7">
        <v>31</v>
      </c>
      <c r="N21" s="7">
        <v>35</v>
      </c>
      <c r="O21" s="7">
        <v>5</v>
      </c>
      <c r="P21" s="7"/>
      <c r="Q21" s="7">
        <v>18</v>
      </c>
      <c r="R21" s="17"/>
      <c r="S21" s="17"/>
      <c r="T21" s="17"/>
    </row>
    <row r="22" spans="1:20" s="9" customFormat="1" ht="19.8" customHeight="1">
      <c r="A22" s="6" t="s">
        <v>70</v>
      </c>
      <c r="B22" s="7">
        <v>139.05416666666699</v>
      </c>
      <c r="C22" s="8" t="s">
        <v>71</v>
      </c>
      <c r="D22" s="8" t="s">
        <v>30</v>
      </c>
      <c r="E22" s="6" t="s">
        <v>22</v>
      </c>
      <c r="F22" s="7">
        <v>104.01</v>
      </c>
      <c r="G22" s="7">
        <v>1668.65</v>
      </c>
      <c r="H22" s="6" t="s">
        <v>72</v>
      </c>
      <c r="I22" s="8">
        <v>0</v>
      </c>
      <c r="J22" s="6"/>
      <c r="K22" s="7">
        <v>2.3526483333333328</v>
      </c>
      <c r="L22" s="7">
        <v>25</v>
      </c>
      <c r="M22" s="7">
        <v>16</v>
      </c>
      <c r="N22" s="7">
        <v>9</v>
      </c>
      <c r="O22" s="7"/>
      <c r="P22" s="7"/>
      <c r="Q22" s="7"/>
      <c r="R22" s="17"/>
      <c r="S22" s="17"/>
      <c r="T22" s="17"/>
    </row>
    <row r="23" spans="1:20" s="9" customFormat="1" ht="19.8" customHeight="1">
      <c r="A23" s="6" t="s">
        <v>73</v>
      </c>
      <c r="B23" s="7">
        <v>271.428333333333</v>
      </c>
      <c r="C23" s="8" t="s">
        <v>61</v>
      </c>
      <c r="D23" s="8" t="s">
        <v>62</v>
      </c>
      <c r="E23" s="6" t="s">
        <v>22</v>
      </c>
      <c r="F23" s="7">
        <v>89.86</v>
      </c>
      <c r="G23" s="7">
        <v>3257.14</v>
      </c>
      <c r="H23" s="6" t="s">
        <v>74</v>
      </c>
      <c r="I23" s="8">
        <v>0</v>
      </c>
      <c r="J23" s="6"/>
      <c r="K23" s="7">
        <v>2.3526483333333328</v>
      </c>
      <c r="L23" s="7">
        <v>72</v>
      </c>
      <c r="M23" s="7">
        <v>16</v>
      </c>
      <c r="N23" s="7">
        <v>19</v>
      </c>
      <c r="O23" s="7">
        <v>37</v>
      </c>
      <c r="P23" s="7"/>
      <c r="Q23" s="7"/>
      <c r="R23" s="17"/>
      <c r="S23" s="17"/>
      <c r="T23" s="17"/>
    </row>
    <row r="24" spans="1:20" s="9" customFormat="1" ht="19.8" customHeight="1">
      <c r="A24" s="6" t="s">
        <v>75</v>
      </c>
      <c r="B24" s="7">
        <v>199.29833333333301</v>
      </c>
      <c r="C24" s="8" t="s">
        <v>33</v>
      </c>
      <c r="D24" s="8" t="s">
        <v>39</v>
      </c>
      <c r="E24" s="6" t="s">
        <v>22</v>
      </c>
      <c r="F24" s="7">
        <v>84.86</v>
      </c>
      <c r="G24" s="7">
        <v>2391.58</v>
      </c>
      <c r="H24" s="6" t="s">
        <v>76</v>
      </c>
      <c r="I24" s="8" t="s">
        <v>39</v>
      </c>
      <c r="J24" s="6"/>
      <c r="K24" s="7">
        <v>2.3526483333333328</v>
      </c>
      <c r="L24" s="7">
        <v>35</v>
      </c>
      <c r="M24" s="7">
        <v>16</v>
      </c>
      <c r="N24" s="7">
        <v>19</v>
      </c>
      <c r="O24" s="7"/>
      <c r="P24" s="7"/>
      <c r="Q24" s="7"/>
      <c r="R24" s="17"/>
      <c r="S24" s="17"/>
      <c r="T24" s="17"/>
    </row>
    <row r="25" spans="1:20" s="9" customFormat="1" ht="19.8" customHeight="1">
      <c r="A25" s="6" t="s">
        <v>77</v>
      </c>
      <c r="B25" s="7">
        <v>496.42166666666702</v>
      </c>
      <c r="C25" s="8" t="s">
        <v>78</v>
      </c>
      <c r="D25" s="8" t="s">
        <v>39</v>
      </c>
      <c r="E25" s="6" t="s">
        <v>22</v>
      </c>
      <c r="F25" s="7">
        <v>218.06</v>
      </c>
      <c r="G25" s="7">
        <v>5957.06</v>
      </c>
      <c r="H25" s="6" t="s">
        <v>79</v>
      </c>
      <c r="I25" s="8" t="s">
        <v>39</v>
      </c>
      <c r="J25" s="6"/>
      <c r="K25" s="7">
        <v>1.352648333333333</v>
      </c>
      <c r="L25" s="7">
        <v>85</v>
      </c>
      <c r="M25" s="7">
        <v>16</v>
      </c>
      <c r="N25" s="7">
        <v>19</v>
      </c>
      <c r="O25" s="7">
        <v>47</v>
      </c>
      <c r="P25" s="7">
        <v>3</v>
      </c>
      <c r="Q25" s="7"/>
      <c r="R25" s="17"/>
      <c r="S25" s="17"/>
      <c r="T25" s="17"/>
    </row>
    <row r="26" spans="1:20" s="9" customFormat="1" ht="19.8" customHeight="1">
      <c r="A26" s="6" t="s">
        <v>80</v>
      </c>
      <c r="B26" s="7">
        <v>366.35666666666702</v>
      </c>
      <c r="C26" s="8" t="s">
        <v>78</v>
      </c>
      <c r="D26" s="8" t="s">
        <v>81</v>
      </c>
      <c r="E26" s="6" t="s">
        <v>22</v>
      </c>
      <c r="F26" s="7">
        <v>136.44</v>
      </c>
      <c r="G26" s="7">
        <v>4396.28</v>
      </c>
      <c r="H26" s="6" t="s">
        <v>82</v>
      </c>
      <c r="I26" s="8">
        <v>0</v>
      </c>
      <c r="J26" s="6"/>
      <c r="K26" s="7">
        <v>2.3668568333333329</v>
      </c>
      <c r="L26" s="7">
        <v>82</v>
      </c>
      <c r="M26" s="7">
        <v>16</v>
      </c>
      <c r="N26" s="7">
        <v>19</v>
      </c>
      <c r="O26" s="7">
        <v>47</v>
      </c>
      <c r="P26" s="7"/>
      <c r="Q26" s="7"/>
      <c r="R26" s="17"/>
      <c r="S26" s="17"/>
      <c r="T26" s="17"/>
    </row>
    <row r="27" spans="1:20" s="9" customFormat="1" ht="19.8" customHeight="1">
      <c r="A27" s="6" t="s">
        <v>83</v>
      </c>
      <c r="B27" s="7">
        <v>120.504166666667</v>
      </c>
      <c r="C27" s="8" t="s">
        <v>78</v>
      </c>
      <c r="D27" s="8" t="s">
        <v>39</v>
      </c>
      <c r="E27" s="6" t="s">
        <v>22</v>
      </c>
      <c r="F27" s="7">
        <v>145.93</v>
      </c>
      <c r="G27" s="7">
        <v>1446.05</v>
      </c>
      <c r="H27" s="6" t="s">
        <v>84</v>
      </c>
      <c r="I27" s="8" t="s">
        <v>39</v>
      </c>
      <c r="J27" s="6"/>
      <c r="K27" s="7">
        <v>2.3526483333333328</v>
      </c>
      <c r="L27" s="7">
        <v>15</v>
      </c>
      <c r="M27" s="7">
        <v>13</v>
      </c>
      <c r="N27" s="7">
        <v>2</v>
      </c>
      <c r="O27" s="7"/>
      <c r="P27" s="7"/>
      <c r="Q27" s="7"/>
      <c r="R27" s="17"/>
      <c r="S27" s="17"/>
      <c r="T27" s="17"/>
    </row>
    <row r="28" spans="1:20" s="9" customFormat="1" ht="19.8" customHeight="1">
      <c r="A28" s="6" t="s">
        <v>85</v>
      </c>
      <c r="B28" s="7">
        <v>1108.09666666667</v>
      </c>
      <c r="C28" s="8" t="s">
        <v>78</v>
      </c>
      <c r="D28" s="8" t="s">
        <v>81</v>
      </c>
      <c r="E28" s="6" t="s">
        <v>22</v>
      </c>
      <c r="F28" s="7">
        <v>444.1</v>
      </c>
      <c r="G28" s="7">
        <v>13297.16</v>
      </c>
      <c r="H28" s="6" t="s">
        <v>86</v>
      </c>
      <c r="I28" s="8">
        <v>0</v>
      </c>
      <c r="J28" s="6"/>
      <c r="K28" s="7">
        <v>1.5564241666666669</v>
      </c>
      <c r="L28" s="7">
        <v>82</v>
      </c>
      <c r="M28" s="7">
        <v>16</v>
      </c>
      <c r="N28" s="7">
        <v>19</v>
      </c>
      <c r="O28" s="7">
        <v>47</v>
      </c>
      <c r="P28" s="7"/>
      <c r="Q28" s="7"/>
      <c r="R28" s="17"/>
      <c r="S28" s="17"/>
      <c r="T28" s="17"/>
    </row>
    <row r="29" spans="1:20" s="9" customFormat="1" ht="19.8" customHeight="1">
      <c r="A29" s="6" t="s">
        <v>87</v>
      </c>
      <c r="B29" s="7">
        <v>989.63333333333401</v>
      </c>
      <c r="C29" s="8" t="s">
        <v>78</v>
      </c>
      <c r="D29" s="8" t="s">
        <v>39</v>
      </c>
      <c r="E29" s="6" t="s">
        <v>22</v>
      </c>
      <c r="F29" s="7">
        <v>1197.6199999999999</v>
      </c>
      <c r="G29" s="7">
        <v>6793.74</v>
      </c>
      <c r="H29" s="6" t="s">
        <v>88</v>
      </c>
      <c r="I29" s="8" t="s">
        <v>39</v>
      </c>
      <c r="J29" s="6"/>
      <c r="K29" s="7">
        <v>1.2282645502645499</v>
      </c>
      <c r="L29" s="7">
        <v>85</v>
      </c>
      <c r="M29" s="7">
        <v>16</v>
      </c>
      <c r="N29" s="7">
        <v>19</v>
      </c>
      <c r="O29" s="7">
        <v>47</v>
      </c>
      <c r="P29" s="7">
        <v>3</v>
      </c>
      <c r="Q29" s="7"/>
      <c r="R29" s="17"/>
      <c r="S29" s="17"/>
      <c r="T29" s="17"/>
    </row>
    <row r="30" spans="1:20" s="9" customFormat="1" ht="19.8" customHeight="1">
      <c r="A30" s="6" t="s">
        <v>87</v>
      </c>
      <c r="B30" s="7">
        <v>989.63333333333401</v>
      </c>
      <c r="C30" s="8" t="s">
        <v>78</v>
      </c>
      <c r="D30" s="8" t="s">
        <v>39</v>
      </c>
      <c r="E30" s="6" t="s">
        <v>24</v>
      </c>
      <c r="F30" s="7">
        <v>273.22000000000003</v>
      </c>
      <c r="G30" s="7">
        <v>1381.47</v>
      </c>
      <c r="H30" s="6" t="s">
        <v>89</v>
      </c>
      <c r="I30" s="8" t="s">
        <v>39</v>
      </c>
      <c r="J30" s="6"/>
      <c r="K30" s="7">
        <v>1.2305816937553471</v>
      </c>
      <c r="L30" s="7">
        <v>35</v>
      </c>
      <c r="M30" s="7">
        <v>35</v>
      </c>
      <c r="N30" s="7"/>
      <c r="O30" s="7"/>
      <c r="P30" s="7"/>
      <c r="Q30" s="7"/>
      <c r="R30" s="17"/>
      <c r="S30" s="17"/>
      <c r="T30" s="17"/>
    </row>
    <row r="31" spans="1:20" s="9" customFormat="1" ht="19.8" customHeight="1">
      <c r="A31" s="6" t="s">
        <v>87</v>
      </c>
      <c r="B31" s="7">
        <v>989.63333333333401</v>
      </c>
      <c r="C31" s="8" t="s">
        <v>78</v>
      </c>
      <c r="D31" s="8" t="s">
        <v>39</v>
      </c>
      <c r="E31" s="6" t="s">
        <v>26</v>
      </c>
      <c r="F31" s="7">
        <v>666.95</v>
      </c>
      <c r="G31" s="7">
        <v>3700.39</v>
      </c>
      <c r="H31" s="6" t="s">
        <v>90</v>
      </c>
      <c r="I31" s="8" t="s">
        <v>39</v>
      </c>
      <c r="J31" s="6"/>
      <c r="K31" s="7">
        <v>2.2193000000000001</v>
      </c>
      <c r="L31" s="7">
        <v>79</v>
      </c>
      <c r="M31" s="7">
        <v>29</v>
      </c>
      <c r="N31" s="7">
        <v>12</v>
      </c>
      <c r="O31" s="7">
        <v>30</v>
      </c>
      <c r="P31" s="7">
        <v>8</v>
      </c>
      <c r="Q31" s="7"/>
      <c r="R31" s="17"/>
      <c r="S31" s="17"/>
      <c r="T31" s="17"/>
    </row>
    <row r="32" spans="1:20" s="9" customFormat="1" ht="19.8" customHeight="1">
      <c r="A32" s="6" t="s">
        <v>91</v>
      </c>
      <c r="B32" s="7">
        <v>363.86750000000001</v>
      </c>
      <c r="C32" s="8" t="s">
        <v>92</v>
      </c>
      <c r="D32" s="8" t="s">
        <v>93</v>
      </c>
      <c r="E32" s="6" t="s">
        <v>22</v>
      </c>
      <c r="F32" s="7">
        <v>726.09</v>
      </c>
      <c r="G32" s="7">
        <v>3517.93</v>
      </c>
      <c r="H32" s="6" t="s">
        <v>94</v>
      </c>
      <c r="I32" s="8">
        <v>0</v>
      </c>
      <c r="J32" s="6"/>
      <c r="K32" s="7">
        <v>1.2280702527924749</v>
      </c>
      <c r="L32" s="7"/>
      <c r="M32" s="7"/>
      <c r="N32" s="7"/>
      <c r="O32" s="7"/>
      <c r="P32" s="7"/>
      <c r="Q32" s="7"/>
      <c r="R32" s="17"/>
      <c r="S32" s="17"/>
      <c r="T32" s="17"/>
    </row>
    <row r="33" spans="1:20" s="9" customFormat="1" ht="19.8" customHeight="1">
      <c r="A33" s="6" t="s">
        <v>91</v>
      </c>
      <c r="B33" s="7">
        <v>363.86750000000001</v>
      </c>
      <c r="C33" s="8" t="s">
        <v>92</v>
      </c>
      <c r="D33" s="8" t="s">
        <v>93</v>
      </c>
      <c r="E33" s="6" t="s">
        <v>26</v>
      </c>
      <c r="F33" s="7">
        <v>133.1</v>
      </c>
      <c r="G33" s="7">
        <v>848.48</v>
      </c>
      <c r="H33" s="6" t="s">
        <v>95</v>
      </c>
      <c r="I33" s="8">
        <v>0</v>
      </c>
      <c r="J33" s="6"/>
      <c r="K33" s="7">
        <v>2.2193000000000001</v>
      </c>
      <c r="L33" s="7"/>
      <c r="M33" s="7"/>
      <c r="N33" s="7"/>
      <c r="O33" s="7"/>
      <c r="P33" s="7"/>
      <c r="Q33" s="7"/>
      <c r="R33" s="17"/>
      <c r="S33" s="17"/>
      <c r="T33" s="17"/>
    </row>
    <row r="34" spans="1:20" s="9" customFormat="1" ht="19.8" customHeight="1">
      <c r="A34" s="6" t="s">
        <v>96</v>
      </c>
      <c r="B34" s="7">
        <v>1873.2625</v>
      </c>
      <c r="C34" s="8" t="s">
        <v>53</v>
      </c>
      <c r="D34" s="8" t="s">
        <v>54</v>
      </c>
      <c r="E34" s="6" t="s">
        <v>22</v>
      </c>
      <c r="F34" s="7">
        <v>883.85</v>
      </c>
      <c r="G34" s="7">
        <v>5241.17</v>
      </c>
      <c r="H34" s="6" t="s">
        <v>97</v>
      </c>
      <c r="I34" s="8" t="s">
        <v>54</v>
      </c>
      <c r="J34" s="6"/>
      <c r="K34" s="7">
        <v>1.425168650793651</v>
      </c>
      <c r="L34" s="7">
        <v>40</v>
      </c>
      <c r="M34" s="7">
        <v>16</v>
      </c>
      <c r="N34" s="7">
        <v>19</v>
      </c>
      <c r="O34" s="7"/>
      <c r="P34" s="7">
        <v>5</v>
      </c>
      <c r="Q34" s="7"/>
      <c r="R34" s="17"/>
      <c r="S34" s="17"/>
      <c r="T34" s="17"/>
    </row>
    <row r="35" spans="1:20" s="9" customFormat="1" ht="19.8" customHeight="1">
      <c r="A35" s="6" t="s">
        <v>96</v>
      </c>
      <c r="B35" s="7">
        <v>1873.2625</v>
      </c>
      <c r="C35" s="8" t="s">
        <v>53</v>
      </c>
      <c r="D35" s="8" t="s">
        <v>54</v>
      </c>
      <c r="E35" s="6" t="s">
        <v>24</v>
      </c>
      <c r="F35" s="7">
        <v>337.12</v>
      </c>
      <c r="G35" s="7">
        <v>1735.01</v>
      </c>
      <c r="H35" s="6" t="s">
        <v>98</v>
      </c>
      <c r="I35" s="8" t="s">
        <v>54</v>
      </c>
      <c r="J35" s="6"/>
      <c r="K35" s="7">
        <v>2.4296527777777781</v>
      </c>
      <c r="L35" s="7">
        <v>35</v>
      </c>
      <c r="M35" s="7">
        <v>35</v>
      </c>
      <c r="N35" s="7"/>
      <c r="O35" s="7"/>
      <c r="P35" s="7"/>
      <c r="Q35" s="7"/>
      <c r="R35" s="17"/>
      <c r="S35" s="17"/>
      <c r="T35" s="17"/>
    </row>
    <row r="36" spans="1:20" s="9" customFormat="1" ht="19.8" customHeight="1">
      <c r="A36" s="6" t="s">
        <v>96</v>
      </c>
      <c r="B36" s="7">
        <v>1873.2625</v>
      </c>
      <c r="C36" s="8" t="s">
        <v>53</v>
      </c>
      <c r="D36" s="8" t="s">
        <v>54</v>
      </c>
      <c r="E36" s="6" t="s">
        <v>26</v>
      </c>
      <c r="F36" s="7">
        <v>3625.51</v>
      </c>
      <c r="G36" s="7">
        <v>15502.97</v>
      </c>
      <c r="H36" s="6" t="s">
        <v>99</v>
      </c>
      <c r="I36" s="8" t="s">
        <v>54</v>
      </c>
      <c r="J36" s="6"/>
      <c r="K36" s="7">
        <v>2.4121999999999999</v>
      </c>
      <c r="L36" s="7">
        <v>108</v>
      </c>
      <c r="M36" s="7">
        <v>31</v>
      </c>
      <c r="N36" s="7">
        <v>34</v>
      </c>
      <c r="O36" s="7">
        <v>35</v>
      </c>
      <c r="P36" s="7">
        <v>8</v>
      </c>
      <c r="Q36" s="7"/>
      <c r="R36" s="17"/>
      <c r="S36" s="17"/>
      <c r="T36" s="17"/>
    </row>
    <row r="37" spans="1:20" s="9" customFormat="1" ht="19.8" customHeight="1">
      <c r="A37" s="6" t="s">
        <v>100</v>
      </c>
      <c r="B37" s="7">
        <v>1229.41916666667</v>
      </c>
      <c r="C37" s="8" t="s">
        <v>53</v>
      </c>
      <c r="D37" s="8" t="s">
        <v>54</v>
      </c>
      <c r="E37" s="6" t="s">
        <v>22</v>
      </c>
      <c r="F37" s="7">
        <v>1039.24</v>
      </c>
      <c r="G37" s="7">
        <v>10726.82</v>
      </c>
      <c r="H37" s="6" t="s">
        <v>101</v>
      </c>
      <c r="I37" s="8" t="s">
        <v>54</v>
      </c>
      <c r="J37" s="6"/>
      <c r="K37" s="7">
        <v>1.4869903846153849</v>
      </c>
      <c r="L37" s="7">
        <v>82</v>
      </c>
      <c r="M37" s="7">
        <v>16</v>
      </c>
      <c r="N37" s="7">
        <v>19</v>
      </c>
      <c r="O37" s="7">
        <v>47</v>
      </c>
      <c r="P37" s="7"/>
      <c r="Q37" s="7"/>
      <c r="R37" s="17"/>
      <c r="S37" s="17"/>
      <c r="T37" s="17"/>
    </row>
    <row r="38" spans="1:20" s="9" customFormat="1" ht="19.8" customHeight="1">
      <c r="A38" s="6" t="s">
        <v>100</v>
      </c>
      <c r="B38" s="7">
        <v>1229.41916666667</v>
      </c>
      <c r="C38" s="8" t="s">
        <v>53</v>
      </c>
      <c r="D38" s="8" t="s">
        <v>54</v>
      </c>
      <c r="E38" s="6" t="s">
        <v>24</v>
      </c>
      <c r="F38" s="7">
        <v>158.56</v>
      </c>
      <c r="G38" s="7">
        <v>3399.35</v>
      </c>
      <c r="H38" s="6" t="s">
        <v>102</v>
      </c>
      <c r="I38" s="8" t="s">
        <v>54</v>
      </c>
      <c r="J38" s="6"/>
      <c r="K38" s="7">
        <v>2.4891626617375229</v>
      </c>
      <c r="L38" s="7">
        <v>52</v>
      </c>
      <c r="M38" s="7">
        <v>35</v>
      </c>
      <c r="N38" s="7">
        <v>13</v>
      </c>
      <c r="O38" s="7">
        <v>4</v>
      </c>
      <c r="P38" s="7"/>
      <c r="Q38" s="7"/>
      <c r="R38" s="17"/>
      <c r="S38" s="17"/>
      <c r="T38" s="17"/>
    </row>
    <row r="39" spans="1:20" s="9" customFormat="1" ht="19.8" customHeight="1">
      <c r="A39" s="6" t="s">
        <v>100</v>
      </c>
      <c r="B39" s="7">
        <v>1229.41916666667</v>
      </c>
      <c r="C39" s="8" t="s">
        <v>53</v>
      </c>
      <c r="D39" s="8" t="s">
        <v>54</v>
      </c>
      <c r="E39" s="6" t="s">
        <v>26</v>
      </c>
      <c r="F39" s="7">
        <v>168.21</v>
      </c>
      <c r="G39" s="7">
        <v>626.86</v>
      </c>
      <c r="H39" s="6" t="s">
        <v>103</v>
      </c>
      <c r="I39" s="8" t="s">
        <v>54</v>
      </c>
      <c r="J39" s="6"/>
      <c r="K39" s="7">
        <v>1.4750000000000001</v>
      </c>
      <c r="L39" s="7">
        <v>9</v>
      </c>
      <c r="M39" s="7">
        <v>9</v>
      </c>
      <c r="N39" s="7"/>
      <c r="O39" s="7"/>
      <c r="P39" s="7"/>
      <c r="Q39" s="7"/>
      <c r="R39" s="17"/>
      <c r="S39" s="17"/>
      <c r="T39" s="17"/>
    </row>
    <row r="40" spans="1:20" s="9" customFormat="1" ht="19.8" customHeight="1">
      <c r="A40" s="6" t="s">
        <v>104</v>
      </c>
      <c r="B40" s="7">
        <v>261.62583333333299</v>
      </c>
      <c r="C40" s="8" t="s">
        <v>53</v>
      </c>
      <c r="D40" s="8" t="s">
        <v>54</v>
      </c>
      <c r="E40" s="6" t="s">
        <v>22</v>
      </c>
      <c r="F40" s="7">
        <v>402.16</v>
      </c>
      <c r="G40" s="7">
        <v>3139.51</v>
      </c>
      <c r="H40" s="6" t="s">
        <v>105</v>
      </c>
      <c r="I40" s="8" t="s">
        <v>54</v>
      </c>
      <c r="J40" s="6"/>
      <c r="K40" s="7">
        <v>3.6253000000000002</v>
      </c>
      <c r="L40" s="7">
        <v>15</v>
      </c>
      <c r="M40" s="7">
        <v>13</v>
      </c>
      <c r="N40" s="7">
        <v>2</v>
      </c>
      <c r="O40" s="7"/>
      <c r="P40" s="7"/>
      <c r="Q40" s="7"/>
      <c r="R40" s="17"/>
      <c r="S40" s="17"/>
      <c r="T40" s="17"/>
    </row>
    <row r="41" spans="1:20" s="9" customFormat="1" ht="19.8" customHeight="1">
      <c r="A41" s="6" t="s">
        <v>106</v>
      </c>
      <c r="B41" s="7">
        <v>2110.0250000000001</v>
      </c>
      <c r="C41" s="8" t="s">
        <v>53</v>
      </c>
      <c r="D41" s="8" t="s">
        <v>107</v>
      </c>
      <c r="E41" s="6" t="s">
        <v>22</v>
      </c>
      <c r="F41" s="7">
        <v>895.5</v>
      </c>
      <c r="G41" s="7">
        <v>25320.3</v>
      </c>
      <c r="H41" s="6" t="s">
        <v>108</v>
      </c>
      <c r="I41" s="8">
        <v>0</v>
      </c>
      <c r="J41" s="6"/>
      <c r="K41" s="7">
        <v>7.7640877599999998</v>
      </c>
      <c r="L41" s="7">
        <v>77</v>
      </c>
      <c r="M41" s="7">
        <v>16</v>
      </c>
      <c r="N41" s="7">
        <v>19</v>
      </c>
      <c r="O41" s="7">
        <v>37</v>
      </c>
      <c r="P41" s="7">
        <v>5</v>
      </c>
      <c r="Q41" s="7"/>
      <c r="R41" s="17"/>
      <c r="S41" s="17"/>
      <c r="T41" s="17"/>
    </row>
    <row r="42" spans="1:20" s="9" customFormat="1" ht="19.8" customHeight="1">
      <c r="A42" s="6" t="s">
        <v>109</v>
      </c>
      <c r="B42" s="7">
        <v>124.27500000000001</v>
      </c>
      <c r="C42" s="8" t="s">
        <v>53</v>
      </c>
      <c r="D42" s="8" t="s">
        <v>54</v>
      </c>
      <c r="E42" s="6" t="s">
        <v>26</v>
      </c>
      <c r="F42" s="7">
        <v>277.83999999999997</v>
      </c>
      <c r="G42" s="7">
        <v>1491.3</v>
      </c>
      <c r="H42" s="6" t="s">
        <v>110</v>
      </c>
      <c r="I42" s="8" t="s">
        <v>54</v>
      </c>
      <c r="J42" s="6"/>
      <c r="K42" s="7">
        <v>1.0710999999999999</v>
      </c>
      <c r="L42" s="7">
        <v>66</v>
      </c>
      <c r="M42" s="7">
        <v>31</v>
      </c>
      <c r="N42" s="7">
        <v>31</v>
      </c>
      <c r="O42" s="7">
        <v>4</v>
      </c>
      <c r="P42" s="7"/>
      <c r="Q42" s="7"/>
      <c r="R42" s="17"/>
      <c r="S42" s="17"/>
      <c r="T42" s="17"/>
    </row>
    <row r="43" spans="1:20" s="9" customFormat="1" ht="19.8" customHeight="1">
      <c r="A43" s="6" t="s">
        <v>111</v>
      </c>
      <c r="B43" s="7">
        <v>4.5025000000000004</v>
      </c>
      <c r="C43" s="8" t="s">
        <v>53</v>
      </c>
      <c r="D43" s="8" t="s">
        <v>54</v>
      </c>
      <c r="E43" s="6" t="s">
        <v>22</v>
      </c>
      <c r="F43" s="7"/>
      <c r="G43" s="7">
        <v>18.010000000000002</v>
      </c>
      <c r="H43" s="6" t="s">
        <v>112</v>
      </c>
      <c r="I43" s="8" t="s">
        <v>54</v>
      </c>
      <c r="J43" s="6"/>
      <c r="K43" s="7">
        <v>2</v>
      </c>
      <c r="L43" s="7"/>
      <c r="M43" s="7"/>
      <c r="N43" s="7"/>
      <c r="O43" s="7"/>
      <c r="P43" s="7"/>
      <c r="Q43" s="7"/>
      <c r="R43" s="17"/>
      <c r="S43" s="17"/>
      <c r="T43" s="17"/>
    </row>
    <row r="44" spans="1:20" s="9" customFormat="1" ht="19.8" customHeight="1">
      <c r="A44" s="6" t="s">
        <v>113</v>
      </c>
      <c r="B44" s="7">
        <v>390.14</v>
      </c>
      <c r="C44" s="8" t="s">
        <v>67</v>
      </c>
      <c r="D44" s="8" t="s">
        <v>68</v>
      </c>
      <c r="E44" s="6" t="s">
        <v>22</v>
      </c>
      <c r="F44" s="7">
        <v>496.32</v>
      </c>
      <c r="G44" s="7">
        <v>4573.83</v>
      </c>
      <c r="H44" s="6" t="s">
        <v>114</v>
      </c>
      <c r="I44" s="8" t="s">
        <v>68</v>
      </c>
      <c r="J44" s="6"/>
      <c r="K44" s="7">
        <v>1.2288759157509159</v>
      </c>
      <c r="L44" s="7">
        <v>85</v>
      </c>
      <c r="M44" s="7">
        <v>16</v>
      </c>
      <c r="N44" s="7">
        <v>19</v>
      </c>
      <c r="O44" s="7">
        <v>47</v>
      </c>
      <c r="P44" s="7">
        <v>3</v>
      </c>
      <c r="Q44" s="7"/>
      <c r="R44" s="17"/>
      <c r="S44" s="17"/>
      <c r="T44" s="17"/>
    </row>
    <row r="45" spans="1:20" s="9" customFormat="1" ht="19.8" customHeight="1">
      <c r="A45" s="6" t="s">
        <v>113</v>
      </c>
      <c r="B45" s="7">
        <v>390.14</v>
      </c>
      <c r="C45" s="8" t="s">
        <v>67</v>
      </c>
      <c r="D45" s="8" t="s">
        <v>68</v>
      </c>
      <c r="E45" s="6" t="s">
        <v>26</v>
      </c>
      <c r="F45" s="7">
        <v>54.03</v>
      </c>
      <c r="G45" s="7">
        <v>107.85</v>
      </c>
      <c r="H45" s="6" t="s">
        <v>115</v>
      </c>
      <c r="I45" s="8" t="s">
        <v>68</v>
      </c>
      <c r="J45" s="6"/>
      <c r="K45" s="7">
        <v>1.2188000000000001</v>
      </c>
      <c r="L45" s="7"/>
      <c r="M45" s="7"/>
      <c r="N45" s="7"/>
      <c r="O45" s="7"/>
      <c r="P45" s="7"/>
      <c r="Q45" s="7"/>
      <c r="R45" s="17"/>
      <c r="S45" s="17"/>
      <c r="T45" s="17"/>
    </row>
    <row r="46" spans="1:20" s="9" customFormat="1" ht="19.8" customHeight="1">
      <c r="A46" s="6" t="s">
        <v>116</v>
      </c>
      <c r="B46" s="7">
        <v>354.46083333333303</v>
      </c>
      <c r="C46" s="8" t="s">
        <v>67</v>
      </c>
      <c r="D46" s="8" t="s">
        <v>68</v>
      </c>
      <c r="E46" s="6" t="s">
        <v>26</v>
      </c>
      <c r="F46" s="7">
        <v>106.39</v>
      </c>
      <c r="G46" s="7">
        <v>4253.53</v>
      </c>
      <c r="H46" s="6" t="s">
        <v>117</v>
      </c>
      <c r="I46" s="8" t="s">
        <v>68</v>
      </c>
      <c r="J46" s="6"/>
      <c r="K46" s="7">
        <v>1.24</v>
      </c>
      <c r="L46" s="7">
        <v>41</v>
      </c>
      <c r="M46" s="7">
        <v>29</v>
      </c>
      <c r="N46" s="7">
        <v>12</v>
      </c>
      <c r="O46" s="7"/>
      <c r="P46" s="7"/>
      <c r="Q46" s="7"/>
      <c r="R46" s="17"/>
      <c r="S46" s="17"/>
      <c r="T46" s="17"/>
    </row>
    <row r="47" spans="1:20" s="9" customFormat="1" ht="19.8" customHeight="1">
      <c r="A47" s="6" t="s">
        <v>118</v>
      </c>
      <c r="B47" s="7">
        <v>9.2200000000000006</v>
      </c>
      <c r="C47" s="8" t="s">
        <v>119</v>
      </c>
      <c r="D47" s="8" t="s">
        <v>62</v>
      </c>
      <c r="E47" s="6" t="s">
        <v>22</v>
      </c>
      <c r="F47" s="7">
        <v>9.23</v>
      </c>
      <c r="G47" s="7">
        <v>9.2200000000000006</v>
      </c>
      <c r="H47" s="6" t="s">
        <v>120</v>
      </c>
      <c r="I47" s="8" t="s">
        <v>62</v>
      </c>
      <c r="J47" s="6"/>
      <c r="K47" s="7">
        <v>2</v>
      </c>
      <c r="L47" s="7"/>
      <c r="M47" s="7"/>
      <c r="N47" s="7"/>
      <c r="O47" s="7"/>
      <c r="P47" s="7"/>
      <c r="Q47" s="7"/>
      <c r="R47" s="17"/>
      <c r="S47" s="17"/>
      <c r="T47" s="17"/>
    </row>
    <row r="48" spans="1:20" s="9" customFormat="1" ht="19.8" customHeight="1">
      <c r="A48" s="6" t="s">
        <v>121</v>
      </c>
      <c r="B48" s="7">
        <v>4268.3100000000004</v>
      </c>
      <c r="C48" s="8" t="s">
        <v>78</v>
      </c>
      <c r="D48" s="8" t="s">
        <v>39</v>
      </c>
      <c r="E48" s="6" t="s">
        <v>22</v>
      </c>
      <c r="F48" s="7">
        <v>283.39</v>
      </c>
      <c r="G48" s="7">
        <v>10716.12</v>
      </c>
      <c r="H48" s="6" t="s">
        <v>122</v>
      </c>
      <c r="I48" s="8" t="s">
        <v>39</v>
      </c>
      <c r="J48" s="6"/>
      <c r="K48" s="7">
        <v>2.5406879999999998</v>
      </c>
      <c r="L48" s="7">
        <v>85</v>
      </c>
      <c r="M48" s="7">
        <v>16</v>
      </c>
      <c r="N48" s="7">
        <v>19</v>
      </c>
      <c r="O48" s="7">
        <v>47</v>
      </c>
      <c r="P48" s="7">
        <v>3</v>
      </c>
      <c r="Q48" s="7"/>
      <c r="R48" s="17"/>
      <c r="S48" s="17"/>
      <c r="T48" s="17"/>
    </row>
    <row r="49" spans="1:20" s="9" customFormat="1" ht="19.8" customHeight="1">
      <c r="A49" s="6" t="s">
        <v>121</v>
      </c>
      <c r="B49" s="7">
        <v>4268.3100000000004</v>
      </c>
      <c r="C49" s="8" t="s">
        <v>78</v>
      </c>
      <c r="D49" s="8" t="s">
        <v>39</v>
      </c>
      <c r="E49" s="6" t="s">
        <v>24</v>
      </c>
      <c r="F49" s="7">
        <v>950.61</v>
      </c>
      <c r="G49" s="7">
        <v>6487.56</v>
      </c>
      <c r="H49" s="6" t="s">
        <v>123</v>
      </c>
      <c r="I49" s="8" t="s">
        <v>39</v>
      </c>
      <c r="J49" s="6"/>
      <c r="K49" s="7">
        <v>2.49932</v>
      </c>
      <c r="L49" s="7">
        <v>54</v>
      </c>
      <c r="M49" s="7">
        <v>35</v>
      </c>
      <c r="N49" s="7">
        <v>13</v>
      </c>
      <c r="O49" s="7">
        <v>5</v>
      </c>
      <c r="P49" s="7">
        <v>1</v>
      </c>
      <c r="Q49" s="7"/>
      <c r="R49" s="17"/>
      <c r="S49" s="17"/>
      <c r="T49" s="17"/>
    </row>
    <row r="50" spans="1:20" s="9" customFormat="1" ht="19.8" customHeight="1">
      <c r="A50" s="6" t="s">
        <v>121</v>
      </c>
      <c r="B50" s="7">
        <v>4268.3100000000004</v>
      </c>
      <c r="C50" s="8" t="s">
        <v>78</v>
      </c>
      <c r="D50" s="8" t="s">
        <v>39</v>
      </c>
      <c r="E50" s="6" t="s">
        <v>26</v>
      </c>
      <c r="F50" s="7">
        <v>9000.57</v>
      </c>
      <c r="G50" s="7">
        <v>34016.04</v>
      </c>
      <c r="H50" s="6" t="s">
        <v>124</v>
      </c>
      <c r="I50" s="8" t="s">
        <v>39</v>
      </c>
      <c r="J50" s="6"/>
      <c r="K50" s="7">
        <v>2.5</v>
      </c>
      <c r="L50" s="7">
        <v>118</v>
      </c>
      <c r="M50" s="7">
        <v>31</v>
      </c>
      <c r="N50" s="7">
        <v>34</v>
      </c>
      <c r="O50" s="7">
        <v>35</v>
      </c>
      <c r="P50" s="7"/>
      <c r="Q50" s="7">
        <v>18</v>
      </c>
      <c r="R50" s="17"/>
      <c r="S50" s="17"/>
      <c r="T50" s="17"/>
    </row>
    <row r="51" spans="1:20" s="9" customFormat="1" ht="19.8" customHeight="1">
      <c r="A51" s="6" t="s">
        <v>125</v>
      </c>
      <c r="B51" s="7">
        <v>150.22083333333299</v>
      </c>
      <c r="C51" s="8" t="s">
        <v>126</v>
      </c>
      <c r="D51" s="8" t="s">
        <v>62</v>
      </c>
      <c r="E51" s="6" t="s">
        <v>22</v>
      </c>
      <c r="F51" s="7">
        <v>84.7</v>
      </c>
      <c r="G51" s="7">
        <v>1802.65</v>
      </c>
      <c r="H51" s="6" t="s">
        <v>127</v>
      </c>
      <c r="I51" s="8">
        <v>0</v>
      </c>
      <c r="J51" s="6"/>
      <c r="K51" s="7">
        <v>1.183416666666667</v>
      </c>
      <c r="L51" s="7">
        <v>15</v>
      </c>
      <c r="M51" s="7">
        <v>13</v>
      </c>
      <c r="N51" s="7">
        <v>2</v>
      </c>
      <c r="O51" s="7"/>
      <c r="P51" s="7"/>
      <c r="Q51" s="7"/>
      <c r="R51" s="17"/>
      <c r="S51" s="17"/>
      <c r="T51" s="17"/>
    </row>
    <row r="52" spans="1:20" s="9" customFormat="1" ht="19.8" customHeight="1">
      <c r="A52" s="6" t="s">
        <v>128</v>
      </c>
      <c r="B52" s="7">
        <v>2073.7533333333299</v>
      </c>
      <c r="C52" s="8" t="s">
        <v>129</v>
      </c>
      <c r="D52" s="8" t="s">
        <v>54</v>
      </c>
      <c r="E52" s="6" t="s">
        <v>22</v>
      </c>
      <c r="F52" s="7">
        <v>379.93</v>
      </c>
      <c r="G52" s="7">
        <v>6580.77</v>
      </c>
      <c r="H52" s="6" t="s">
        <v>130</v>
      </c>
      <c r="I52" s="8" t="s">
        <v>54</v>
      </c>
      <c r="J52" s="6"/>
      <c r="K52" s="7">
        <v>2.67069</v>
      </c>
      <c r="L52" s="7">
        <v>35</v>
      </c>
      <c r="M52" s="7">
        <v>16</v>
      </c>
      <c r="N52" s="7">
        <v>19</v>
      </c>
      <c r="O52" s="7"/>
      <c r="P52" s="7"/>
      <c r="Q52" s="7"/>
      <c r="R52" s="17"/>
      <c r="S52" s="17"/>
      <c r="T52" s="17"/>
    </row>
    <row r="53" spans="1:20" s="9" customFormat="1" ht="19.8" customHeight="1">
      <c r="A53" s="6" t="s">
        <v>128</v>
      </c>
      <c r="B53" s="7">
        <v>2073.7533333333299</v>
      </c>
      <c r="C53" s="8" t="s">
        <v>129</v>
      </c>
      <c r="D53" s="8" t="s">
        <v>54</v>
      </c>
      <c r="E53" s="6" t="s">
        <v>24</v>
      </c>
      <c r="F53" s="7">
        <v>970.39</v>
      </c>
      <c r="G53" s="7">
        <v>5559.74</v>
      </c>
      <c r="H53" s="6" t="s">
        <v>131</v>
      </c>
      <c r="I53" s="8" t="s">
        <v>54</v>
      </c>
      <c r="J53" s="6"/>
      <c r="K53" s="7">
        <v>2.6618650000000001</v>
      </c>
      <c r="L53" s="7">
        <v>36</v>
      </c>
      <c r="M53" s="7">
        <v>35</v>
      </c>
      <c r="N53" s="7">
        <v>1</v>
      </c>
      <c r="O53" s="7"/>
      <c r="P53" s="7"/>
      <c r="Q53" s="7"/>
      <c r="R53" s="17"/>
      <c r="S53" s="17"/>
      <c r="T53" s="17"/>
    </row>
    <row r="54" spans="1:20" s="9" customFormat="1" ht="19.8" customHeight="1">
      <c r="A54" s="6" t="s">
        <v>128</v>
      </c>
      <c r="B54" s="7">
        <v>2073.7533333333299</v>
      </c>
      <c r="C54" s="8" t="s">
        <v>129</v>
      </c>
      <c r="D54" s="8" t="s">
        <v>54</v>
      </c>
      <c r="E54" s="6" t="s">
        <v>26</v>
      </c>
      <c r="F54" s="7">
        <v>1138.68</v>
      </c>
      <c r="G54" s="7">
        <v>12744.53</v>
      </c>
      <c r="H54" s="6" t="s">
        <v>132</v>
      </c>
      <c r="I54" s="8" t="s">
        <v>54</v>
      </c>
      <c r="J54" s="6"/>
      <c r="K54" s="7">
        <v>2.6613000000000002</v>
      </c>
      <c r="L54" s="7">
        <v>96</v>
      </c>
      <c r="M54" s="7">
        <v>31</v>
      </c>
      <c r="N54" s="7">
        <v>31</v>
      </c>
      <c r="O54" s="7">
        <v>34</v>
      </c>
      <c r="P54" s="7"/>
      <c r="Q54" s="7"/>
      <c r="R54" s="17"/>
      <c r="S54" s="17"/>
      <c r="T54" s="17"/>
    </row>
    <row r="55" spans="1:20" s="9" customFormat="1" ht="19.8" customHeight="1">
      <c r="A55" s="6" t="s">
        <v>133</v>
      </c>
      <c r="B55" s="7">
        <v>250.39666666666699</v>
      </c>
      <c r="C55" s="8" t="s">
        <v>134</v>
      </c>
      <c r="D55" s="8" t="s">
        <v>135</v>
      </c>
      <c r="E55" s="6" t="s">
        <v>26</v>
      </c>
      <c r="F55" s="7">
        <v>67.959999999999994</v>
      </c>
      <c r="G55" s="7">
        <v>3004.76</v>
      </c>
      <c r="H55" s="6" t="s">
        <v>136</v>
      </c>
      <c r="I55" s="8" t="s">
        <v>135</v>
      </c>
      <c r="J55" s="6"/>
      <c r="K55" s="7">
        <v>1.1157178000000001</v>
      </c>
      <c r="L55" s="7">
        <v>41</v>
      </c>
      <c r="M55" s="7">
        <v>29</v>
      </c>
      <c r="N55" s="7">
        <v>12</v>
      </c>
      <c r="O55" s="7"/>
      <c r="P55" s="7"/>
      <c r="Q55" s="7"/>
      <c r="R55" s="17"/>
      <c r="S55" s="17"/>
      <c r="T55" s="17"/>
    </row>
    <row r="56" spans="1:20" s="9" customFormat="1" ht="19.8" customHeight="1">
      <c r="A56" s="6" t="s">
        <v>137</v>
      </c>
      <c r="B56" s="7">
        <v>0.37</v>
      </c>
      <c r="C56" s="8" t="s">
        <v>138</v>
      </c>
      <c r="D56" s="8" t="s">
        <v>139</v>
      </c>
      <c r="E56" s="6" t="s">
        <v>26</v>
      </c>
      <c r="F56" s="7"/>
      <c r="G56" s="7">
        <v>0.37</v>
      </c>
      <c r="H56" s="6" t="s">
        <v>140</v>
      </c>
      <c r="I56" s="8">
        <v>0</v>
      </c>
      <c r="J56" s="6"/>
      <c r="K56" s="7">
        <v>2</v>
      </c>
      <c r="L56" s="7"/>
      <c r="M56" s="7"/>
      <c r="N56" s="7"/>
      <c r="O56" s="7"/>
      <c r="P56" s="7"/>
      <c r="Q56" s="7"/>
      <c r="R56" s="17"/>
      <c r="S56" s="17"/>
      <c r="T56" s="17"/>
    </row>
    <row r="57" spans="1:20" s="9" customFormat="1" ht="19.8" customHeight="1">
      <c r="A57" s="6" t="s">
        <v>141</v>
      </c>
      <c r="B57" s="7">
        <v>376.631666666667</v>
      </c>
      <c r="C57" s="8" t="s">
        <v>126</v>
      </c>
      <c r="D57" s="8" t="s">
        <v>39</v>
      </c>
      <c r="E57" s="6" t="s">
        <v>26</v>
      </c>
      <c r="F57" s="7">
        <v>877.82</v>
      </c>
      <c r="G57" s="7">
        <v>4519.58</v>
      </c>
      <c r="H57" s="6" t="s">
        <v>142</v>
      </c>
      <c r="I57" s="8" t="s">
        <v>39</v>
      </c>
      <c r="J57" s="6"/>
      <c r="K57" s="7">
        <v>2.2513000000000001</v>
      </c>
      <c r="L57" s="7">
        <v>41</v>
      </c>
      <c r="M57" s="7">
        <v>29</v>
      </c>
      <c r="N57" s="7">
        <v>12</v>
      </c>
      <c r="O57" s="7"/>
      <c r="P57" s="7"/>
      <c r="Q57" s="7"/>
      <c r="R57" s="17"/>
      <c r="S57" s="17"/>
      <c r="T57" s="17"/>
    </row>
    <row r="58" spans="1:20" s="9" customFormat="1" ht="19.8" customHeight="1">
      <c r="A58" s="6" t="s">
        <v>143</v>
      </c>
      <c r="B58" s="7">
        <v>239.91249999999999</v>
      </c>
      <c r="C58" s="8" t="s">
        <v>126</v>
      </c>
      <c r="D58" s="8" t="s">
        <v>39</v>
      </c>
      <c r="E58" s="6" t="s">
        <v>26</v>
      </c>
      <c r="F58" s="7">
        <v>70.94</v>
      </c>
      <c r="G58" s="7">
        <v>2878.95</v>
      </c>
      <c r="H58" s="6" t="s">
        <v>144</v>
      </c>
      <c r="I58" s="8" t="s">
        <v>39</v>
      </c>
      <c r="J58" s="6"/>
      <c r="K58" s="7">
        <v>2.4</v>
      </c>
      <c r="L58" s="7">
        <v>41</v>
      </c>
      <c r="M58" s="7">
        <v>29</v>
      </c>
      <c r="N58" s="7">
        <v>12</v>
      </c>
      <c r="O58" s="7"/>
      <c r="P58" s="7"/>
      <c r="Q58" s="7"/>
      <c r="R58" s="17"/>
      <c r="S58" s="17"/>
      <c r="T58" s="17"/>
    </row>
    <row r="59" spans="1:20" s="9" customFormat="1" ht="19.8" customHeight="1">
      <c r="A59" s="6" t="s">
        <v>145</v>
      </c>
      <c r="B59" s="7">
        <v>6224.9508333333297</v>
      </c>
      <c r="C59" s="8" t="s">
        <v>126</v>
      </c>
      <c r="D59" s="8" t="s">
        <v>39</v>
      </c>
      <c r="E59" s="6" t="s">
        <v>26</v>
      </c>
      <c r="F59" s="7">
        <v>2687.48</v>
      </c>
      <c r="G59" s="7">
        <v>74699.41</v>
      </c>
      <c r="H59" s="6" t="s">
        <v>146</v>
      </c>
      <c r="I59" s="8" t="s">
        <v>39</v>
      </c>
      <c r="J59" s="6"/>
      <c r="K59" s="7">
        <v>1.262041666666667</v>
      </c>
      <c r="L59" s="7">
        <v>127</v>
      </c>
      <c r="M59" s="7">
        <v>31</v>
      </c>
      <c r="N59" s="7">
        <v>35</v>
      </c>
      <c r="O59" s="7">
        <v>35</v>
      </c>
      <c r="P59" s="7">
        <v>8</v>
      </c>
      <c r="Q59" s="7">
        <v>18</v>
      </c>
      <c r="R59" s="17"/>
      <c r="S59" s="17"/>
      <c r="T59" s="17"/>
    </row>
    <row r="60" spans="1:20" s="9" customFormat="1" ht="19.8" customHeight="1">
      <c r="A60" s="6" t="s">
        <v>147</v>
      </c>
      <c r="B60" s="7">
        <v>34.071666666666701</v>
      </c>
      <c r="C60" s="8" t="s">
        <v>126</v>
      </c>
      <c r="D60" s="8" t="s">
        <v>39</v>
      </c>
      <c r="E60" s="6" t="s">
        <v>26</v>
      </c>
      <c r="F60" s="7">
        <v>8.6</v>
      </c>
      <c r="G60" s="7">
        <v>408.86</v>
      </c>
      <c r="H60" s="6" t="s">
        <v>148</v>
      </c>
      <c r="I60" s="8" t="s">
        <v>39</v>
      </c>
      <c r="J60" s="6"/>
      <c r="K60" s="7">
        <v>1.35</v>
      </c>
      <c r="L60" s="7"/>
      <c r="M60" s="7"/>
      <c r="N60" s="7"/>
      <c r="O60" s="7"/>
      <c r="P60" s="7"/>
      <c r="Q60" s="7"/>
      <c r="R60" s="17"/>
      <c r="S60" s="17"/>
      <c r="T60" s="17"/>
    </row>
    <row r="61" spans="1:20" s="9" customFormat="1" ht="19.8" customHeight="1">
      <c r="A61" s="6" t="s">
        <v>149</v>
      </c>
      <c r="B61" s="7">
        <v>72.832499999999996</v>
      </c>
      <c r="C61" s="8" t="s">
        <v>78</v>
      </c>
      <c r="D61" s="8" t="s">
        <v>39</v>
      </c>
      <c r="E61" s="6" t="s">
        <v>26</v>
      </c>
      <c r="F61" s="7">
        <v>9.73</v>
      </c>
      <c r="G61" s="7">
        <v>873.99</v>
      </c>
      <c r="H61" s="6" t="s">
        <v>150</v>
      </c>
      <c r="I61" s="8" t="s">
        <v>39</v>
      </c>
      <c r="J61" s="6"/>
      <c r="K61" s="7">
        <v>2.35</v>
      </c>
      <c r="L61" s="7">
        <v>9</v>
      </c>
      <c r="M61" s="7">
        <v>9</v>
      </c>
      <c r="N61" s="7"/>
      <c r="O61" s="7"/>
      <c r="P61" s="7"/>
      <c r="Q61" s="7"/>
      <c r="R61" s="17"/>
      <c r="S61" s="17"/>
      <c r="T61" s="17"/>
    </row>
    <row r="62" spans="1:20" s="9" customFormat="1" ht="19.8" customHeight="1">
      <c r="A62" s="6" t="s">
        <v>151</v>
      </c>
      <c r="B62" s="7">
        <v>4377.375</v>
      </c>
      <c r="C62" s="8" t="s">
        <v>152</v>
      </c>
      <c r="D62" s="8" t="s">
        <v>34</v>
      </c>
      <c r="E62" s="6" t="s">
        <v>26</v>
      </c>
      <c r="F62" s="7">
        <v>16129.69</v>
      </c>
      <c r="G62" s="7">
        <v>52528.5</v>
      </c>
      <c r="H62" s="6" t="s">
        <v>153</v>
      </c>
      <c r="I62" s="8">
        <v>0</v>
      </c>
      <c r="J62" s="6"/>
      <c r="K62" s="7">
        <v>2.2321</v>
      </c>
      <c r="L62" s="7">
        <v>118</v>
      </c>
      <c r="M62" s="7">
        <v>31</v>
      </c>
      <c r="N62" s="7">
        <v>34</v>
      </c>
      <c r="O62" s="7">
        <v>35</v>
      </c>
      <c r="P62" s="7"/>
      <c r="Q62" s="7">
        <v>18</v>
      </c>
      <c r="R62" s="17"/>
      <c r="S62" s="17"/>
      <c r="T62" s="17"/>
    </row>
    <row r="63" spans="1:20" s="9" customFormat="1" ht="19.8" customHeight="1">
      <c r="A63" s="6" t="s">
        <v>154</v>
      </c>
      <c r="B63" s="7">
        <v>891.59500000000003</v>
      </c>
      <c r="C63" s="8" t="s">
        <v>152</v>
      </c>
      <c r="D63" s="8" t="s">
        <v>34</v>
      </c>
      <c r="E63" s="6" t="s">
        <v>26</v>
      </c>
      <c r="F63" s="7">
        <v>3381.54</v>
      </c>
      <c r="G63" s="7">
        <v>10699.14</v>
      </c>
      <c r="H63" s="6" t="s">
        <v>155</v>
      </c>
      <c r="I63" s="8">
        <v>0</v>
      </c>
      <c r="J63" s="6"/>
      <c r="K63" s="7">
        <v>1.1154241</v>
      </c>
      <c r="L63" s="7">
        <v>71</v>
      </c>
      <c r="M63" s="7">
        <v>31</v>
      </c>
      <c r="N63" s="7">
        <v>35</v>
      </c>
      <c r="O63" s="7">
        <v>5</v>
      </c>
      <c r="P63" s="7"/>
      <c r="Q63" s="7"/>
      <c r="R63" s="17"/>
      <c r="S63" s="17"/>
      <c r="T63" s="17"/>
    </row>
    <row r="64" spans="1:20" s="9" customFormat="1" ht="19.8" customHeight="1">
      <c r="A64" s="6" t="s">
        <v>156</v>
      </c>
      <c r="B64" s="7">
        <v>1257.94333333333</v>
      </c>
      <c r="C64" s="8" t="s">
        <v>152</v>
      </c>
      <c r="D64" s="8" t="s">
        <v>34</v>
      </c>
      <c r="E64" s="6" t="s">
        <v>26</v>
      </c>
      <c r="F64" s="7">
        <v>1757.11</v>
      </c>
      <c r="G64" s="7">
        <v>15095.32</v>
      </c>
      <c r="H64" s="6" t="s">
        <v>157</v>
      </c>
      <c r="I64" s="8">
        <v>0</v>
      </c>
      <c r="J64" s="6"/>
      <c r="K64" s="7">
        <v>2.1982670799999999</v>
      </c>
      <c r="L64" s="7">
        <v>70</v>
      </c>
      <c r="M64" s="7">
        <v>31</v>
      </c>
      <c r="N64" s="7">
        <v>34</v>
      </c>
      <c r="O64" s="7">
        <v>5</v>
      </c>
      <c r="P64" s="7"/>
      <c r="Q64" s="7"/>
      <c r="R64" s="17"/>
      <c r="S64" s="17"/>
      <c r="T64" s="17"/>
    </row>
    <row r="65" spans="1:20" s="9" customFormat="1" ht="19.8" customHeight="1">
      <c r="A65" s="6" t="s">
        <v>158</v>
      </c>
      <c r="B65" s="7">
        <v>765.60583333333398</v>
      </c>
      <c r="C65" s="8" t="s">
        <v>159</v>
      </c>
      <c r="D65" s="8" t="s">
        <v>30</v>
      </c>
      <c r="E65" s="6" t="s">
        <v>26</v>
      </c>
      <c r="F65" s="7">
        <v>2478.5</v>
      </c>
      <c r="G65" s="7">
        <v>9187.27</v>
      </c>
      <c r="H65" s="6" t="s">
        <v>160</v>
      </c>
      <c r="I65" s="8" t="s">
        <v>30</v>
      </c>
      <c r="J65" s="6"/>
      <c r="K65" s="7">
        <v>2.1018731083333329</v>
      </c>
      <c r="L65" s="7">
        <v>71</v>
      </c>
      <c r="M65" s="7">
        <v>31</v>
      </c>
      <c r="N65" s="7">
        <v>35</v>
      </c>
      <c r="O65" s="7">
        <v>5</v>
      </c>
      <c r="P65" s="7"/>
      <c r="Q65" s="7"/>
      <c r="R65" s="17"/>
      <c r="S65" s="17"/>
      <c r="T65" s="17"/>
    </row>
    <row r="66" spans="1:20" s="9" customFormat="1" ht="19.8" customHeight="1">
      <c r="A66" s="6" t="s">
        <v>161</v>
      </c>
      <c r="B66" s="7">
        <v>451.13916666666699</v>
      </c>
      <c r="C66" s="8" t="s">
        <v>162</v>
      </c>
      <c r="D66" s="8" t="s">
        <v>163</v>
      </c>
      <c r="E66" s="6" t="s">
        <v>26</v>
      </c>
      <c r="F66" s="7">
        <v>132.72999999999999</v>
      </c>
      <c r="G66" s="7">
        <v>5413.67</v>
      </c>
      <c r="H66" s="6" t="s">
        <v>164</v>
      </c>
      <c r="I66" s="8" t="s">
        <v>163</v>
      </c>
      <c r="J66" s="6"/>
      <c r="K66" s="7">
        <v>2.103129491666667</v>
      </c>
      <c r="L66" s="7">
        <v>41</v>
      </c>
      <c r="M66" s="7">
        <v>29</v>
      </c>
      <c r="N66" s="7">
        <v>12</v>
      </c>
      <c r="O66" s="7"/>
      <c r="P66" s="7"/>
      <c r="Q66" s="7"/>
      <c r="R66" s="17"/>
      <c r="S66" s="17"/>
      <c r="T66" s="17"/>
    </row>
    <row r="67" spans="1:20" s="9" customFormat="1" ht="19.8" customHeight="1">
      <c r="A67" s="6" t="s">
        <v>165</v>
      </c>
      <c r="B67" s="7">
        <v>869.64083333333303</v>
      </c>
      <c r="C67" s="8" t="s">
        <v>162</v>
      </c>
      <c r="D67" s="8" t="s">
        <v>163</v>
      </c>
      <c r="E67" s="6" t="s">
        <v>26</v>
      </c>
      <c r="F67" s="7">
        <v>1767.51</v>
      </c>
      <c r="G67" s="7">
        <v>10435.69</v>
      </c>
      <c r="H67" s="6" t="s">
        <v>166</v>
      </c>
      <c r="I67" s="8" t="s">
        <v>163</v>
      </c>
      <c r="J67" s="6"/>
      <c r="K67" s="7">
        <v>1.115</v>
      </c>
      <c r="L67" s="7">
        <v>79</v>
      </c>
      <c r="M67" s="7">
        <v>31</v>
      </c>
      <c r="N67" s="7">
        <v>35</v>
      </c>
      <c r="O67" s="7">
        <v>5</v>
      </c>
      <c r="P67" s="7">
        <v>8</v>
      </c>
      <c r="Q67" s="7"/>
      <c r="R67" s="17"/>
      <c r="S67" s="17"/>
      <c r="T67" s="17"/>
    </row>
    <row r="68" spans="1:20" s="9" customFormat="1" ht="19.8" customHeight="1">
      <c r="A68" s="6" t="s">
        <v>167</v>
      </c>
      <c r="B68" s="7">
        <v>238.930833333333</v>
      </c>
      <c r="C68" s="8" t="s">
        <v>168</v>
      </c>
      <c r="D68" s="8" t="s">
        <v>169</v>
      </c>
      <c r="E68" s="6" t="s">
        <v>24</v>
      </c>
      <c r="F68" s="7">
        <v>363.98</v>
      </c>
      <c r="G68" s="7">
        <v>2867.17</v>
      </c>
      <c r="H68" s="6" t="s">
        <v>170</v>
      </c>
      <c r="I68" s="8">
        <v>0</v>
      </c>
      <c r="J68" s="6"/>
      <c r="K68" s="7">
        <v>1.1804110000000001</v>
      </c>
      <c r="L68" s="7">
        <v>49</v>
      </c>
      <c r="M68" s="7">
        <v>35</v>
      </c>
      <c r="N68" s="7">
        <v>13</v>
      </c>
      <c r="O68" s="7">
        <v>1</v>
      </c>
      <c r="P68" s="7"/>
      <c r="Q68" s="7"/>
      <c r="R68" s="17"/>
      <c r="S68" s="17"/>
      <c r="T68" s="17"/>
    </row>
    <row r="69" spans="1:20" s="9" customFormat="1" ht="19.8" customHeight="1">
      <c r="A69" s="6" t="s">
        <v>171</v>
      </c>
      <c r="B69" s="7">
        <v>225.893333333333</v>
      </c>
      <c r="C69" s="8" t="s">
        <v>168</v>
      </c>
      <c r="D69" s="8" t="s">
        <v>169</v>
      </c>
      <c r="E69" s="6" t="s">
        <v>24</v>
      </c>
      <c r="F69" s="7">
        <v>305.70999999999998</v>
      </c>
      <c r="G69" s="7">
        <v>2033.04</v>
      </c>
      <c r="H69" s="6" t="s">
        <v>172</v>
      </c>
      <c r="I69" s="8">
        <v>0</v>
      </c>
      <c r="J69" s="6"/>
      <c r="K69" s="7">
        <v>2.1632289999999998</v>
      </c>
      <c r="L69" s="7">
        <v>53</v>
      </c>
      <c r="M69" s="7">
        <v>35</v>
      </c>
      <c r="N69" s="7">
        <v>13</v>
      </c>
      <c r="O69" s="7">
        <v>5</v>
      </c>
      <c r="P69" s="7"/>
      <c r="Q69" s="7"/>
      <c r="R69" s="17"/>
      <c r="S69" s="17"/>
      <c r="T69" s="17"/>
    </row>
    <row r="70" spans="1:20" s="9" customFormat="1" ht="19.8" customHeight="1">
      <c r="A70" s="6" t="s">
        <v>173</v>
      </c>
      <c r="B70" s="7">
        <v>80.997500000000002</v>
      </c>
      <c r="C70" s="8" t="s">
        <v>168</v>
      </c>
      <c r="D70" s="8" t="s">
        <v>169</v>
      </c>
      <c r="E70" s="6" t="s">
        <v>26</v>
      </c>
      <c r="F70" s="7">
        <v>141.5</v>
      </c>
      <c r="G70" s="7">
        <v>971.97</v>
      </c>
      <c r="H70" s="6" t="s">
        <v>174</v>
      </c>
      <c r="I70" s="8">
        <v>0</v>
      </c>
      <c r="J70" s="6"/>
      <c r="K70" s="7">
        <v>1.2031000000000001</v>
      </c>
      <c r="L70" s="7">
        <v>39</v>
      </c>
      <c r="M70" s="7">
        <v>9</v>
      </c>
      <c r="N70" s="7"/>
      <c r="O70" s="7">
        <v>30</v>
      </c>
      <c r="P70" s="7"/>
      <c r="Q70" s="7"/>
      <c r="R70" s="17"/>
      <c r="S70" s="17"/>
      <c r="T70" s="17"/>
    </row>
    <row r="71" spans="1:20" s="9" customFormat="1" ht="19.8" customHeight="1">
      <c r="A71" s="6" t="s">
        <v>175</v>
      </c>
      <c r="B71" s="7">
        <v>83.644166666666706</v>
      </c>
      <c r="C71" s="8" t="s">
        <v>152</v>
      </c>
      <c r="D71" s="8" t="s">
        <v>34</v>
      </c>
      <c r="E71" s="6" t="s">
        <v>26</v>
      </c>
      <c r="F71" s="7">
        <v>148.31</v>
      </c>
      <c r="G71" s="7">
        <v>1003.73</v>
      </c>
      <c r="H71" s="6" t="s">
        <v>176</v>
      </c>
      <c r="I71" s="8">
        <v>0</v>
      </c>
      <c r="J71" s="6"/>
      <c r="K71" s="7">
        <v>2.2031000000000001</v>
      </c>
      <c r="L71" s="7">
        <v>39</v>
      </c>
      <c r="M71" s="7">
        <v>9</v>
      </c>
      <c r="N71" s="7"/>
      <c r="O71" s="7">
        <v>30</v>
      </c>
      <c r="P71" s="7"/>
      <c r="Q71" s="7"/>
      <c r="R71" s="17"/>
      <c r="S71" s="17"/>
      <c r="T71" s="17"/>
    </row>
    <row r="72" spans="1:20" s="9" customFormat="1" ht="19.8" customHeight="1">
      <c r="A72" s="6" t="s">
        <v>177</v>
      </c>
      <c r="B72" s="7">
        <v>40.288333333333298</v>
      </c>
      <c r="C72" s="8" t="s">
        <v>152</v>
      </c>
      <c r="D72" s="8" t="s">
        <v>34</v>
      </c>
      <c r="E72" s="6" t="s">
        <v>26</v>
      </c>
      <c r="F72" s="7">
        <v>58.67</v>
      </c>
      <c r="G72" s="7">
        <v>483.46</v>
      </c>
      <c r="H72" s="6" t="s">
        <v>178</v>
      </c>
      <c r="I72" s="8">
        <v>0</v>
      </c>
      <c r="J72" s="6"/>
      <c r="K72" s="7">
        <v>2.2031000000000001</v>
      </c>
      <c r="L72" s="7">
        <v>9</v>
      </c>
      <c r="M72" s="7">
        <v>9</v>
      </c>
      <c r="N72" s="7"/>
      <c r="O72" s="7"/>
      <c r="P72" s="7"/>
      <c r="Q72" s="7"/>
      <c r="R72" s="17"/>
      <c r="S72" s="17"/>
      <c r="T72" s="17"/>
    </row>
    <row r="73" spans="1:20" s="9" customFormat="1" ht="19.8" customHeight="1">
      <c r="A73" s="6" t="s">
        <v>179</v>
      </c>
      <c r="B73" s="7">
        <v>1829.08666666667</v>
      </c>
      <c r="C73" s="8" t="s">
        <v>152</v>
      </c>
      <c r="D73" s="8" t="s">
        <v>34</v>
      </c>
      <c r="E73" s="6" t="s">
        <v>22</v>
      </c>
      <c r="F73" s="7">
        <v>783.26</v>
      </c>
      <c r="G73" s="7">
        <v>2705.57</v>
      </c>
      <c r="H73" s="6" t="s">
        <v>180</v>
      </c>
      <c r="I73" s="8">
        <v>0</v>
      </c>
      <c r="J73" s="6"/>
      <c r="K73" s="7">
        <v>2.3102028218694892</v>
      </c>
      <c r="L73" s="7">
        <v>35</v>
      </c>
      <c r="M73" s="7">
        <v>16</v>
      </c>
      <c r="N73" s="7">
        <v>19</v>
      </c>
      <c r="O73" s="7"/>
      <c r="P73" s="7"/>
      <c r="Q73" s="7"/>
      <c r="R73" s="17"/>
      <c r="S73" s="17"/>
      <c r="T73" s="17"/>
    </row>
    <row r="74" spans="1:20" s="9" customFormat="1" ht="19.8" customHeight="1">
      <c r="A74" s="6" t="s">
        <v>179</v>
      </c>
      <c r="B74" s="7">
        <v>1829.08666666667</v>
      </c>
      <c r="C74" s="8" t="s">
        <v>152</v>
      </c>
      <c r="D74" s="8" t="s">
        <v>34</v>
      </c>
      <c r="E74" s="6" t="s">
        <v>24</v>
      </c>
      <c r="F74" s="7">
        <v>210.95</v>
      </c>
      <c r="G74" s="7">
        <v>1283.78</v>
      </c>
      <c r="H74" s="6" t="s">
        <v>181</v>
      </c>
      <c r="I74" s="8">
        <v>0</v>
      </c>
      <c r="J74" s="6"/>
      <c r="K74" s="7">
        <v>2.3110835351089589</v>
      </c>
      <c r="L74" s="7">
        <v>35</v>
      </c>
      <c r="M74" s="7">
        <v>35</v>
      </c>
      <c r="N74" s="7"/>
      <c r="O74" s="7"/>
      <c r="P74" s="7"/>
      <c r="Q74" s="7"/>
      <c r="R74" s="17"/>
      <c r="S74" s="17"/>
      <c r="T74" s="17"/>
    </row>
    <row r="75" spans="1:20" s="9" customFormat="1" ht="19.8" customHeight="1">
      <c r="A75" s="6" t="s">
        <v>179</v>
      </c>
      <c r="B75" s="7">
        <v>1829.08666666667</v>
      </c>
      <c r="C75" s="8" t="s">
        <v>152</v>
      </c>
      <c r="D75" s="8" t="s">
        <v>34</v>
      </c>
      <c r="E75" s="6" t="s">
        <v>26</v>
      </c>
      <c r="F75" s="7">
        <v>2192.08</v>
      </c>
      <c r="G75" s="7">
        <v>17959.689999999999</v>
      </c>
      <c r="H75" s="6" t="s">
        <v>182</v>
      </c>
      <c r="I75" s="8">
        <v>0</v>
      </c>
      <c r="J75" s="6"/>
      <c r="K75" s="7">
        <v>2.2986</v>
      </c>
      <c r="L75" s="7">
        <v>119</v>
      </c>
      <c r="M75" s="7">
        <v>31</v>
      </c>
      <c r="N75" s="7">
        <v>35</v>
      </c>
      <c r="O75" s="7">
        <v>35</v>
      </c>
      <c r="P75" s="7"/>
      <c r="Q75" s="7">
        <v>18</v>
      </c>
      <c r="R75" s="17"/>
      <c r="S75" s="17"/>
      <c r="T75" s="17"/>
    </row>
    <row r="76" spans="1:20" s="9" customFormat="1" ht="19.8" customHeight="1">
      <c r="A76" s="6" t="s">
        <v>183</v>
      </c>
      <c r="B76" s="7">
        <v>469.78500000000003</v>
      </c>
      <c r="C76" s="8" t="s">
        <v>184</v>
      </c>
      <c r="D76" s="8" t="s">
        <v>185</v>
      </c>
      <c r="E76" s="6" t="s">
        <v>22</v>
      </c>
      <c r="F76" s="7">
        <v>189.28</v>
      </c>
      <c r="G76" s="7">
        <v>5637.42</v>
      </c>
      <c r="H76" s="6" t="s">
        <v>186</v>
      </c>
      <c r="I76" s="8" t="s">
        <v>185</v>
      </c>
      <c r="J76" s="6"/>
      <c r="K76" s="7">
        <v>2.5181700909090909</v>
      </c>
      <c r="L76" s="7">
        <v>72</v>
      </c>
      <c r="M76" s="7">
        <v>16</v>
      </c>
      <c r="N76" s="7">
        <v>19</v>
      </c>
      <c r="O76" s="7">
        <v>37</v>
      </c>
      <c r="P76" s="7"/>
      <c r="Q76" s="7"/>
      <c r="R76" s="17"/>
      <c r="S76" s="17"/>
      <c r="T76" s="17"/>
    </row>
    <row r="77" spans="1:20" s="9" customFormat="1" ht="19.8" customHeight="1">
      <c r="A77" s="6" t="s">
        <v>187</v>
      </c>
      <c r="B77" s="7">
        <v>317.14916666666699</v>
      </c>
      <c r="C77" s="8" t="s">
        <v>188</v>
      </c>
      <c r="D77" s="8" t="s">
        <v>189</v>
      </c>
      <c r="E77" s="6" t="s">
        <v>22</v>
      </c>
      <c r="F77" s="7">
        <v>268.12</v>
      </c>
      <c r="G77" s="7">
        <v>3805.79</v>
      </c>
      <c r="H77" s="6" t="s">
        <v>190</v>
      </c>
      <c r="I77" s="8">
        <v>0</v>
      </c>
      <c r="J77" s="6"/>
      <c r="K77" s="7">
        <v>2.4983985833333331</v>
      </c>
      <c r="L77" s="7">
        <v>72</v>
      </c>
      <c r="M77" s="7">
        <v>16</v>
      </c>
      <c r="N77" s="7">
        <v>19</v>
      </c>
      <c r="O77" s="7">
        <v>37</v>
      </c>
      <c r="P77" s="7"/>
      <c r="Q77" s="7"/>
      <c r="R77" s="17"/>
      <c r="S77" s="17"/>
      <c r="T77" s="17"/>
    </row>
    <row r="78" spans="1:20" s="9" customFormat="1" ht="19.8" customHeight="1">
      <c r="A78" s="6" t="s">
        <v>191</v>
      </c>
      <c r="B78" s="7">
        <v>522.745</v>
      </c>
      <c r="C78" s="8" t="s">
        <v>188</v>
      </c>
      <c r="D78" s="8" t="s">
        <v>189</v>
      </c>
      <c r="E78" s="6" t="s">
        <v>22</v>
      </c>
      <c r="F78" s="7">
        <v>378.82</v>
      </c>
      <c r="G78" s="7">
        <v>6272.94</v>
      </c>
      <c r="H78" s="6" t="s">
        <v>192</v>
      </c>
      <c r="I78" s="8">
        <v>0</v>
      </c>
      <c r="J78" s="6"/>
      <c r="K78" s="7">
        <v>2.4997259166666672</v>
      </c>
      <c r="L78" s="7">
        <v>82</v>
      </c>
      <c r="M78" s="7">
        <v>16</v>
      </c>
      <c r="N78" s="7">
        <v>19</v>
      </c>
      <c r="O78" s="7">
        <v>47</v>
      </c>
      <c r="P78" s="7"/>
      <c r="Q78" s="7"/>
      <c r="R78" s="17"/>
      <c r="S78" s="17"/>
      <c r="T78" s="17"/>
    </row>
    <row r="79" spans="1:20" s="9" customFormat="1" ht="19.8" customHeight="1">
      <c r="A79" s="6" t="s">
        <v>193</v>
      </c>
      <c r="B79" s="7">
        <v>16.504999999999999</v>
      </c>
      <c r="C79" s="8" t="s">
        <v>53</v>
      </c>
      <c r="D79" s="8" t="s">
        <v>107</v>
      </c>
      <c r="E79" s="6" t="s">
        <v>24</v>
      </c>
      <c r="F79" s="7">
        <v>32.950000000000003</v>
      </c>
      <c r="G79" s="7">
        <v>33.01</v>
      </c>
      <c r="H79" s="6" t="s">
        <v>194</v>
      </c>
      <c r="I79" s="8">
        <v>0</v>
      </c>
      <c r="J79" s="6"/>
      <c r="K79" s="7">
        <v>1</v>
      </c>
      <c r="L79" s="7"/>
      <c r="M79" s="7"/>
      <c r="N79" s="7"/>
      <c r="O79" s="7"/>
      <c r="P79" s="7"/>
      <c r="Q79" s="7"/>
      <c r="R79" s="17"/>
      <c r="S79" s="17"/>
      <c r="T79" s="17"/>
    </row>
    <row r="80" spans="1:20" s="9" customFormat="1" ht="19.8" customHeight="1">
      <c r="A80" s="6" t="s">
        <v>195</v>
      </c>
      <c r="B80" s="7">
        <v>119.5125</v>
      </c>
      <c r="C80" s="8" t="s">
        <v>53</v>
      </c>
      <c r="D80" s="8" t="s">
        <v>107</v>
      </c>
      <c r="E80" s="6" t="s">
        <v>24</v>
      </c>
      <c r="F80" s="7">
        <v>659.37</v>
      </c>
      <c r="G80" s="7">
        <v>1434.15</v>
      </c>
      <c r="H80" s="6" t="s">
        <v>196</v>
      </c>
      <c r="I80" s="8">
        <v>0</v>
      </c>
      <c r="J80" s="6"/>
      <c r="K80" s="7">
        <v>1.19</v>
      </c>
      <c r="L80" s="7">
        <v>49</v>
      </c>
      <c r="M80" s="7">
        <v>35</v>
      </c>
      <c r="N80" s="7">
        <v>13</v>
      </c>
      <c r="O80" s="7">
        <v>1</v>
      </c>
      <c r="P80" s="7"/>
      <c r="Q80" s="7"/>
      <c r="R80" s="17"/>
      <c r="S80" s="17"/>
      <c r="T80" s="17"/>
    </row>
    <row r="81" spans="1:20" s="9" customFormat="1" ht="19.8" customHeight="1">
      <c r="A81" s="6" t="s">
        <v>197</v>
      </c>
      <c r="B81" s="7">
        <v>99.04</v>
      </c>
      <c r="C81" s="8" t="s">
        <v>67</v>
      </c>
      <c r="D81" s="8" t="s">
        <v>68</v>
      </c>
      <c r="E81" s="6" t="s">
        <v>24</v>
      </c>
      <c r="F81" s="7">
        <v>285.67</v>
      </c>
      <c r="G81" s="7">
        <v>1188.48</v>
      </c>
      <c r="H81" s="6" t="s">
        <v>198</v>
      </c>
      <c r="I81" s="8" t="s">
        <v>68</v>
      </c>
      <c r="J81" s="6"/>
      <c r="K81" s="7">
        <v>1.19</v>
      </c>
      <c r="L81" s="7">
        <v>49</v>
      </c>
      <c r="M81" s="7">
        <v>35</v>
      </c>
      <c r="N81" s="7">
        <v>13</v>
      </c>
      <c r="O81" s="7">
        <v>1</v>
      </c>
      <c r="P81" s="7"/>
      <c r="Q81" s="7"/>
      <c r="R81" s="17"/>
      <c r="S81" s="17"/>
      <c r="T81" s="17"/>
    </row>
    <row r="82" spans="1:20" s="9" customFormat="1" ht="19.8" customHeight="1">
      <c r="A82" s="6" t="s">
        <v>199</v>
      </c>
      <c r="B82" s="7">
        <v>148.50166666666701</v>
      </c>
      <c r="C82" s="8" t="s">
        <v>61</v>
      </c>
      <c r="D82" s="8" t="s">
        <v>62</v>
      </c>
      <c r="E82" s="6" t="s">
        <v>24</v>
      </c>
      <c r="F82" s="7">
        <v>224.81</v>
      </c>
      <c r="G82" s="7">
        <v>1782.02</v>
      </c>
      <c r="H82" s="6" t="s">
        <v>200</v>
      </c>
      <c r="I82" s="8">
        <v>0</v>
      </c>
      <c r="J82" s="6"/>
      <c r="K82" s="7">
        <v>1.2920940000000001</v>
      </c>
      <c r="L82" s="7">
        <v>49</v>
      </c>
      <c r="M82" s="7">
        <v>35</v>
      </c>
      <c r="N82" s="7">
        <v>13</v>
      </c>
      <c r="O82" s="7">
        <v>1</v>
      </c>
      <c r="P82" s="7"/>
      <c r="Q82" s="7"/>
      <c r="R82" s="17"/>
      <c r="S82" s="17"/>
      <c r="T82" s="17"/>
    </row>
    <row r="83" spans="1:20" s="9" customFormat="1" ht="19.8" customHeight="1">
      <c r="A83" s="6" t="s">
        <v>201</v>
      </c>
      <c r="B83" s="7">
        <v>784.35416666666697</v>
      </c>
      <c r="C83" s="8" t="s">
        <v>61</v>
      </c>
      <c r="D83" s="8" t="s">
        <v>58</v>
      </c>
      <c r="E83" s="6" t="s">
        <v>22</v>
      </c>
      <c r="F83" s="7">
        <v>3185.57</v>
      </c>
      <c r="G83" s="7">
        <v>9412.25</v>
      </c>
      <c r="H83" s="6" t="s">
        <v>202</v>
      </c>
      <c r="I83" s="8">
        <v>0</v>
      </c>
      <c r="J83" s="6"/>
      <c r="K83" s="7">
        <v>2.3841782178217801</v>
      </c>
      <c r="L83" s="7">
        <v>15</v>
      </c>
      <c r="M83" s="7">
        <v>13</v>
      </c>
      <c r="N83" s="7">
        <v>2</v>
      </c>
      <c r="O83" s="7"/>
      <c r="P83" s="7"/>
      <c r="Q83" s="7"/>
      <c r="R83" s="17"/>
      <c r="S83" s="17"/>
      <c r="T83" s="17"/>
    </row>
    <row r="84" spans="1:20" s="9" customFormat="1" ht="19.8" customHeight="1">
      <c r="A84" s="6" t="s">
        <v>203</v>
      </c>
      <c r="B84" s="7">
        <v>47.523333333333397</v>
      </c>
      <c r="C84" s="8" t="s">
        <v>204</v>
      </c>
      <c r="D84" s="8" t="s">
        <v>81</v>
      </c>
      <c r="E84" s="6" t="s">
        <v>26</v>
      </c>
      <c r="F84" s="7">
        <v>30.43</v>
      </c>
      <c r="G84" s="7">
        <v>570.28</v>
      </c>
      <c r="H84" s="6" t="s">
        <v>205</v>
      </c>
      <c r="I84" s="8">
        <v>0</v>
      </c>
      <c r="J84" s="6"/>
      <c r="K84" s="7">
        <v>1.1133</v>
      </c>
      <c r="L84" s="7">
        <v>68</v>
      </c>
      <c r="M84" s="7">
        <v>29</v>
      </c>
      <c r="N84" s="7">
        <v>34</v>
      </c>
      <c r="O84" s="7">
        <v>5</v>
      </c>
      <c r="P84" s="7"/>
      <c r="Q84" s="7"/>
      <c r="R84" s="17"/>
      <c r="S84" s="17"/>
      <c r="T84" s="17"/>
    </row>
    <row r="85" spans="1:20" s="9" customFormat="1" ht="19.8" customHeight="1">
      <c r="A85" s="6" t="s">
        <v>206</v>
      </c>
      <c r="B85" s="7">
        <v>790.43916666666598</v>
      </c>
      <c r="C85" s="8" t="s">
        <v>207</v>
      </c>
      <c r="D85" s="8" t="s">
        <v>208</v>
      </c>
      <c r="E85" s="6" t="s">
        <v>26</v>
      </c>
      <c r="F85" s="7">
        <v>6367.01</v>
      </c>
      <c r="G85" s="7">
        <v>9485.27</v>
      </c>
      <c r="H85" s="6" t="s">
        <v>209</v>
      </c>
      <c r="I85" s="8" t="s">
        <v>208</v>
      </c>
      <c r="J85" s="6"/>
      <c r="K85" s="7">
        <v>1.0895999999999999</v>
      </c>
      <c r="L85" s="7">
        <v>100</v>
      </c>
      <c r="M85" s="7">
        <v>31</v>
      </c>
      <c r="N85" s="7">
        <v>34</v>
      </c>
      <c r="O85" s="7">
        <v>35</v>
      </c>
      <c r="P85" s="7"/>
      <c r="Q85" s="7"/>
      <c r="R85" s="17"/>
      <c r="S85" s="17"/>
      <c r="T85" s="17"/>
    </row>
    <row r="86" spans="1:20" s="9" customFormat="1" ht="19.8" customHeight="1">
      <c r="A86" s="6" t="s">
        <v>210</v>
      </c>
      <c r="B86" s="7">
        <v>68.538333333333298</v>
      </c>
      <c r="C86" s="8" t="s">
        <v>211</v>
      </c>
      <c r="D86" s="8" t="s">
        <v>169</v>
      </c>
      <c r="E86" s="6" t="s">
        <v>26</v>
      </c>
      <c r="F86" s="7">
        <v>5.94</v>
      </c>
      <c r="G86" s="7">
        <v>822.46</v>
      </c>
      <c r="H86" s="6" t="s">
        <v>212</v>
      </c>
      <c r="I86" s="8">
        <v>0</v>
      </c>
      <c r="J86" s="6"/>
      <c r="K86" s="7">
        <v>2.0989377400000002</v>
      </c>
      <c r="L86" s="7">
        <v>9</v>
      </c>
      <c r="M86" s="7">
        <v>9</v>
      </c>
      <c r="N86" s="7"/>
      <c r="O86" s="7"/>
      <c r="P86" s="7"/>
      <c r="Q86" s="7"/>
      <c r="R86" s="17"/>
      <c r="S86" s="17"/>
      <c r="T86" s="17"/>
    </row>
    <row r="87" spans="1:20" s="9" customFormat="1" ht="19.8" customHeight="1">
      <c r="A87" s="6" t="s">
        <v>213</v>
      </c>
      <c r="B87" s="7">
        <v>428.14166666666699</v>
      </c>
      <c r="C87" s="8" t="s">
        <v>214</v>
      </c>
      <c r="D87" s="8" t="s">
        <v>215</v>
      </c>
      <c r="E87" s="6" t="s">
        <v>26</v>
      </c>
      <c r="F87" s="7">
        <v>70.25</v>
      </c>
      <c r="G87" s="7">
        <v>5137.7</v>
      </c>
      <c r="H87" s="6" t="s">
        <v>216</v>
      </c>
      <c r="I87" s="8">
        <v>0</v>
      </c>
      <c r="J87" s="6"/>
      <c r="K87" s="7">
        <v>1.77</v>
      </c>
      <c r="L87" s="7">
        <v>57</v>
      </c>
      <c r="M87" s="7">
        <v>31</v>
      </c>
      <c r="N87" s="7">
        <v>23</v>
      </c>
      <c r="O87" s="7">
        <v>3</v>
      </c>
      <c r="P87" s="7"/>
      <c r="Q87" s="7"/>
      <c r="R87" s="17"/>
      <c r="S87" s="17"/>
      <c r="T87" s="17"/>
    </row>
    <row r="88" spans="1:20" s="9" customFormat="1" ht="19.8" customHeight="1">
      <c r="A88" s="6" t="s">
        <v>217</v>
      </c>
      <c r="B88" s="7">
        <v>133.86083333333301</v>
      </c>
      <c r="C88" s="8" t="s">
        <v>188</v>
      </c>
      <c r="D88" s="8" t="s">
        <v>189</v>
      </c>
      <c r="E88" s="6" t="s">
        <v>26</v>
      </c>
      <c r="F88" s="7">
        <v>40.869999999999997</v>
      </c>
      <c r="G88" s="7">
        <v>1606.33</v>
      </c>
      <c r="H88" s="6" t="s">
        <v>218</v>
      </c>
      <c r="I88" s="8">
        <v>0</v>
      </c>
      <c r="J88" s="6"/>
      <c r="K88" s="7">
        <v>2.0721479999999999</v>
      </c>
      <c r="L88" s="7">
        <v>9</v>
      </c>
      <c r="M88" s="7">
        <v>9</v>
      </c>
      <c r="N88" s="7"/>
      <c r="O88" s="7"/>
      <c r="P88" s="7"/>
      <c r="Q88" s="7"/>
      <c r="R88" s="17"/>
      <c r="S88" s="17"/>
      <c r="T88" s="17"/>
    </row>
    <row r="89" spans="1:20" s="9" customFormat="1" ht="19.8" customHeight="1">
      <c r="A89" s="6" t="s">
        <v>219</v>
      </c>
      <c r="B89" s="7">
        <v>448.23</v>
      </c>
      <c r="C89" s="8" t="s">
        <v>220</v>
      </c>
      <c r="D89" s="8" t="s">
        <v>81</v>
      </c>
      <c r="E89" s="6" t="s">
        <v>22</v>
      </c>
      <c r="F89" s="7">
        <v>321.79000000000002</v>
      </c>
      <c r="G89" s="7">
        <v>893.56</v>
      </c>
      <c r="H89" s="6" t="s">
        <v>221</v>
      </c>
      <c r="I89" s="8" t="s">
        <v>81</v>
      </c>
      <c r="J89" s="6"/>
      <c r="K89" s="7">
        <v>1.4</v>
      </c>
      <c r="L89" s="7">
        <v>15</v>
      </c>
      <c r="M89" s="7">
        <v>13</v>
      </c>
      <c r="N89" s="7">
        <v>2</v>
      </c>
      <c r="O89" s="7"/>
      <c r="P89" s="7"/>
      <c r="Q89" s="7"/>
      <c r="R89" s="17"/>
      <c r="S89" s="17"/>
      <c r="T89" s="17"/>
    </row>
    <row r="90" spans="1:20" s="9" customFormat="1" ht="19.8" customHeight="1">
      <c r="A90" s="6" t="s">
        <v>219</v>
      </c>
      <c r="B90" s="7">
        <v>448.23</v>
      </c>
      <c r="C90" s="8" t="s">
        <v>220</v>
      </c>
      <c r="D90" s="8" t="s">
        <v>81</v>
      </c>
      <c r="E90" s="6" t="s">
        <v>24</v>
      </c>
      <c r="F90" s="7">
        <v>469.32</v>
      </c>
      <c r="G90" s="7">
        <v>1251.1400000000001</v>
      </c>
      <c r="H90" s="6" t="s">
        <v>222</v>
      </c>
      <c r="I90" s="8" t="s">
        <v>81</v>
      </c>
      <c r="J90" s="6"/>
      <c r="K90" s="7">
        <v>2.4</v>
      </c>
      <c r="L90" s="7">
        <v>15</v>
      </c>
      <c r="M90" s="7">
        <v>15</v>
      </c>
      <c r="N90" s="7"/>
      <c r="O90" s="7"/>
      <c r="P90" s="7"/>
      <c r="Q90" s="7"/>
      <c r="R90" s="17"/>
      <c r="S90" s="17"/>
      <c r="T90" s="17"/>
    </row>
    <row r="91" spans="1:20" s="9" customFormat="1" ht="19.8" customHeight="1">
      <c r="A91" s="6" t="s">
        <v>219</v>
      </c>
      <c r="B91" s="7">
        <v>448.23</v>
      </c>
      <c r="C91" s="8" t="s">
        <v>220</v>
      </c>
      <c r="D91" s="8" t="s">
        <v>81</v>
      </c>
      <c r="E91" s="6" t="s">
        <v>26</v>
      </c>
      <c r="F91" s="7">
        <v>629.91</v>
      </c>
      <c r="G91" s="7">
        <v>3234.06</v>
      </c>
      <c r="H91" s="6" t="s">
        <v>223</v>
      </c>
      <c r="I91" s="8" t="s">
        <v>81</v>
      </c>
      <c r="J91" s="6"/>
      <c r="K91" s="7">
        <v>2.4</v>
      </c>
      <c r="L91" s="7">
        <v>45</v>
      </c>
      <c r="M91" s="7">
        <v>31</v>
      </c>
      <c r="N91" s="7">
        <v>14</v>
      </c>
      <c r="O91" s="7"/>
      <c r="P91" s="7"/>
      <c r="Q91" s="7"/>
      <c r="R91" s="17"/>
      <c r="S91" s="17"/>
      <c r="T91" s="17"/>
    </row>
    <row r="92" spans="1:20" s="9" customFormat="1" ht="19.8" customHeight="1">
      <c r="A92" s="6" t="s">
        <v>224</v>
      </c>
      <c r="B92" s="7">
        <v>122.92400000000001</v>
      </c>
      <c r="C92" s="8" t="s">
        <v>220</v>
      </c>
      <c r="D92" s="8" t="s">
        <v>81</v>
      </c>
      <c r="E92" s="6" t="s">
        <v>22</v>
      </c>
      <c r="F92" s="7">
        <v>0.56999999999999995</v>
      </c>
      <c r="G92" s="7">
        <v>0.56999999999999995</v>
      </c>
      <c r="H92" s="6" t="s">
        <v>225</v>
      </c>
      <c r="I92" s="8" t="s">
        <v>81</v>
      </c>
      <c r="J92" s="6"/>
      <c r="K92" s="7">
        <v>1</v>
      </c>
      <c r="L92" s="7"/>
      <c r="M92" s="7"/>
      <c r="N92" s="7"/>
      <c r="O92" s="7"/>
      <c r="P92" s="7"/>
      <c r="Q92" s="7"/>
      <c r="R92" s="17"/>
      <c r="S92" s="17"/>
      <c r="T92" s="17"/>
    </row>
    <row r="93" spans="1:20" s="9" customFormat="1" ht="19.8" customHeight="1">
      <c r="A93" s="6" t="s">
        <v>224</v>
      </c>
      <c r="B93" s="7">
        <v>122.92400000000001</v>
      </c>
      <c r="C93" s="8" t="s">
        <v>220</v>
      </c>
      <c r="D93" s="8" t="s">
        <v>81</v>
      </c>
      <c r="E93" s="6" t="s">
        <v>24</v>
      </c>
      <c r="F93" s="7">
        <v>2.0299999999999998</v>
      </c>
      <c r="G93" s="7">
        <v>2.0299999999999998</v>
      </c>
      <c r="H93" s="6" t="s">
        <v>226</v>
      </c>
      <c r="I93" s="8" t="s">
        <v>81</v>
      </c>
      <c r="J93" s="6"/>
      <c r="K93" s="7">
        <v>2</v>
      </c>
      <c r="L93" s="7"/>
      <c r="M93" s="7"/>
      <c r="N93" s="7"/>
      <c r="O93" s="7"/>
      <c r="P93" s="7"/>
      <c r="Q93" s="7"/>
      <c r="R93" s="17"/>
      <c r="S93" s="17"/>
      <c r="T93" s="17"/>
    </row>
    <row r="94" spans="1:20" s="9" customFormat="1" ht="19.8" customHeight="1">
      <c r="A94" s="6" t="s">
        <v>224</v>
      </c>
      <c r="B94" s="7">
        <v>122.92400000000001</v>
      </c>
      <c r="C94" s="8" t="s">
        <v>220</v>
      </c>
      <c r="D94" s="8" t="s">
        <v>81</v>
      </c>
      <c r="E94" s="6" t="s">
        <v>26</v>
      </c>
      <c r="F94" s="7">
        <v>603.91</v>
      </c>
      <c r="G94" s="7">
        <v>612.02</v>
      </c>
      <c r="H94" s="6" t="s">
        <v>227</v>
      </c>
      <c r="I94" s="8" t="s">
        <v>81</v>
      </c>
      <c r="J94" s="6"/>
      <c r="K94" s="7">
        <v>1.69</v>
      </c>
      <c r="L94" s="7"/>
      <c r="M94" s="7"/>
      <c r="N94" s="7"/>
      <c r="O94" s="7"/>
      <c r="P94" s="7"/>
      <c r="Q94" s="7"/>
      <c r="R94" s="17"/>
      <c r="S94" s="17"/>
      <c r="T94" s="17"/>
    </row>
    <row r="95" spans="1:20" s="9" customFormat="1" ht="19.8" customHeight="1">
      <c r="A95" s="6" t="s">
        <v>228</v>
      </c>
      <c r="B95" s="7">
        <v>213.66333333333299</v>
      </c>
      <c r="C95" s="8" t="s">
        <v>220</v>
      </c>
      <c r="D95" s="8" t="s">
        <v>81</v>
      </c>
      <c r="E95" s="6" t="s">
        <v>22</v>
      </c>
      <c r="F95" s="7">
        <v>376.85</v>
      </c>
      <c r="G95" s="7">
        <v>2563.96</v>
      </c>
      <c r="H95" s="6" t="s">
        <v>229</v>
      </c>
      <c r="I95" s="8" t="s">
        <v>81</v>
      </c>
      <c r="J95" s="6"/>
      <c r="K95" s="7">
        <v>2.8893719999999998</v>
      </c>
      <c r="L95" s="7"/>
      <c r="M95" s="7"/>
      <c r="N95" s="7"/>
      <c r="O95" s="7"/>
      <c r="P95" s="7"/>
      <c r="Q95" s="7"/>
      <c r="R95" s="17"/>
      <c r="S95" s="17"/>
      <c r="T95" s="17"/>
    </row>
    <row r="96" spans="1:20" s="9" customFormat="1" ht="19.8" customHeight="1">
      <c r="A96" s="6" t="s">
        <v>230</v>
      </c>
      <c r="B96" s="7">
        <v>5864.73</v>
      </c>
      <c r="C96" s="8" t="s">
        <v>207</v>
      </c>
      <c r="D96" s="8" t="s">
        <v>208</v>
      </c>
      <c r="E96" s="6" t="s">
        <v>22</v>
      </c>
      <c r="F96" s="7">
        <v>4150.08</v>
      </c>
      <c r="G96" s="7">
        <v>29272.86</v>
      </c>
      <c r="H96" s="6" t="s">
        <v>231</v>
      </c>
      <c r="I96" s="8" t="s">
        <v>208</v>
      </c>
      <c r="J96" s="6"/>
      <c r="K96" s="7">
        <v>1.52395105</v>
      </c>
      <c r="L96" s="7">
        <v>87</v>
      </c>
      <c r="M96" s="7">
        <v>16</v>
      </c>
      <c r="N96" s="7">
        <v>19</v>
      </c>
      <c r="O96" s="7">
        <v>47</v>
      </c>
      <c r="P96" s="7">
        <v>5</v>
      </c>
      <c r="Q96" s="7"/>
      <c r="R96" s="17"/>
      <c r="S96" s="17"/>
      <c r="T96" s="17"/>
    </row>
    <row r="97" spans="1:20" s="9" customFormat="1" ht="19.8" customHeight="1">
      <c r="A97" s="6" t="s">
        <v>230</v>
      </c>
      <c r="B97" s="7">
        <v>5864.73</v>
      </c>
      <c r="C97" s="8" t="s">
        <v>207</v>
      </c>
      <c r="D97" s="8" t="s">
        <v>208</v>
      </c>
      <c r="E97" s="6" t="s">
        <v>24</v>
      </c>
      <c r="F97" s="7">
        <v>392.53</v>
      </c>
      <c r="G97" s="7">
        <v>5642.11</v>
      </c>
      <c r="H97" s="6" t="s">
        <v>232</v>
      </c>
      <c r="I97" s="8" t="s">
        <v>208</v>
      </c>
      <c r="J97" s="6"/>
      <c r="K97" s="7">
        <v>1.5153300000000001</v>
      </c>
      <c r="L97" s="7">
        <v>55</v>
      </c>
      <c r="M97" s="7">
        <v>35</v>
      </c>
      <c r="N97" s="7">
        <v>14</v>
      </c>
      <c r="O97" s="7">
        <v>5</v>
      </c>
      <c r="P97" s="7">
        <v>1</v>
      </c>
      <c r="Q97" s="7"/>
      <c r="R97" s="17"/>
      <c r="S97" s="17"/>
      <c r="T97" s="17"/>
    </row>
    <row r="98" spans="1:20" s="9" customFormat="1" ht="19.8" customHeight="1">
      <c r="A98" s="6" t="s">
        <v>230</v>
      </c>
      <c r="B98" s="7">
        <v>5864.73</v>
      </c>
      <c r="C98" s="8" t="s">
        <v>207</v>
      </c>
      <c r="D98" s="8" t="s">
        <v>208</v>
      </c>
      <c r="E98" s="6" t="s">
        <v>26</v>
      </c>
      <c r="F98" s="7">
        <v>5857.83</v>
      </c>
      <c r="G98" s="7">
        <v>35461.79</v>
      </c>
      <c r="H98" s="6" t="s">
        <v>233</v>
      </c>
      <c r="I98" s="8" t="s">
        <v>208</v>
      </c>
      <c r="J98" s="6"/>
      <c r="K98" s="7">
        <v>1.5049999999999999</v>
      </c>
      <c r="L98" s="7">
        <v>126</v>
      </c>
      <c r="M98" s="7">
        <v>31</v>
      </c>
      <c r="N98" s="7">
        <v>34</v>
      </c>
      <c r="O98" s="7">
        <v>35</v>
      </c>
      <c r="P98" s="7">
        <v>8</v>
      </c>
      <c r="Q98" s="7">
        <v>18</v>
      </c>
      <c r="R98" s="17"/>
      <c r="S98" s="17"/>
      <c r="T98" s="17"/>
    </row>
    <row r="99" spans="1:20" s="9" customFormat="1" ht="19.8" customHeight="1">
      <c r="A99" s="6" t="s">
        <v>234</v>
      </c>
      <c r="B99" s="7">
        <v>1296.6183333333299</v>
      </c>
      <c r="C99" s="8" t="s">
        <v>235</v>
      </c>
      <c r="D99" s="8" t="s">
        <v>236</v>
      </c>
      <c r="E99" s="6" t="s">
        <v>26</v>
      </c>
      <c r="F99" s="7">
        <v>832.92</v>
      </c>
      <c r="G99" s="7">
        <v>15559.42</v>
      </c>
      <c r="H99" s="6" t="s">
        <v>237</v>
      </c>
      <c r="I99" s="8">
        <v>0</v>
      </c>
      <c r="J99" s="6"/>
      <c r="K99" s="7">
        <v>1.2538</v>
      </c>
      <c r="L99" s="7">
        <v>105</v>
      </c>
      <c r="M99" s="7">
        <v>31</v>
      </c>
      <c r="N99" s="7">
        <v>23</v>
      </c>
      <c r="O99" s="7">
        <v>33</v>
      </c>
      <c r="P99" s="7"/>
      <c r="Q99" s="7">
        <v>18</v>
      </c>
      <c r="R99" s="17"/>
      <c r="S99" s="17"/>
      <c r="T99" s="17"/>
    </row>
    <row r="100" spans="1:20" s="9" customFormat="1" ht="19.8" customHeight="1">
      <c r="A100" s="6" t="s">
        <v>238</v>
      </c>
      <c r="B100" s="7">
        <v>262.45999999999998</v>
      </c>
      <c r="C100" s="8" t="s">
        <v>188</v>
      </c>
      <c r="D100" s="8" t="s">
        <v>189</v>
      </c>
      <c r="E100" s="6" t="s">
        <v>26</v>
      </c>
      <c r="F100" s="7">
        <v>495.6</v>
      </c>
      <c r="G100" s="7">
        <v>524.91999999999996</v>
      </c>
      <c r="H100" s="6" t="s">
        <v>239</v>
      </c>
      <c r="I100" s="8">
        <v>0</v>
      </c>
      <c r="J100" s="6"/>
      <c r="K100" s="7">
        <v>1.2538</v>
      </c>
      <c r="L100" s="7"/>
      <c r="M100" s="7"/>
      <c r="N100" s="7"/>
      <c r="O100" s="7"/>
      <c r="P100" s="7"/>
      <c r="Q100" s="7"/>
      <c r="R100" s="17"/>
      <c r="S100" s="17"/>
      <c r="T100" s="17"/>
    </row>
    <row r="101" spans="1:20" s="9" customFormat="1" ht="19.8" customHeight="1">
      <c r="A101" s="6" t="s">
        <v>240</v>
      </c>
      <c r="B101" s="7">
        <v>893.53333333333296</v>
      </c>
      <c r="C101" s="8" t="s">
        <v>33</v>
      </c>
      <c r="D101" s="8" t="s">
        <v>34</v>
      </c>
      <c r="E101" s="6" t="s">
        <v>26</v>
      </c>
      <c r="F101" s="7">
        <v>598.54999999999995</v>
      </c>
      <c r="G101" s="7">
        <v>10722.4</v>
      </c>
      <c r="H101" s="6" t="s">
        <v>241</v>
      </c>
      <c r="I101" s="8">
        <v>0</v>
      </c>
      <c r="J101" s="6"/>
      <c r="K101" s="7">
        <v>1.2538</v>
      </c>
      <c r="L101" s="7">
        <v>89</v>
      </c>
      <c r="M101" s="7">
        <v>29</v>
      </c>
      <c r="N101" s="7">
        <v>12</v>
      </c>
      <c r="O101" s="7">
        <v>30</v>
      </c>
      <c r="P101" s="7"/>
      <c r="Q101" s="7">
        <v>18</v>
      </c>
      <c r="R101" s="17"/>
      <c r="S101" s="17"/>
      <c r="T101" s="17"/>
    </row>
    <row r="102" spans="1:20" s="9" customFormat="1" ht="19.8" customHeight="1">
      <c r="A102" s="6" t="s">
        <v>242</v>
      </c>
      <c r="B102" s="7">
        <v>11.9381818181818</v>
      </c>
      <c r="C102" s="8" t="s">
        <v>152</v>
      </c>
      <c r="D102" s="8" t="s">
        <v>243</v>
      </c>
      <c r="E102" s="6" t="s">
        <v>24</v>
      </c>
      <c r="F102" s="7">
        <v>8.2899999999999991</v>
      </c>
      <c r="G102" s="7">
        <v>131.32</v>
      </c>
      <c r="H102" s="6" t="s">
        <v>244</v>
      </c>
      <c r="I102" s="8">
        <v>0</v>
      </c>
      <c r="J102" s="6"/>
      <c r="K102" s="7">
        <v>2.2294999999999998</v>
      </c>
      <c r="L102" s="7">
        <v>15</v>
      </c>
      <c r="M102" s="7">
        <v>15</v>
      </c>
      <c r="N102" s="7"/>
      <c r="O102" s="7"/>
      <c r="P102" s="7"/>
      <c r="Q102" s="7"/>
      <c r="R102" s="17"/>
      <c r="S102" s="17"/>
      <c r="T102" s="17"/>
    </row>
    <row r="103" spans="1:20" s="9" customFormat="1" ht="19.8" customHeight="1">
      <c r="A103" s="6" t="s">
        <v>245</v>
      </c>
      <c r="B103" s="7">
        <v>0.96</v>
      </c>
      <c r="C103" s="8" t="s">
        <v>246</v>
      </c>
      <c r="D103" s="8" t="s">
        <v>247</v>
      </c>
      <c r="E103" s="6" t="s">
        <v>24</v>
      </c>
      <c r="F103" s="7">
        <v>0.96</v>
      </c>
      <c r="G103" s="7">
        <v>0.96</v>
      </c>
      <c r="H103" s="6" t="s">
        <v>248</v>
      </c>
      <c r="I103" s="8">
        <v>0</v>
      </c>
      <c r="J103" s="6"/>
      <c r="K103" s="7">
        <v>2</v>
      </c>
      <c r="L103" s="7"/>
      <c r="M103" s="7"/>
      <c r="N103" s="7"/>
      <c r="O103" s="7"/>
      <c r="P103" s="7"/>
      <c r="Q103" s="7"/>
      <c r="R103" s="17"/>
      <c r="S103" s="17"/>
      <c r="T103" s="17"/>
    </row>
    <row r="104" spans="1:20" s="9" customFormat="1" ht="19.8" customHeight="1">
      <c r="A104" s="6" t="s">
        <v>249</v>
      </c>
      <c r="B104" s="7">
        <v>402.381666666667</v>
      </c>
      <c r="C104" s="8" t="s">
        <v>246</v>
      </c>
      <c r="D104" s="8" t="s">
        <v>247</v>
      </c>
      <c r="E104" s="6" t="s">
        <v>22</v>
      </c>
      <c r="F104" s="7">
        <v>169.45</v>
      </c>
      <c r="G104" s="7">
        <v>4828.58</v>
      </c>
      <c r="H104" s="6" t="s">
        <v>250</v>
      </c>
      <c r="I104" s="8">
        <v>0</v>
      </c>
      <c r="J104" s="6"/>
      <c r="K104" s="7">
        <v>1.4983985833333331</v>
      </c>
      <c r="L104" s="7">
        <v>72</v>
      </c>
      <c r="M104" s="7">
        <v>16</v>
      </c>
      <c r="N104" s="7">
        <v>19</v>
      </c>
      <c r="O104" s="7">
        <v>37</v>
      </c>
      <c r="P104" s="7"/>
      <c r="Q104" s="7"/>
      <c r="R104" s="17"/>
      <c r="S104" s="17"/>
      <c r="T104" s="17"/>
    </row>
    <row r="105" spans="1:20" s="9" customFormat="1" ht="19.8" customHeight="1">
      <c r="A105" s="6" t="s">
        <v>251</v>
      </c>
      <c r="B105" s="7">
        <v>3.9249999999999998</v>
      </c>
      <c r="C105" s="8" t="s">
        <v>246</v>
      </c>
      <c r="D105" s="8" t="s">
        <v>247</v>
      </c>
      <c r="E105" s="6" t="s">
        <v>22</v>
      </c>
      <c r="F105" s="7">
        <v>5.8</v>
      </c>
      <c r="G105" s="7">
        <v>7.85</v>
      </c>
      <c r="H105" s="6" t="s">
        <v>252</v>
      </c>
      <c r="I105" s="8">
        <v>0</v>
      </c>
      <c r="J105" s="6"/>
      <c r="K105" s="7">
        <v>1</v>
      </c>
      <c r="L105" s="7"/>
      <c r="M105" s="7"/>
      <c r="N105" s="7"/>
      <c r="O105" s="7"/>
      <c r="P105" s="7"/>
      <c r="Q105" s="7"/>
      <c r="R105" s="17"/>
      <c r="S105" s="17"/>
      <c r="T105" s="17"/>
    </row>
    <row r="106" spans="1:20" s="9" customFormat="1" ht="19.8" customHeight="1">
      <c r="A106" s="6" t="s">
        <v>253</v>
      </c>
      <c r="B106" s="7">
        <v>3.5625</v>
      </c>
      <c r="C106" s="8" t="s">
        <v>246</v>
      </c>
      <c r="D106" s="8" t="s">
        <v>247</v>
      </c>
      <c r="E106" s="6" t="s">
        <v>26</v>
      </c>
      <c r="F106" s="7"/>
      <c r="G106" s="7">
        <v>14.25</v>
      </c>
      <c r="H106" s="6" t="s">
        <v>254</v>
      </c>
      <c r="I106" s="8">
        <v>0</v>
      </c>
      <c r="J106" s="6"/>
      <c r="K106" s="7">
        <v>2</v>
      </c>
      <c r="L106" s="7"/>
      <c r="M106" s="7"/>
      <c r="N106" s="7"/>
      <c r="O106" s="7"/>
      <c r="P106" s="7"/>
      <c r="Q106" s="7"/>
      <c r="R106" s="17"/>
      <c r="S106" s="17"/>
      <c r="T106" s="17"/>
    </row>
    <row r="107" spans="1:20" s="9" customFormat="1" ht="19.8" customHeight="1">
      <c r="A107" s="6" t="s">
        <v>255</v>
      </c>
      <c r="B107" s="7">
        <v>2073.7849999999999</v>
      </c>
      <c r="C107" s="8" t="s">
        <v>246</v>
      </c>
      <c r="D107" s="8" t="s">
        <v>247</v>
      </c>
      <c r="E107" s="6" t="s">
        <v>26</v>
      </c>
      <c r="F107" s="7">
        <v>433.91</v>
      </c>
      <c r="G107" s="7">
        <v>24885.42</v>
      </c>
      <c r="H107" s="6" t="s">
        <v>256</v>
      </c>
      <c r="I107" s="8">
        <v>0</v>
      </c>
      <c r="J107" s="6"/>
      <c r="K107" s="7">
        <v>2.4395806800000002</v>
      </c>
      <c r="L107" s="7">
        <v>100</v>
      </c>
      <c r="M107" s="7">
        <v>31</v>
      </c>
      <c r="N107" s="7">
        <v>34</v>
      </c>
      <c r="O107" s="7">
        <v>35</v>
      </c>
      <c r="P107" s="7"/>
      <c r="Q107" s="7"/>
      <c r="R107" s="17"/>
      <c r="S107" s="17"/>
      <c r="T107" s="17"/>
    </row>
    <row r="108" spans="1:20" s="9" customFormat="1" ht="19.8" customHeight="1">
      <c r="A108" s="6" t="s">
        <v>257</v>
      </c>
      <c r="B108" s="7">
        <v>144.21833333333299</v>
      </c>
      <c r="C108" s="8" t="s">
        <v>258</v>
      </c>
      <c r="D108" s="8" t="s">
        <v>259</v>
      </c>
      <c r="E108" s="6" t="s">
        <v>22</v>
      </c>
      <c r="F108" s="7">
        <v>115.97</v>
      </c>
      <c r="G108" s="7">
        <v>1730.62</v>
      </c>
      <c r="H108" s="6" t="s">
        <v>260</v>
      </c>
      <c r="I108" s="8">
        <v>0</v>
      </c>
      <c r="J108" s="6"/>
      <c r="K108" s="7">
        <v>2.4889941250000001</v>
      </c>
      <c r="L108" s="7">
        <v>35</v>
      </c>
      <c r="M108" s="7">
        <v>16</v>
      </c>
      <c r="N108" s="7">
        <v>19</v>
      </c>
      <c r="O108" s="7"/>
      <c r="P108" s="7"/>
      <c r="Q108" s="7"/>
      <c r="R108" s="17"/>
      <c r="S108" s="17"/>
      <c r="T108" s="17"/>
    </row>
    <row r="109" spans="1:20" s="9" customFormat="1" ht="19.8" customHeight="1">
      <c r="A109" s="6" t="s">
        <v>261</v>
      </c>
      <c r="B109" s="7">
        <v>253.879166666667</v>
      </c>
      <c r="C109" s="8" t="s">
        <v>258</v>
      </c>
      <c r="D109" s="8" t="s">
        <v>259</v>
      </c>
      <c r="E109" s="6" t="s">
        <v>22</v>
      </c>
      <c r="F109" s="7">
        <v>186.53</v>
      </c>
      <c r="G109" s="7">
        <v>3046.55</v>
      </c>
      <c r="H109" s="6" t="s">
        <v>262</v>
      </c>
      <c r="I109" s="8">
        <v>0</v>
      </c>
      <c r="J109" s="6"/>
      <c r="K109" s="7">
        <v>1.489884041666667</v>
      </c>
      <c r="L109" s="7">
        <v>72</v>
      </c>
      <c r="M109" s="7">
        <v>16</v>
      </c>
      <c r="N109" s="7">
        <v>19</v>
      </c>
      <c r="O109" s="7">
        <v>37</v>
      </c>
      <c r="P109" s="7"/>
      <c r="Q109" s="7"/>
      <c r="R109" s="17"/>
      <c r="S109" s="17"/>
      <c r="T109" s="17"/>
    </row>
    <row r="110" spans="1:20" s="9" customFormat="1" ht="19.8" customHeight="1">
      <c r="A110" s="6" t="s">
        <v>263</v>
      </c>
      <c r="B110" s="7">
        <v>176.275833333333</v>
      </c>
      <c r="C110" s="8" t="s">
        <v>258</v>
      </c>
      <c r="D110" s="8" t="s">
        <v>259</v>
      </c>
      <c r="E110" s="6" t="s">
        <v>26</v>
      </c>
      <c r="F110" s="7">
        <v>23.94</v>
      </c>
      <c r="G110" s="7">
        <v>2115.31</v>
      </c>
      <c r="H110" s="6" t="s">
        <v>264</v>
      </c>
      <c r="I110" s="8">
        <v>0</v>
      </c>
      <c r="J110" s="6"/>
      <c r="K110" s="7">
        <v>1.39</v>
      </c>
      <c r="L110" s="7">
        <v>39</v>
      </c>
      <c r="M110" s="7">
        <v>9</v>
      </c>
      <c r="N110" s="7"/>
      <c r="O110" s="7">
        <v>30</v>
      </c>
      <c r="P110" s="7"/>
      <c r="Q110" s="7"/>
      <c r="R110" s="17"/>
      <c r="S110" s="17"/>
      <c r="T110" s="17"/>
    </row>
    <row r="111" spans="1:20" s="9" customFormat="1" ht="19.8" customHeight="1">
      <c r="A111" s="6" t="s">
        <v>265</v>
      </c>
      <c r="B111" s="7">
        <v>2459.9441666666698</v>
      </c>
      <c r="C111" s="8" t="s">
        <v>266</v>
      </c>
      <c r="D111" s="8" t="s">
        <v>267</v>
      </c>
      <c r="E111" s="6" t="s">
        <v>22</v>
      </c>
      <c r="F111" s="7">
        <v>3089.39</v>
      </c>
      <c r="G111" s="7">
        <v>6462.69</v>
      </c>
      <c r="H111" s="6" t="s">
        <v>268</v>
      </c>
      <c r="I111" s="8" t="s">
        <v>267</v>
      </c>
      <c r="J111" s="6" t="s">
        <v>269</v>
      </c>
      <c r="K111" s="7">
        <v>2.0852510917030598</v>
      </c>
      <c r="L111" s="7">
        <v>35</v>
      </c>
      <c r="M111" s="7">
        <v>16</v>
      </c>
      <c r="N111" s="7">
        <v>19</v>
      </c>
      <c r="O111" s="7"/>
      <c r="P111" s="7"/>
      <c r="Q111" s="7"/>
      <c r="R111" s="17"/>
      <c r="S111" s="17"/>
      <c r="T111" s="17"/>
    </row>
    <row r="112" spans="1:20" s="9" customFormat="1" ht="19.8" customHeight="1">
      <c r="A112" s="6" t="s">
        <v>265</v>
      </c>
      <c r="B112" s="7">
        <v>2459.9441666666698</v>
      </c>
      <c r="C112" s="8" t="s">
        <v>266</v>
      </c>
      <c r="D112" s="8" t="s">
        <v>267</v>
      </c>
      <c r="E112" s="6" t="s">
        <v>24</v>
      </c>
      <c r="F112" s="7">
        <v>1712.38</v>
      </c>
      <c r="G112" s="7">
        <v>13901.95</v>
      </c>
      <c r="H112" s="6" t="s">
        <v>270</v>
      </c>
      <c r="I112" s="8" t="s">
        <v>267</v>
      </c>
      <c r="J112" s="6" t="s">
        <v>269</v>
      </c>
      <c r="K112" s="7">
        <v>3.0968005319148899</v>
      </c>
      <c r="L112" s="7">
        <v>55</v>
      </c>
      <c r="M112" s="7">
        <v>35</v>
      </c>
      <c r="N112" s="7">
        <v>14</v>
      </c>
      <c r="O112" s="7">
        <v>5</v>
      </c>
      <c r="P112" s="7">
        <v>1</v>
      </c>
      <c r="Q112" s="7"/>
      <c r="R112" s="17"/>
      <c r="S112" s="17"/>
      <c r="T112" s="17"/>
    </row>
    <row r="113" spans="1:20" s="9" customFormat="1" ht="19.8" customHeight="1">
      <c r="A113" s="6" t="s">
        <v>265</v>
      </c>
      <c r="B113" s="7">
        <v>2459.9441666666698</v>
      </c>
      <c r="C113" s="8" t="s">
        <v>266</v>
      </c>
      <c r="D113" s="8" t="s">
        <v>267</v>
      </c>
      <c r="E113" s="6" t="s">
        <v>26</v>
      </c>
      <c r="F113" s="7">
        <v>3248.88</v>
      </c>
      <c r="G113" s="7">
        <v>9154.69</v>
      </c>
      <c r="H113" s="6" t="s">
        <v>271</v>
      </c>
      <c r="I113" s="8" t="s">
        <v>267</v>
      </c>
      <c r="J113" s="6" t="s">
        <v>269</v>
      </c>
      <c r="K113" s="7">
        <v>12.488181818181801</v>
      </c>
      <c r="L113" s="7">
        <v>41</v>
      </c>
      <c r="M113" s="7">
        <v>29</v>
      </c>
      <c r="N113" s="7">
        <v>12</v>
      </c>
      <c r="O113" s="7"/>
      <c r="P113" s="7"/>
      <c r="Q113" s="7"/>
      <c r="R113" s="17"/>
      <c r="S113" s="17"/>
      <c r="T113" s="17"/>
    </row>
    <row r="114" spans="1:20" s="9" customFormat="1" ht="19.8" customHeight="1">
      <c r="A114" s="6" t="s">
        <v>272</v>
      </c>
      <c r="B114" s="7">
        <v>5.71</v>
      </c>
      <c r="C114" s="8" t="s">
        <v>266</v>
      </c>
      <c r="D114" s="8" t="s">
        <v>267</v>
      </c>
      <c r="E114" s="6" t="s">
        <v>26</v>
      </c>
      <c r="F114" s="7">
        <v>11.38</v>
      </c>
      <c r="G114" s="7">
        <v>11.42</v>
      </c>
      <c r="H114" s="6" t="s">
        <v>273</v>
      </c>
      <c r="I114" s="8" t="s">
        <v>267</v>
      </c>
      <c r="J114" s="6"/>
      <c r="K114" s="7">
        <v>1</v>
      </c>
      <c r="L114" s="7"/>
      <c r="M114" s="7"/>
      <c r="N114" s="7"/>
      <c r="O114" s="7"/>
      <c r="P114" s="7"/>
      <c r="Q114" s="7"/>
      <c r="R114" s="17"/>
      <c r="S114" s="17"/>
      <c r="T114" s="17"/>
    </row>
    <row r="115" spans="1:20" s="9" customFormat="1" ht="19.8" customHeight="1">
      <c r="A115" s="6" t="s">
        <v>274</v>
      </c>
      <c r="B115" s="7">
        <v>624.04666666666697</v>
      </c>
      <c r="C115" s="8" t="s">
        <v>275</v>
      </c>
      <c r="D115" s="8" t="s">
        <v>267</v>
      </c>
      <c r="E115" s="6" t="s">
        <v>22</v>
      </c>
      <c r="F115" s="7">
        <v>315.44</v>
      </c>
      <c r="G115" s="7">
        <v>7488.56</v>
      </c>
      <c r="H115" s="6" t="s">
        <v>276</v>
      </c>
      <c r="I115" s="8">
        <v>0</v>
      </c>
      <c r="J115" s="6"/>
      <c r="K115" s="7">
        <v>1.4272972333333329</v>
      </c>
      <c r="L115" s="7">
        <v>35</v>
      </c>
      <c r="M115" s="7">
        <v>16</v>
      </c>
      <c r="N115" s="7">
        <v>19</v>
      </c>
      <c r="O115" s="7"/>
      <c r="P115" s="7"/>
      <c r="Q115" s="7"/>
      <c r="R115" s="17"/>
      <c r="S115" s="17"/>
      <c r="T115" s="17"/>
    </row>
    <row r="116" spans="1:20" s="9" customFormat="1" ht="19.8" customHeight="1">
      <c r="A116" s="6" t="s">
        <v>277</v>
      </c>
      <c r="B116" s="7">
        <v>282.12416666666701</v>
      </c>
      <c r="C116" s="8" t="s">
        <v>275</v>
      </c>
      <c r="D116" s="8" t="s">
        <v>267</v>
      </c>
      <c r="E116" s="6" t="s">
        <v>22</v>
      </c>
      <c r="F116" s="7">
        <v>317.95</v>
      </c>
      <c r="G116" s="7">
        <v>3385.49</v>
      </c>
      <c r="H116" s="6" t="s">
        <v>278</v>
      </c>
      <c r="I116" s="8" t="s">
        <v>267</v>
      </c>
      <c r="J116" s="6"/>
      <c r="K116" s="7">
        <v>2.5832999999999999</v>
      </c>
      <c r="L116" s="7">
        <v>25</v>
      </c>
      <c r="M116" s="7">
        <v>16</v>
      </c>
      <c r="N116" s="7">
        <v>9</v>
      </c>
      <c r="O116" s="7"/>
      <c r="P116" s="7"/>
      <c r="Q116" s="7"/>
      <c r="R116" s="17"/>
      <c r="S116" s="17"/>
      <c r="T116" s="17"/>
    </row>
    <row r="117" spans="1:20" s="9" customFormat="1" ht="19.8" customHeight="1">
      <c r="A117" s="6" t="s">
        <v>279</v>
      </c>
      <c r="B117" s="7">
        <v>33.063749999999999</v>
      </c>
      <c r="C117" s="8" t="s">
        <v>220</v>
      </c>
      <c r="D117" s="8" t="s">
        <v>280</v>
      </c>
      <c r="E117" s="6" t="s">
        <v>22</v>
      </c>
      <c r="F117" s="7">
        <v>62.16</v>
      </c>
      <c r="G117" s="7">
        <v>264.51</v>
      </c>
      <c r="H117" s="6" t="s">
        <v>281</v>
      </c>
      <c r="I117" s="8" t="s">
        <v>280</v>
      </c>
      <c r="J117" s="6"/>
      <c r="K117" s="7">
        <v>2.4655</v>
      </c>
      <c r="L117" s="7"/>
      <c r="M117" s="7"/>
      <c r="N117" s="7"/>
      <c r="O117" s="7"/>
      <c r="P117" s="7"/>
      <c r="Q117" s="7"/>
      <c r="R117" s="17"/>
      <c r="S117" s="17"/>
      <c r="T117" s="17"/>
    </row>
    <row r="118" spans="1:20" s="9" customFormat="1" ht="19.8" customHeight="1">
      <c r="A118" s="6" t="s">
        <v>282</v>
      </c>
      <c r="B118" s="7">
        <v>347.84666666666698</v>
      </c>
      <c r="C118" s="8" t="s">
        <v>184</v>
      </c>
      <c r="D118" s="8" t="s">
        <v>185</v>
      </c>
      <c r="E118" s="6" t="s">
        <v>22</v>
      </c>
      <c r="F118" s="7">
        <v>486.56</v>
      </c>
      <c r="G118" s="7">
        <v>4174.16</v>
      </c>
      <c r="H118" s="6" t="s">
        <v>283</v>
      </c>
      <c r="I118" s="8" t="s">
        <v>185</v>
      </c>
      <c r="J118" s="6"/>
      <c r="K118" s="7">
        <v>2.0905999999999998</v>
      </c>
      <c r="L118" s="7">
        <v>18</v>
      </c>
      <c r="M118" s="7">
        <v>16</v>
      </c>
      <c r="N118" s="7">
        <v>2</v>
      </c>
      <c r="O118" s="7"/>
      <c r="P118" s="7"/>
      <c r="Q118" s="7"/>
      <c r="R118" s="17"/>
      <c r="S118" s="17"/>
      <c r="T118" s="17"/>
    </row>
    <row r="119" spans="1:20" s="9" customFormat="1" ht="19.8" customHeight="1">
      <c r="A119" s="6" t="s">
        <v>284</v>
      </c>
      <c r="B119" s="7">
        <v>28.116</v>
      </c>
      <c r="C119" s="8" t="s">
        <v>285</v>
      </c>
      <c r="D119" s="8" t="s">
        <v>39</v>
      </c>
      <c r="E119" s="6" t="s">
        <v>24</v>
      </c>
      <c r="F119" s="7">
        <v>132.65</v>
      </c>
      <c r="G119" s="7">
        <v>140.58000000000001</v>
      </c>
      <c r="H119" s="6" t="s">
        <v>286</v>
      </c>
      <c r="I119" s="8">
        <v>0</v>
      </c>
      <c r="J119" s="6"/>
      <c r="K119" s="7">
        <v>1</v>
      </c>
      <c r="L119" s="7"/>
      <c r="M119" s="7"/>
      <c r="N119" s="7"/>
      <c r="O119" s="7"/>
      <c r="P119" s="7"/>
      <c r="Q119" s="7"/>
      <c r="R119" s="17"/>
      <c r="S119" s="17"/>
      <c r="T119" s="17"/>
    </row>
    <row r="120" spans="1:20" s="9" customFormat="1" ht="19.8" customHeight="1">
      <c r="A120" s="6" t="s">
        <v>287</v>
      </c>
      <c r="B120" s="7">
        <v>42.314999999999998</v>
      </c>
      <c r="C120" s="8" t="s">
        <v>152</v>
      </c>
      <c r="D120" s="8" t="s">
        <v>34</v>
      </c>
      <c r="E120" s="6" t="s">
        <v>24</v>
      </c>
      <c r="F120" s="7">
        <v>84.73</v>
      </c>
      <c r="G120" s="7">
        <v>84.63</v>
      </c>
      <c r="H120" s="6" t="s">
        <v>288</v>
      </c>
      <c r="I120" s="8">
        <v>0</v>
      </c>
      <c r="J120" s="6"/>
      <c r="K120" s="7">
        <v>2</v>
      </c>
      <c r="L120" s="7"/>
      <c r="M120" s="7"/>
      <c r="N120" s="7"/>
      <c r="O120" s="7"/>
      <c r="P120" s="7"/>
      <c r="Q120" s="7"/>
      <c r="R120" s="17"/>
      <c r="S120" s="17"/>
      <c r="T120" s="17"/>
    </row>
    <row r="121" spans="1:20" s="9" customFormat="1" ht="19.8" customHeight="1">
      <c r="A121" s="6" t="s">
        <v>289</v>
      </c>
      <c r="B121" s="7">
        <v>26.93</v>
      </c>
      <c r="C121" s="8" t="s">
        <v>126</v>
      </c>
      <c r="D121" s="8" t="s">
        <v>39</v>
      </c>
      <c r="E121" s="6" t="s">
        <v>24</v>
      </c>
      <c r="F121" s="7">
        <v>80.23</v>
      </c>
      <c r="G121" s="7">
        <v>80.790000000000006</v>
      </c>
      <c r="H121" s="6" t="s">
        <v>290</v>
      </c>
      <c r="I121" s="8" t="s">
        <v>39</v>
      </c>
      <c r="J121" s="6"/>
      <c r="K121" s="7">
        <v>2</v>
      </c>
      <c r="L121" s="7"/>
      <c r="M121" s="7"/>
      <c r="N121" s="7"/>
      <c r="O121" s="7"/>
      <c r="P121" s="7"/>
      <c r="Q121" s="7"/>
      <c r="R121" s="17"/>
      <c r="S121" s="17"/>
      <c r="T121" s="17"/>
    </row>
    <row r="122" spans="1:20" s="9" customFormat="1" ht="19.8" customHeight="1">
      <c r="A122" s="6" t="s">
        <v>291</v>
      </c>
      <c r="B122" s="7">
        <v>940.29333333333295</v>
      </c>
      <c r="C122" s="8" t="s">
        <v>126</v>
      </c>
      <c r="D122" s="8" t="s">
        <v>39</v>
      </c>
      <c r="E122" s="6" t="s">
        <v>24</v>
      </c>
      <c r="F122" s="7">
        <v>436.61</v>
      </c>
      <c r="G122" s="7">
        <v>11283.52</v>
      </c>
      <c r="H122" s="6" t="s">
        <v>292</v>
      </c>
      <c r="I122" s="8" t="s">
        <v>39</v>
      </c>
      <c r="J122" s="6"/>
      <c r="K122" s="7">
        <v>1.2726</v>
      </c>
      <c r="L122" s="7">
        <v>55</v>
      </c>
      <c r="M122" s="7">
        <v>35</v>
      </c>
      <c r="N122" s="7">
        <v>14</v>
      </c>
      <c r="O122" s="7">
        <v>5</v>
      </c>
      <c r="P122" s="7">
        <v>1</v>
      </c>
      <c r="Q122" s="7"/>
      <c r="R122" s="17"/>
      <c r="S122" s="17"/>
      <c r="T122" s="17"/>
    </row>
    <row r="123" spans="1:20" s="9" customFormat="1" ht="19.8" customHeight="1">
      <c r="A123" s="6" t="s">
        <v>293</v>
      </c>
      <c r="B123" s="7">
        <v>372.61166666666702</v>
      </c>
      <c r="C123" s="8" t="s">
        <v>294</v>
      </c>
      <c r="D123" s="8" t="s">
        <v>135</v>
      </c>
      <c r="E123" s="6" t="s">
        <v>24</v>
      </c>
      <c r="F123" s="7">
        <v>345.38</v>
      </c>
      <c r="G123" s="7">
        <v>4471.34</v>
      </c>
      <c r="H123" s="6" t="s">
        <v>295</v>
      </c>
      <c r="I123" s="8" t="s">
        <v>135</v>
      </c>
      <c r="J123" s="6"/>
      <c r="K123" s="7">
        <v>1.11934</v>
      </c>
      <c r="L123" s="7">
        <v>55</v>
      </c>
      <c r="M123" s="7">
        <v>35</v>
      </c>
      <c r="N123" s="7">
        <v>14</v>
      </c>
      <c r="O123" s="7">
        <v>5</v>
      </c>
      <c r="P123" s="7">
        <v>1</v>
      </c>
      <c r="Q123" s="7"/>
      <c r="R123" s="17"/>
      <c r="S123" s="17"/>
      <c r="T123" s="17"/>
    </row>
    <row r="124" spans="1:20" s="9" customFormat="1" ht="19.8" customHeight="1">
      <c r="A124" s="6" t="s">
        <v>296</v>
      </c>
      <c r="B124" s="7">
        <v>306.48083333333301</v>
      </c>
      <c r="C124" s="8" t="s">
        <v>126</v>
      </c>
      <c r="D124" s="8" t="s">
        <v>39</v>
      </c>
      <c r="E124" s="6" t="s">
        <v>24</v>
      </c>
      <c r="F124" s="7">
        <v>441.12</v>
      </c>
      <c r="G124" s="7">
        <v>3677.77</v>
      </c>
      <c r="H124" s="6" t="s">
        <v>297</v>
      </c>
      <c r="I124" s="8" t="s">
        <v>39</v>
      </c>
      <c r="J124" s="6"/>
      <c r="K124" s="7">
        <v>2.2203200000000001</v>
      </c>
      <c r="L124" s="7">
        <v>55</v>
      </c>
      <c r="M124" s="7">
        <v>35</v>
      </c>
      <c r="N124" s="7">
        <v>14</v>
      </c>
      <c r="O124" s="7">
        <v>5</v>
      </c>
      <c r="P124" s="7">
        <v>1</v>
      </c>
      <c r="Q124" s="7"/>
      <c r="R124" s="17"/>
      <c r="S124" s="17"/>
      <c r="T124" s="17"/>
    </row>
    <row r="125" spans="1:20" s="9" customFormat="1" ht="19.8" customHeight="1">
      <c r="A125" s="6" t="s">
        <v>298</v>
      </c>
      <c r="B125" s="7">
        <v>2.68</v>
      </c>
      <c r="C125" s="8" t="s">
        <v>126</v>
      </c>
      <c r="D125" s="8" t="s">
        <v>39</v>
      </c>
      <c r="E125" s="6" t="s">
        <v>24</v>
      </c>
      <c r="F125" s="7">
        <v>2.7</v>
      </c>
      <c r="G125" s="7">
        <v>2.68</v>
      </c>
      <c r="H125" s="6" t="s">
        <v>299</v>
      </c>
      <c r="I125" s="8" t="s">
        <v>39</v>
      </c>
      <c r="J125" s="6"/>
      <c r="K125" s="7">
        <v>1</v>
      </c>
      <c r="L125" s="7"/>
      <c r="M125" s="7"/>
      <c r="N125" s="7"/>
      <c r="O125" s="7"/>
      <c r="P125" s="7"/>
      <c r="Q125" s="7"/>
      <c r="R125" s="17"/>
      <c r="S125" s="17"/>
      <c r="T125" s="17"/>
    </row>
    <row r="126" spans="1:20" s="9" customFormat="1" ht="19.8" customHeight="1">
      <c r="A126" s="6" t="s">
        <v>300</v>
      </c>
      <c r="B126" s="7">
        <v>402.52083333333297</v>
      </c>
      <c r="C126" s="8" t="s">
        <v>126</v>
      </c>
      <c r="D126" s="8" t="s">
        <v>39</v>
      </c>
      <c r="E126" s="6" t="s">
        <v>24</v>
      </c>
      <c r="F126" s="7">
        <v>556.05999999999995</v>
      </c>
      <c r="G126" s="7">
        <v>4830.25</v>
      </c>
      <c r="H126" s="6" t="s">
        <v>301</v>
      </c>
      <c r="I126" s="8" t="s">
        <v>39</v>
      </c>
      <c r="J126" s="6"/>
      <c r="K126" s="7">
        <v>1.1804110000000001</v>
      </c>
      <c r="L126" s="7">
        <v>55</v>
      </c>
      <c r="M126" s="7">
        <v>35</v>
      </c>
      <c r="N126" s="7">
        <v>14</v>
      </c>
      <c r="O126" s="7">
        <v>5</v>
      </c>
      <c r="P126" s="7">
        <v>1</v>
      </c>
      <c r="Q126" s="7"/>
      <c r="R126" s="17"/>
      <c r="S126" s="17"/>
      <c r="T126" s="17"/>
    </row>
    <row r="127" spans="1:20" s="9" customFormat="1" ht="19.8" customHeight="1">
      <c r="A127" s="6" t="s">
        <v>302</v>
      </c>
      <c r="B127" s="7">
        <v>361.56833333333299</v>
      </c>
      <c r="C127" s="8" t="s">
        <v>303</v>
      </c>
      <c r="D127" s="8" t="s">
        <v>163</v>
      </c>
      <c r="E127" s="6" t="s">
        <v>24</v>
      </c>
      <c r="F127" s="7">
        <v>533.87</v>
      </c>
      <c r="G127" s="7">
        <v>4338.82</v>
      </c>
      <c r="H127" s="6" t="s">
        <v>304</v>
      </c>
      <c r="I127" s="8" t="s">
        <v>163</v>
      </c>
      <c r="J127" s="6"/>
      <c r="K127" s="7">
        <v>2.1804109999999999</v>
      </c>
      <c r="L127" s="7">
        <v>55</v>
      </c>
      <c r="M127" s="7">
        <v>35</v>
      </c>
      <c r="N127" s="7">
        <v>14</v>
      </c>
      <c r="O127" s="7">
        <v>5</v>
      </c>
      <c r="P127" s="7">
        <v>1</v>
      </c>
      <c r="Q127" s="7"/>
      <c r="R127" s="17"/>
      <c r="S127" s="17"/>
      <c r="T127" s="17"/>
    </row>
    <row r="128" spans="1:20" s="9" customFormat="1" ht="19.8" customHeight="1">
      <c r="A128" s="6" t="s">
        <v>305</v>
      </c>
      <c r="B128" s="7">
        <v>2.36</v>
      </c>
      <c r="C128" s="8" t="s">
        <v>78</v>
      </c>
      <c r="D128" s="8" t="s">
        <v>39</v>
      </c>
      <c r="E128" s="6" t="s">
        <v>24</v>
      </c>
      <c r="F128" s="7">
        <v>2.37</v>
      </c>
      <c r="G128" s="7">
        <v>2.36</v>
      </c>
      <c r="H128" s="6" t="s">
        <v>306</v>
      </c>
      <c r="I128" s="8" t="s">
        <v>39</v>
      </c>
      <c r="J128" s="6"/>
      <c r="K128" s="7">
        <v>2</v>
      </c>
      <c r="L128" s="7"/>
      <c r="M128" s="7"/>
      <c r="N128" s="7"/>
      <c r="O128" s="7"/>
      <c r="P128" s="7"/>
      <c r="Q128" s="7"/>
      <c r="R128" s="17"/>
      <c r="S128" s="17"/>
      <c r="T128" s="17"/>
    </row>
    <row r="129" spans="1:20" s="9" customFormat="1" ht="19.8" customHeight="1">
      <c r="A129" s="6" t="s">
        <v>307</v>
      </c>
      <c r="B129" s="7">
        <v>0.45</v>
      </c>
      <c r="C129" s="8" t="s">
        <v>53</v>
      </c>
      <c r="D129" s="8" t="s">
        <v>54</v>
      </c>
      <c r="E129" s="6" t="s">
        <v>24</v>
      </c>
      <c r="F129" s="7">
        <v>0.44</v>
      </c>
      <c r="G129" s="7">
        <v>0.45</v>
      </c>
      <c r="H129" s="6" t="s">
        <v>308</v>
      </c>
      <c r="I129" s="8" t="s">
        <v>54</v>
      </c>
      <c r="J129" s="6"/>
      <c r="K129" s="7">
        <v>2</v>
      </c>
      <c r="L129" s="7"/>
      <c r="M129" s="7"/>
      <c r="N129" s="7"/>
      <c r="O129" s="7"/>
      <c r="P129" s="7"/>
      <c r="Q129" s="7"/>
      <c r="R129" s="17"/>
      <c r="S129" s="17"/>
      <c r="T129" s="17"/>
    </row>
    <row r="130" spans="1:20" s="9" customFormat="1" ht="19.8" customHeight="1">
      <c r="A130" s="6" t="s">
        <v>309</v>
      </c>
      <c r="B130" s="7">
        <v>1042.9475</v>
      </c>
      <c r="C130" s="8" t="s">
        <v>53</v>
      </c>
      <c r="D130" s="8" t="s">
        <v>54</v>
      </c>
      <c r="E130" s="6" t="s">
        <v>22</v>
      </c>
      <c r="F130" s="7">
        <v>144.74</v>
      </c>
      <c r="G130" s="7">
        <v>468.31</v>
      </c>
      <c r="H130" s="6" t="s">
        <v>310</v>
      </c>
      <c r="I130" s="8" t="s">
        <v>54</v>
      </c>
      <c r="J130" s="6"/>
      <c r="K130" s="7">
        <v>1.1545882352941179</v>
      </c>
      <c r="L130" s="7">
        <v>15</v>
      </c>
      <c r="M130" s="7">
        <v>13</v>
      </c>
      <c r="N130" s="7">
        <v>2</v>
      </c>
      <c r="O130" s="7"/>
      <c r="P130" s="7"/>
      <c r="Q130" s="7"/>
      <c r="R130" s="17"/>
      <c r="S130" s="17"/>
      <c r="T130" s="17"/>
    </row>
    <row r="131" spans="1:20" s="9" customFormat="1" ht="19.8" customHeight="1">
      <c r="A131" s="6" t="s">
        <v>309</v>
      </c>
      <c r="B131" s="7">
        <v>1042.9475</v>
      </c>
      <c r="C131" s="8" t="s">
        <v>53</v>
      </c>
      <c r="D131" s="8" t="s">
        <v>54</v>
      </c>
      <c r="E131" s="6" t="s">
        <v>24</v>
      </c>
      <c r="F131" s="7">
        <v>3571.88</v>
      </c>
      <c r="G131" s="7">
        <v>9423.34</v>
      </c>
      <c r="H131" s="6" t="s">
        <v>311</v>
      </c>
      <c r="I131" s="8" t="s">
        <v>54</v>
      </c>
      <c r="J131" s="6"/>
      <c r="K131" s="7">
        <v>1.1499999999999999</v>
      </c>
      <c r="L131" s="7">
        <v>55</v>
      </c>
      <c r="M131" s="7">
        <v>35</v>
      </c>
      <c r="N131" s="7">
        <v>14</v>
      </c>
      <c r="O131" s="7">
        <v>5</v>
      </c>
      <c r="P131" s="7">
        <v>1</v>
      </c>
      <c r="Q131" s="7"/>
      <c r="R131" s="17"/>
      <c r="S131" s="17"/>
      <c r="T131" s="17"/>
    </row>
    <row r="132" spans="1:20" s="9" customFormat="1" ht="19.8" customHeight="1">
      <c r="A132" s="6" t="s">
        <v>309</v>
      </c>
      <c r="B132" s="7">
        <v>1042.9475</v>
      </c>
      <c r="C132" s="8" t="s">
        <v>53</v>
      </c>
      <c r="D132" s="8" t="s">
        <v>54</v>
      </c>
      <c r="E132" s="6" t="s">
        <v>26</v>
      </c>
      <c r="F132" s="7">
        <v>1173.77</v>
      </c>
      <c r="G132" s="7">
        <v>2623.72</v>
      </c>
      <c r="H132" s="6" t="s">
        <v>312</v>
      </c>
      <c r="I132" s="8" t="s">
        <v>54</v>
      </c>
      <c r="J132" s="6"/>
      <c r="K132" s="7">
        <v>2.15</v>
      </c>
      <c r="L132" s="7">
        <v>41</v>
      </c>
      <c r="M132" s="7">
        <v>29</v>
      </c>
      <c r="N132" s="7">
        <v>12</v>
      </c>
      <c r="O132" s="7"/>
      <c r="P132" s="7"/>
      <c r="Q132" s="7"/>
      <c r="R132" s="17"/>
      <c r="S132" s="17"/>
      <c r="T132" s="17"/>
    </row>
    <row r="133" spans="1:20" s="9" customFormat="1" ht="19.8" customHeight="1">
      <c r="A133" s="6" t="s">
        <v>313</v>
      </c>
      <c r="B133" s="7">
        <v>271.91666666666703</v>
      </c>
      <c r="C133" s="8" t="s">
        <v>53</v>
      </c>
      <c r="D133" s="8" t="s">
        <v>107</v>
      </c>
      <c r="E133" s="6" t="s">
        <v>22</v>
      </c>
      <c r="F133" s="7">
        <v>256.66000000000003</v>
      </c>
      <c r="G133" s="7">
        <v>749.030000000001</v>
      </c>
      <c r="H133" s="6" t="s">
        <v>314</v>
      </c>
      <c r="I133" s="8">
        <v>0</v>
      </c>
      <c r="J133" s="6"/>
      <c r="K133" s="7">
        <v>1.577454545454545</v>
      </c>
      <c r="L133" s="7">
        <v>15</v>
      </c>
      <c r="M133" s="7">
        <v>13</v>
      </c>
      <c r="N133" s="7">
        <v>2</v>
      </c>
      <c r="O133" s="7"/>
      <c r="P133" s="7"/>
      <c r="Q133" s="7"/>
      <c r="R133" s="17"/>
      <c r="S133" s="17"/>
      <c r="T133" s="17"/>
    </row>
    <row r="134" spans="1:20" s="9" customFormat="1" ht="19.8" customHeight="1">
      <c r="A134" s="6" t="s">
        <v>313</v>
      </c>
      <c r="B134" s="7">
        <v>271.91666666666703</v>
      </c>
      <c r="C134" s="8" t="s">
        <v>53</v>
      </c>
      <c r="D134" s="8" t="s">
        <v>107</v>
      </c>
      <c r="E134" s="6" t="s">
        <v>24</v>
      </c>
      <c r="F134" s="7">
        <v>335.1</v>
      </c>
      <c r="G134" s="7">
        <v>1869.34</v>
      </c>
      <c r="H134" s="6" t="s">
        <v>315</v>
      </c>
      <c r="I134" s="8">
        <v>0</v>
      </c>
      <c r="J134" s="6"/>
      <c r="K134" s="7">
        <v>2.56</v>
      </c>
      <c r="L134" s="7">
        <v>49</v>
      </c>
      <c r="M134" s="7">
        <v>35</v>
      </c>
      <c r="N134" s="7">
        <v>13</v>
      </c>
      <c r="O134" s="7">
        <v>1</v>
      </c>
      <c r="P134" s="7"/>
      <c r="Q134" s="7"/>
      <c r="R134" s="17"/>
      <c r="S134" s="17"/>
      <c r="T134" s="17"/>
    </row>
    <row r="135" spans="1:20" s="9" customFormat="1" ht="19.8" customHeight="1">
      <c r="A135" s="6" t="s">
        <v>313</v>
      </c>
      <c r="B135" s="7">
        <v>271.91666666666703</v>
      </c>
      <c r="C135" s="8" t="s">
        <v>53</v>
      </c>
      <c r="D135" s="8" t="s">
        <v>107</v>
      </c>
      <c r="E135" s="6" t="s">
        <v>26</v>
      </c>
      <c r="F135" s="7">
        <v>238.29</v>
      </c>
      <c r="G135" s="7">
        <v>644.63</v>
      </c>
      <c r="H135" s="6" t="s">
        <v>316</v>
      </c>
      <c r="I135" s="8">
        <v>0</v>
      </c>
      <c r="J135" s="6"/>
      <c r="K135" s="7">
        <v>1.56</v>
      </c>
      <c r="L135" s="7">
        <v>9</v>
      </c>
      <c r="M135" s="7">
        <v>9</v>
      </c>
      <c r="N135" s="7"/>
      <c r="O135" s="7"/>
      <c r="P135" s="7"/>
      <c r="Q135" s="7"/>
      <c r="R135" s="17"/>
      <c r="S135" s="17"/>
      <c r="T135" s="17"/>
    </row>
    <row r="136" spans="1:20" s="9" customFormat="1" ht="19.8" customHeight="1">
      <c r="A136" s="6" t="s">
        <v>317</v>
      </c>
      <c r="B136" s="7">
        <v>2.2349999999999999</v>
      </c>
      <c r="C136" s="8" t="s">
        <v>53</v>
      </c>
      <c r="D136" s="8" t="s">
        <v>107</v>
      </c>
      <c r="E136" s="6" t="s">
        <v>22</v>
      </c>
      <c r="F136" s="7">
        <v>3.43</v>
      </c>
      <c r="G136" s="7">
        <v>4.47</v>
      </c>
      <c r="H136" s="6" t="s">
        <v>318</v>
      </c>
      <c r="I136" s="8">
        <v>0</v>
      </c>
      <c r="J136" s="6"/>
      <c r="K136" s="7">
        <v>1</v>
      </c>
      <c r="L136" s="7"/>
      <c r="M136" s="7"/>
      <c r="N136" s="7"/>
      <c r="O136" s="7"/>
      <c r="P136" s="7"/>
      <c r="Q136" s="7"/>
      <c r="R136" s="17"/>
      <c r="S136" s="17"/>
      <c r="T136" s="17"/>
    </row>
    <row r="137" spans="1:20" s="9" customFormat="1" ht="19.8" customHeight="1">
      <c r="A137" s="6" t="s">
        <v>319</v>
      </c>
      <c r="B137" s="7">
        <v>9.1150000000000002</v>
      </c>
      <c r="C137" s="8" t="s">
        <v>53</v>
      </c>
      <c r="D137" s="8" t="s">
        <v>107</v>
      </c>
      <c r="E137" s="6" t="s">
        <v>22</v>
      </c>
      <c r="F137" s="7">
        <v>44.63</v>
      </c>
      <c r="G137" s="7">
        <v>54.69</v>
      </c>
      <c r="H137" s="6" t="s">
        <v>320</v>
      </c>
      <c r="I137" s="8">
        <v>0</v>
      </c>
      <c r="J137" s="6"/>
      <c r="K137" s="7">
        <v>1</v>
      </c>
      <c r="L137" s="7"/>
      <c r="M137" s="7"/>
      <c r="N137" s="7"/>
      <c r="O137" s="7"/>
      <c r="P137" s="7"/>
      <c r="Q137" s="7"/>
      <c r="R137" s="17"/>
      <c r="S137" s="17"/>
      <c r="T137" s="17"/>
    </row>
    <row r="138" spans="1:20" s="9" customFormat="1" ht="19.8" customHeight="1">
      <c r="A138" s="6" t="s">
        <v>321</v>
      </c>
      <c r="B138" s="7">
        <v>675.92750000000001</v>
      </c>
      <c r="C138" s="8" t="s">
        <v>53</v>
      </c>
      <c r="D138" s="8" t="s">
        <v>107</v>
      </c>
      <c r="E138" s="6" t="s">
        <v>22</v>
      </c>
      <c r="F138" s="7">
        <v>484.9</v>
      </c>
      <c r="G138" s="7">
        <v>1388.6</v>
      </c>
      <c r="H138" s="6" t="s">
        <v>322</v>
      </c>
      <c r="I138" s="8">
        <v>0</v>
      </c>
      <c r="J138" s="6"/>
      <c r="K138" s="7">
        <v>1.4158235294117649</v>
      </c>
      <c r="L138" s="7">
        <v>15</v>
      </c>
      <c r="M138" s="7">
        <v>13</v>
      </c>
      <c r="N138" s="7">
        <v>2</v>
      </c>
      <c r="O138" s="7"/>
      <c r="P138" s="7"/>
      <c r="Q138" s="7"/>
      <c r="R138" s="17"/>
      <c r="S138" s="17"/>
      <c r="T138" s="17"/>
    </row>
    <row r="139" spans="1:20" s="9" customFormat="1" ht="19.8" customHeight="1">
      <c r="A139" s="6" t="s">
        <v>321</v>
      </c>
      <c r="B139" s="7">
        <v>675.92750000000001</v>
      </c>
      <c r="C139" s="8" t="s">
        <v>53</v>
      </c>
      <c r="D139" s="8" t="s">
        <v>107</v>
      </c>
      <c r="E139" s="6" t="s">
        <v>24</v>
      </c>
      <c r="F139" s="7">
        <v>780.47</v>
      </c>
      <c r="G139" s="7">
        <v>1379.17</v>
      </c>
      <c r="H139" s="6" t="s">
        <v>323</v>
      </c>
      <c r="I139" s="8">
        <v>0</v>
      </c>
      <c r="J139" s="6"/>
      <c r="K139" s="7">
        <v>1.4</v>
      </c>
      <c r="L139" s="7">
        <v>15</v>
      </c>
      <c r="M139" s="7">
        <v>15</v>
      </c>
      <c r="N139" s="7"/>
      <c r="O139" s="7"/>
      <c r="P139" s="7"/>
      <c r="Q139" s="7"/>
      <c r="R139" s="17"/>
      <c r="S139" s="17"/>
      <c r="T139" s="17"/>
    </row>
    <row r="140" spans="1:20" s="9" customFormat="1" ht="19.8" customHeight="1">
      <c r="A140" s="6" t="s">
        <v>321</v>
      </c>
      <c r="B140" s="7">
        <v>675.92750000000001</v>
      </c>
      <c r="C140" s="8" t="s">
        <v>53</v>
      </c>
      <c r="D140" s="8" t="s">
        <v>107</v>
      </c>
      <c r="E140" s="6" t="s">
        <v>26</v>
      </c>
      <c r="F140" s="7">
        <v>1651.66</v>
      </c>
      <c r="G140" s="7">
        <v>5343.36</v>
      </c>
      <c r="H140" s="6" t="s">
        <v>324</v>
      </c>
      <c r="I140" s="8">
        <v>0</v>
      </c>
      <c r="J140" s="6"/>
      <c r="K140" s="7">
        <v>2.4</v>
      </c>
      <c r="L140" s="7">
        <v>75</v>
      </c>
      <c r="M140" s="7">
        <v>31</v>
      </c>
      <c r="N140" s="7">
        <v>14</v>
      </c>
      <c r="O140" s="7">
        <v>30</v>
      </c>
      <c r="P140" s="7"/>
      <c r="Q140" s="7"/>
      <c r="R140" s="17"/>
      <c r="S140" s="17"/>
      <c r="T140" s="17"/>
    </row>
    <row r="141" spans="1:20" s="9" customFormat="1" ht="19.8" customHeight="1">
      <c r="A141" s="6" t="s">
        <v>325</v>
      </c>
      <c r="B141" s="7">
        <v>11.32</v>
      </c>
      <c r="C141" s="8" t="s">
        <v>53</v>
      </c>
      <c r="D141" s="8" t="s">
        <v>54</v>
      </c>
      <c r="E141" s="6" t="s">
        <v>24</v>
      </c>
      <c r="F141" s="7">
        <v>44.37</v>
      </c>
      <c r="G141" s="7">
        <v>56.6</v>
      </c>
      <c r="H141" s="6" t="s">
        <v>326</v>
      </c>
      <c r="I141" s="8" t="s">
        <v>54</v>
      </c>
      <c r="J141" s="6"/>
      <c r="K141" s="7">
        <v>2</v>
      </c>
      <c r="L141" s="7"/>
      <c r="M141" s="7"/>
      <c r="N141" s="7"/>
      <c r="O141" s="7"/>
      <c r="P141" s="7"/>
      <c r="Q141" s="7"/>
      <c r="R141" s="17"/>
      <c r="S141" s="17"/>
      <c r="T141" s="17"/>
    </row>
    <row r="142" spans="1:20" s="9" customFormat="1" ht="19.8" customHeight="1">
      <c r="A142" s="6" t="s">
        <v>327</v>
      </c>
      <c r="B142" s="7">
        <v>1683.0758333333299</v>
      </c>
      <c r="C142" s="8" t="s">
        <v>53</v>
      </c>
      <c r="D142" s="8" t="s">
        <v>54</v>
      </c>
      <c r="E142" s="6" t="s">
        <v>22</v>
      </c>
      <c r="F142" s="7">
        <v>600.94000000000005</v>
      </c>
      <c r="G142" s="7">
        <v>1654.78</v>
      </c>
      <c r="H142" s="6" t="s">
        <v>328</v>
      </c>
      <c r="I142" s="8" t="s">
        <v>54</v>
      </c>
      <c r="J142" s="6"/>
      <c r="K142" s="7">
        <v>1.297681034482759</v>
      </c>
      <c r="L142" s="7">
        <v>15</v>
      </c>
      <c r="M142" s="7">
        <v>13</v>
      </c>
      <c r="N142" s="7">
        <v>2</v>
      </c>
      <c r="O142" s="7"/>
      <c r="P142" s="7"/>
      <c r="Q142" s="7"/>
      <c r="R142" s="17"/>
      <c r="S142" s="17"/>
      <c r="T142" s="17"/>
    </row>
    <row r="143" spans="1:20" s="9" customFormat="1" ht="19.8" customHeight="1">
      <c r="A143" s="6" t="s">
        <v>327</v>
      </c>
      <c r="B143" s="7">
        <v>1683.0758333333299</v>
      </c>
      <c r="C143" s="8" t="s">
        <v>53</v>
      </c>
      <c r="D143" s="8" t="s">
        <v>54</v>
      </c>
      <c r="E143" s="6" t="s">
        <v>24</v>
      </c>
      <c r="F143" s="7">
        <v>5296.4</v>
      </c>
      <c r="G143" s="7">
        <v>11734.67</v>
      </c>
      <c r="H143" s="6" t="s">
        <v>329</v>
      </c>
      <c r="I143" s="8" t="s">
        <v>54</v>
      </c>
      <c r="J143" s="6"/>
      <c r="K143" s="7">
        <v>1.29</v>
      </c>
      <c r="L143" s="7">
        <v>55</v>
      </c>
      <c r="M143" s="7">
        <v>35</v>
      </c>
      <c r="N143" s="7">
        <v>14</v>
      </c>
      <c r="O143" s="7">
        <v>5</v>
      </c>
      <c r="P143" s="7">
        <v>1</v>
      </c>
      <c r="Q143" s="7"/>
      <c r="R143" s="17"/>
      <c r="S143" s="17"/>
      <c r="T143" s="17"/>
    </row>
    <row r="144" spans="1:20" s="9" customFormat="1" ht="19.8" customHeight="1">
      <c r="A144" s="6" t="s">
        <v>327</v>
      </c>
      <c r="B144" s="7">
        <v>1683.0758333333299</v>
      </c>
      <c r="C144" s="8" t="s">
        <v>53</v>
      </c>
      <c r="D144" s="8" t="s">
        <v>54</v>
      </c>
      <c r="E144" s="6" t="s">
        <v>26</v>
      </c>
      <c r="F144" s="7">
        <v>2985.24</v>
      </c>
      <c r="G144" s="7">
        <v>6807.46</v>
      </c>
      <c r="H144" s="6" t="s">
        <v>330</v>
      </c>
      <c r="I144" s="8" t="s">
        <v>54</v>
      </c>
      <c r="J144" s="6"/>
      <c r="K144" s="7">
        <v>1.29</v>
      </c>
      <c r="L144" s="7">
        <v>45</v>
      </c>
      <c r="M144" s="7">
        <v>31</v>
      </c>
      <c r="N144" s="7">
        <v>14</v>
      </c>
      <c r="O144" s="7"/>
      <c r="P144" s="7"/>
      <c r="Q144" s="7"/>
      <c r="R144" s="17"/>
      <c r="S144" s="17"/>
      <c r="T144" s="17"/>
    </row>
    <row r="145" spans="1:20" s="9" customFormat="1" ht="19.8" customHeight="1">
      <c r="A145" s="6" t="s">
        <v>331</v>
      </c>
      <c r="B145" s="7">
        <v>310.53916666666697</v>
      </c>
      <c r="C145" s="8" t="s">
        <v>332</v>
      </c>
      <c r="D145" s="8" t="s">
        <v>208</v>
      </c>
      <c r="E145" s="6" t="s">
        <v>24</v>
      </c>
      <c r="F145" s="7">
        <v>926.58</v>
      </c>
      <c r="G145" s="7">
        <v>3726.47</v>
      </c>
      <c r="H145" s="6" t="s">
        <v>333</v>
      </c>
      <c r="I145" s="8">
        <v>0</v>
      </c>
      <c r="J145" s="6"/>
      <c r="K145" s="7">
        <v>2.5783399999999999</v>
      </c>
      <c r="L145" s="7"/>
      <c r="M145" s="7"/>
      <c r="N145" s="7"/>
      <c r="O145" s="7"/>
      <c r="P145" s="7"/>
      <c r="Q145" s="7"/>
      <c r="R145" s="17"/>
      <c r="S145" s="17"/>
      <c r="T145" s="17"/>
    </row>
    <row r="146" spans="1:20" s="9" customFormat="1" ht="19.8" customHeight="1">
      <c r="A146" s="6" t="s">
        <v>334</v>
      </c>
      <c r="B146" s="7">
        <v>762.49749999999995</v>
      </c>
      <c r="C146" s="8" t="s">
        <v>335</v>
      </c>
      <c r="D146" s="8" t="s">
        <v>62</v>
      </c>
      <c r="E146" s="6" t="s">
        <v>24</v>
      </c>
      <c r="F146" s="7">
        <v>2497.5300000000002</v>
      </c>
      <c r="G146" s="7">
        <v>9149.9699999999993</v>
      </c>
      <c r="H146" s="6" t="s">
        <v>336</v>
      </c>
      <c r="I146" s="8" t="s">
        <v>62</v>
      </c>
      <c r="J146" s="6"/>
      <c r="K146" s="7">
        <v>1.2835030000000001</v>
      </c>
      <c r="L146" s="7">
        <v>55</v>
      </c>
      <c r="M146" s="7">
        <v>35</v>
      </c>
      <c r="N146" s="7">
        <v>14</v>
      </c>
      <c r="O146" s="7">
        <v>5</v>
      </c>
      <c r="P146" s="7">
        <v>1</v>
      </c>
      <c r="Q146" s="7"/>
      <c r="R146" s="17"/>
      <c r="S146" s="17"/>
      <c r="T146" s="17"/>
    </row>
    <row r="147" spans="1:20" s="9" customFormat="1" ht="19.8" customHeight="1">
      <c r="A147" s="6" t="s">
        <v>337</v>
      </c>
      <c r="B147" s="7">
        <v>216.87666666666701</v>
      </c>
      <c r="C147" s="8" t="s">
        <v>335</v>
      </c>
      <c r="D147" s="8" t="s">
        <v>62</v>
      </c>
      <c r="E147" s="6" t="s">
        <v>24</v>
      </c>
      <c r="F147" s="7">
        <v>323.66000000000003</v>
      </c>
      <c r="G147" s="7">
        <v>2602.52</v>
      </c>
      <c r="H147" s="6" t="s">
        <v>338</v>
      </c>
      <c r="I147" s="8" t="s">
        <v>62</v>
      </c>
      <c r="J147" s="6"/>
      <c r="K147" s="7">
        <v>2.2835030000000001</v>
      </c>
      <c r="L147" s="7">
        <v>55</v>
      </c>
      <c r="M147" s="7">
        <v>35</v>
      </c>
      <c r="N147" s="7">
        <v>14</v>
      </c>
      <c r="O147" s="7">
        <v>5</v>
      </c>
      <c r="P147" s="7">
        <v>1</v>
      </c>
      <c r="Q147" s="7"/>
      <c r="R147" s="17"/>
      <c r="S147" s="17"/>
      <c r="T147" s="17"/>
    </row>
    <row r="148" spans="1:20" s="9" customFormat="1" ht="19.8" customHeight="1">
      <c r="A148" s="6" t="s">
        <v>339</v>
      </c>
      <c r="B148" s="7">
        <v>98.376666666666694</v>
      </c>
      <c r="C148" s="8" t="s">
        <v>53</v>
      </c>
      <c r="D148" s="8" t="s">
        <v>54</v>
      </c>
      <c r="E148" s="6" t="s">
        <v>24</v>
      </c>
      <c r="F148" s="7">
        <v>155.09</v>
      </c>
      <c r="G148" s="7">
        <v>1180.52</v>
      </c>
      <c r="H148" s="6" t="s">
        <v>340</v>
      </c>
      <c r="I148" s="8" t="s">
        <v>54</v>
      </c>
      <c r="J148" s="6"/>
      <c r="K148" s="7">
        <v>2.2920940000000001</v>
      </c>
      <c r="L148" s="7">
        <v>36</v>
      </c>
      <c r="M148" s="7">
        <v>35</v>
      </c>
      <c r="N148" s="7">
        <v>1</v>
      </c>
      <c r="O148" s="7"/>
      <c r="P148" s="7"/>
      <c r="Q148" s="7"/>
      <c r="R148" s="17"/>
      <c r="S148" s="17"/>
      <c r="T148" s="17"/>
    </row>
    <row r="149" spans="1:20" s="9" customFormat="1" ht="19.8" customHeight="1">
      <c r="A149" s="6" t="s">
        <v>341</v>
      </c>
      <c r="B149" s="7">
        <v>345.57249999999999</v>
      </c>
      <c r="C149" s="8" t="s">
        <v>53</v>
      </c>
      <c r="D149" s="8" t="s">
        <v>54</v>
      </c>
      <c r="E149" s="6" t="s">
        <v>24</v>
      </c>
      <c r="F149" s="7">
        <v>725.7</v>
      </c>
      <c r="G149" s="7">
        <v>3086.48</v>
      </c>
      <c r="H149" s="6" t="s">
        <v>342</v>
      </c>
      <c r="I149" s="8" t="s">
        <v>54</v>
      </c>
      <c r="J149" s="6"/>
      <c r="K149" s="7">
        <v>2.4</v>
      </c>
      <c r="L149" s="7"/>
      <c r="M149" s="7"/>
      <c r="N149" s="7"/>
      <c r="O149" s="7"/>
      <c r="P149" s="7"/>
      <c r="Q149" s="7"/>
      <c r="R149" s="17"/>
      <c r="S149" s="17"/>
      <c r="T149" s="17"/>
    </row>
    <row r="150" spans="1:20" s="9" customFormat="1" ht="19.8" customHeight="1">
      <c r="A150" s="6" t="s">
        <v>341</v>
      </c>
      <c r="B150" s="7">
        <v>345.57249999999999</v>
      </c>
      <c r="C150" s="8" t="s">
        <v>53</v>
      </c>
      <c r="D150" s="8" t="s">
        <v>54</v>
      </c>
      <c r="E150" s="6" t="s">
        <v>26</v>
      </c>
      <c r="F150" s="7">
        <v>530.71</v>
      </c>
      <c r="G150" s="7">
        <v>1060.3900000000001</v>
      </c>
      <c r="H150" s="6" t="s">
        <v>343</v>
      </c>
      <c r="I150" s="8" t="s">
        <v>54</v>
      </c>
      <c r="J150" s="6"/>
      <c r="K150" s="7">
        <v>2.4</v>
      </c>
      <c r="L150" s="7">
        <v>9</v>
      </c>
      <c r="M150" s="7">
        <v>9</v>
      </c>
      <c r="N150" s="7"/>
      <c r="O150" s="7"/>
      <c r="P150" s="7"/>
      <c r="Q150" s="7"/>
      <c r="R150" s="17"/>
      <c r="S150" s="17"/>
      <c r="T150" s="17"/>
    </row>
    <row r="151" spans="1:20" s="9" customFormat="1" ht="19.8" customHeight="1">
      <c r="A151" s="6" t="s">
        <v>344</v>
      </c>
      <c r="B151" s="7">
        <v>132.31583333333299</v>
      </c>
      <c r="C151" s="8" t="s">
        <v>53</v>
      </c>
      <c r="D151" s="8" t="s">
        <v>345</v>
      </c>
      <c r="E151" s="6" t="s">
        <v>22</v>
      </c>
      <c r="F151" s="7">
        <v>145.88999999999999</v>
      </c>
      <c r="G151" s="7">
        <v>445.42</v>
      </c>
      <c r="H151" s="6" t="s">
        <v>346</v>
      </c>
      <c r="I151" s="8" t="s">
        <v>345</v>
      </c>
      <c r="J151" s="6"/>
      <c r="K151" s="7">
        <v>2.1230833333333332</v>
      </c>
      <c r="L151" s="7"/>
      <c r="M151" s="7"/>
      <c r="N151" s="7"/>
      <c r="O151" s="7"/>
      <c r="P151" s="7"/>
      <c r="Q151" s="7"/>
      <c r="R151" s="17"/>
      <c r="S151" s="17"/>
      <c r="T151" s="17"/>
    </row>
    <row r="152" spans="1:20" s="9" customFormat="1" ht="19.8" customHeight="1">
      <c r="A152" s="6" t="s">
        <v>344</v>
      </c>
      <c r="B152" s="7">
        <v>132.31583333333299</v>
      </c>
      <c r="C152" s="8" t="s">
        <v>53</v>
      </c>
      <c r="D152" s="8" t="s">
        <v>345</v>
      </c>
      <c r="E152" s="6" t="s">
        <v>24</v>
      </c>
      <c r="F152" s="7">
        <v>242.66</v>
      </c>
      <c r="G152" s="7">
        <v>680.51</v>
      </c>
      <c r="H152" s="6" t="s">
        <v>347</v>
      </c>
      <c r="I152" s="8" t="s">
        <v>345</v>
      </c>
      <c r="J152" s="6"/>
      <c r="K152" s="7">
        <v>2.12</v>
      </c>
      <c r="L152" s="7">
        <v>36</v>
      </c>
      <c r="M152" s="7">
        <v>35</v>
      </c>
      <c r="N152" s="7">
        <v>1</v>
      </c>
      <c r="O152" s="7"/>
      <c r="P152" s="7"/>
      <c r="Q152" s="7"/>
      <c r="R152" s="17"/>
      <c r="S152" s="17"/>
      <c r="T152" s="17"/>
    </row>
    <row r="153" spans="1:20" s="9" customFormat="1" ht="19.8" customHeight="1">
      <c r="A153" s="6" t="s">
        <v>344</v>
      </c>
      <c r="B153" s="7">
        <v>132.31583333333299</v>
      </c>
      <c r="C153" s="8" t="s">
        <v>53</v>
      </c>
      <c r="D153" s="8" t="s">
        <v>345</v>
      </c>
      <c r="E153" s="6" t="s">
        <v>26</v>
      </c>
      <c r="F153" s="7">
        <v>162.59</v>
      </c>
      <c r="G153" s="7">
        <v>461.86</v>
      </c>
      <c r="H153" s="6" t="s">
        <v>348</v>
      </c>
      <c r="I153" s="8" t="s">
        <v>345</v>
      </c>
      <c r="J153" s="6"/>
      <c r="K153" s="7">
        <v>1.1200000000000001</v>
      </c>
      <c r="L153" s="7">
        <v>9</v>
      </c>
      <c r="M153" s="7">
        <v>9</v>
      </c>
      <c r="N153" s="7"/>
      <c r="O153" s="7"/>
      <c r="P153" s="7"/>
      <c r="Q153" s="7"/>
      <c r="R153" s="17"/>
      <c r="S153" s="17"/>
      <c r="T153" s="17"/>
    </row>
    <row r="154" spans="1:20" s="9" customFormat="1" ht="19.8" customHeight="1">
      <c r="A154" s="6" t="s">
        <v>349</v>
      </c>
      <c r="B154" s="7">
        <v>17.6658333333333</v>
      </c>
      <c r="C154" s="8" t="s">
        <v>53</v>
      </c>
      <c r="D154" s="8" t="s">
        <v>345</v>
      </c>
      <c r="E154" s="6" t="s">
        <v>22</v>
      </c>
      <c r="F154" s="7">
        <v>61.31</v>
      </c>
      <c r="G154" s="7">
        <v>99.24</v>
      </c>
      <c r="H154" s="6" t="s">
        <v>350</v>
      </c>
      <c r="I154" s="8" t="s">
        <v>345</v>
      </c>
      <c r="J154" s="6"/>
      <c r="K154" s="7">
        <v>2</v>
      </c>
      <c r="L154" s="7"/>
      <c r="M154" s="7"/>
      <c r="N154" s="7"/>
      <c r="O154" s="7"/>
      <c r="P154" s="7"/>
      <c r="Q154" s="7"/>
      <c r="R154" s="17"/>
      <c r="S154" s="17"/>
      <c r="T154" s="17"/>
    </row>
    <row r="155" spans="1:20" s="9" customFormat="1" ht="19.8" customHeight="1">
      <c r="A155" s="6" t="s">
        <v>349</v>
      </c>
      <c r="B155" s="7">
        <v>17.6658333333333</v>
      </c>
      <c r="C155" s="8" t="s">
        <v>53</v>
      </c>
      <c r="D155" s="8" t="s">
        <v>345</v>
      </c>
      <c r="E155" s="6" t="s">
        <v>24</v>
      </c>
      <c r="F155" s="7">
        <v>109.03</v>
      </c>
      <c r="G155" s="7">
        <v>112.75</v>
      </c>
      <c r="H155" s="6" t="s">
        <v>351</v>
      </c>
      <c r="I155" s="8" t="s">
        <v>345</v>
      </c>
      <c r="J155" s="6"/>
      <c r="K155" s="7">
        <v>1</v>
      </c>
      <c r="L155" s="7"/>
      <c r="M155" s="7"/>
      <c r="N155" s="7"/>
      <c r="O155" s="7"/>
      <c r="P155" s="7"/>
      <c r="Q155" s="7"/>
      <c r="R155" s="17"/>
      <c r="S155" s="17"/>
      <c r="T155" s="17"/>
    </row>
    <row r="156" spans="1:20" s="9" customFormat="1" ht="19.8" customHeight="1">
      <c r="A156" s="6" t="s">
        <v>352</v>
      </c>
      <c r="B156" s="7">
        <v>34.724166666666697</v>
      </c>
      <c r="C156" s="8" t="s">
        <v>53</v>
      </c>
      <c r="D156" s="8" t="s">
        <v>345</v>
      </c>
      <c r="E156" s="6" t="s">
        <v>24</v>
      </c>
      <c r="F156" s="7">
        <v>35.020000000000003</v>
      </c>
      <c r="G156" s="7">
        <v>407.85</v>
      </c>
      <c r="H156" s="6" t="s">
        <v>353</v>
      </c>
      <c r="I156" s="8" t="s">
        <v>345</v>
      </c>
      <c r="J156" s="6"/>
      <c r="K156" s="7">
        <v>2</v>
      </c>
      <c r="L156" s="7"/>
      <c r="M156" s="7"/>
      <c r="N156" s="7"/>
      <c r="O156" s="7"/>
      <c r="P156" s="7"/>
      <c r="Q156" s="7"/>
      <c r="R156" s="17"/>
      <c r="S156" s="17"/>
      <c r="T156" s="17"/>
    </row>
    <row r="157" spans="1:20" s="9" customFormat="1" ht="19.8" customHeight="1">
      <c r="A157" s="6" t="s">
        <v>352</v>
      </c>
      <c r="B157" s="7">
        <v>34.724166666666697</v>
      </c>
      <c r="C157" s="8" t="s">
        <v>53</v>
      </c>
      <c r="D157" s="8" t="s">
        <v>345</v>
      </c>
      <c r="E157" s="6" t="s">
        <v>26</v>
      </c>
      <c r="F157" s="7">
        <v>8.0299999999999994</v>
      </c>
      <c r="G157" s="7">
        <v>8.84</v>
      </c>
      <c r="H157" s="6" t="s">
        <v>354</v>
      </c>
      <c r="I157" s="8" t="s">
        <v>345</v>
      </c>
      <c r="J157" s="6"/>
      <c r="K157" s="7">
        <v>2</v>
      </c>
      <c r="L157" s="7"/>
      <c r="M157" s="7"/>
      <c r="N157" s="7"/>
      <c r="O157" s="7"/>
      <c r="P157" s="7"/>
      <c r="Q157" s="7"/>
      <c r="R157" s="17"/>
      <c r="S157" s="17"/>
      <c r="T157" s="17"/>
    </row>
    <row r="158" spans="1:20" s="9" customFormat="1" ht="19.8" customHeight="1">
      <c r="A158" s="6" t="s">
        <v>355</v>
      </c>
      <c r="B158" s="7">
        <v>1670.10916666667</v>
      </c>
      <c r="C158" s="8" t="s">
        <v>53</v>
      </c>
      <c r="D158" s="8" t="s">
        <v>345</v>
      </c>
      <c r="E158" s="6" t="s">
        <v>22</v>
      </c>
      <c r="F158" s="7">
        <v>241.27</v>
      </c>
      <c r="G158" s="7">
        <v>645.99</v>
      </c>
      <c r="H158" s="6" t="s">
        <v>356</v>
      </c>
      <c r="I158" s="8" t="s">
        <v>345</v>
      </c>
      <c r="J158" s="6"/>
      <c r="K158" s="7">
        <v>2.1039487179487182</v>
      </c>
      <c r="L158" s="7">
        <v>15</v>
      </c>
      <c r="M158" s="7">
        <v>13</v>
      </c>
      <c r="N158" s="7">
        <v>2</v>
      </c>
      <c r="O158" s="7"/>
      <c r="P158" s="7"/>
      <c r="Q158" s="7"/>
      <c r="R158" s="17"/>
      <c r="S158" s="17"/>
      <c r="T158" s="17"/>
    </row>
    <row r="159" spans="1:20" s="9" customFormat="1" ht="19.8" customHeight="1">
      <c r="A159" s="6" t="s">
        <v>355</v>
      </c>
      <c r="B159" s="7">
        <v>1670.10916666667</v>
      </c>
      <c r="C159" s="8" t="s">
        <v>53</v>
      </c>
      <c r="D159" s="8" t="s">
        <v>345</v>
      </c>
      <c r="E159" s="6" t="s">
        <v>24</v>
      </c>
      <c r="F159" s="7">
        <v>6053.44</v>
      </c>
      <c r="G159" s="7">
        <v>14729.79</v>
      </c>
      <c r="H159" s="6" t="s">
        <v>357</v>
      </c>
      <c r="I159" s="8" t="s">
        <v>345</v>
      </c>
      <c r="J159" s="6"/>
      <c r="K159" s="7">
        <v>1.1000000000000001</v>
      </c>
      <c r="L159" s="7">
        <v>55</v>
      </c>
      <c r="M159" s="7">
        <v>35</v>
      </c>
      <c r="N159" s="7">
        <v>14</v>
      </c>
      <c r="O159" s="7">
        <v>5</v>
      </c>
      <c r="P159" s="7">
        <v>1</v>
      </c>
      <c r="Q159" s="7"/>
      <c r="R159" s="17"/>
      <c r="S159" s="17"/>
      <c r="T159" s="17"/>
    </row>
    <row r="160" spans="1:20" s="9" customFormat="1" ht="19.8" customHeight="1">
      <c r="A160" s="6" t="s">
        <v>355</v>
      </c>
      <c r="B160" s="7">
        <v>1670.10916666667</v>
      </c>
      <c r="C160" s="8" t="s">
        <v>53</v>
      </c>
      <c r="D160" s="8" t="s">
        <v>345</v>
      </c>
      <c r="E160" s="6" t="s">
        <v>26</v>
      </c>
      <c r="F160" s="7">
        <v>2174.17</v>
      </c>
      <c r="G160" s="7">
        <v>4665.53</v>
      </c>
      <c r="H160" s="6" t="s">
        <v>358</v>
      </c>
      <c r="I160" s="8" t="s">
        <v>345</v>
      </c>
      <c r="J160" s="6"/>
      <c r="K160" s="7">
        <v>1.1000000000000001</v>
      </c>
      <c r="L160" s="7">
        <v>45</v>
      </c>
      <c r="M160" s="7">
        <v>31</v>
      </c>
      <c r="N160" s="7">
        <v>14</v>
      </c>
      <c r="O160" s="7"/>
      <c r="P160" s="7"/>
      <c r="Q160" s="7"/>
      <c r="R160" s="17"/>
      <c r="S160" s="17"/>
      <c r="T160" s="17"/>
    </row>
    <row r="161" spans="1:20" s="9" customFormat="1" ht="19.8" customHeight="1">
      <c r="A161" s="6" t="s">
        <v>359</v>
      </c>
      <c r="B161" s="7">
        <v>2075.3724999999999</v>
      </c>
      <c r="C161" s="8" t="s">
        <v>53</v>
      </c>
      <c r="D161" s="8" t="s">
        <v>345</v>
      </c>
      <c r="E161" s="6" t="s">
        <v>22</v>
      </c>
      <c r="F161" s="7">
        <v>624.46</v>
      </c>
      <c r="G161" s="7">
        <v>2240.1799999999998</v>
      </c>
      <c r="H161" s="6" t="s">
        <v>360</v>
      </c>
      <c r="I161" s="8" t="s">
        <v>345</v>
      </c>
      <c r="J161" s="6"/>
      <c r="K161" s="7">
        <v>2.0925842044134728</v>
      </c>
      <c r="L161" s="7">
        <v>72</v>
      </c>
      <c r="M161" s="7">
        <v>16</v>
      </c>
      <c r="N161" s="7">
        <v>9</v>
      </c>
      <c r="O161" s="7">
        <v>47</v>
      </c>
      <c r="P161" s="7"/>
      <c r="Q161" s="7"/>
      <c r="R161" s="17"/>
      <c r="S161" s="17"/>
      <c r="T161" s="17"/>
    </row>
    <row r="162" spans="1:20" s="9" customFormat="1" ht="19.8" customHeight="1">
      <c r="A162" s="6" t="s">
        <v>359</v>
      </c>
      <c r="B162" s="7">
        <v>2075.3724999999999</v>
      </c>
      <c r="C162" s="8" t="s">
        <v>53</v>
      </c>
      <c r="D162" s="8" t="s">
        <v>345</v>
      </c>
      <c r="E162" s="6" t="s">
        <v>24</v>
      </c>
      <c r="F162" s="7">
        <v>5896.85</v>
      </c>
      <c r="G162" s="7">
        <v>13654.86</v>
      </c>
      <c r="H162" s="6" t="s">
        <v>361</v>
      </c>
      <c r="I162" s="8" t="s">
        <v>345</v>
      </c>
      <c r="J162" s="6"/>
      <c r="K162" s="7">
        <v>1.0900000000000001</v>
      </c>
      <c r="L162" s="7">
        <v>55</v>
      </c>
      <c r="M162" s="7">
        <v>35</v>
      </c>
      <c r="N162" s="7">
        <v>14</v>
      </c>
      <c r="O162" s="7">
        <v>5</v>
      </c>
      <c r="P162" s="7">
        <v>1</v>
      </c>
      <c r="Q162" s="7"/>
      <c r="R162" s="17"/>
      <c r="S162" s="17"/>
      <c r="T162" s="17"/>
    </row>
    <row r="163" spans="1:20" s="9" customFormat="1" ht="19.8" customHeight="1">
      <c r="A163" s="6" t="s">
        <v>359</v>
      </c>
      <c r="B163" s="7">
        <v>2075.3724999999999</v>
      </c>
      <c r="C163" s="8" t="s">
        <v>53</v>
      </c>
      <c r="D163" s="8" t="s">
        <v>345</v>
      </c>
      <c r="E163" s="6" t="s">
        <v>26</v>
      </c>
      <c r="F163" s="7">
        <v>4223.7</v>
      </c>
      <c r="G163" s="7">
        <v>9009.43</v>
      </c>
      <c r="H163" s="6" t="s">
        <v>362</v>
      </c>
      <c r="I163" s="8" t="s">
        <v>345</v>
      </c>
      <c r="J163" s="6"/>
      <c r="K163" s="7">
        <v>2.09</v>
      </c>
      <c r="L163" s="7">
        <v>45</v>
      </c>
      <c r="M163" s="7">
        <v>31</v>
      </c>
      <c r="N163" s="7">
        <v>14</v>
      </c>
      <c r="O163" s="7"/>
      <c r="P163" s="7"/>
      <c r="Q163" s="7"/>
      <c r="R163" s="17"/>
      <c r="S163" s="17"/>
      <c r="T163" s="17"/>
    </row>
    <row r="164" spans="1:20" s="9" customFormat="1" ht="19.8" customHeight="1">
      <c r="A164" s="6" t="s">
        <v>363</v>
      </c>
      <c r="B164" s="7">
        <v>363.39416666666699</v>
      </c>
      <c r="C164" s="8" t="s">
        <v>53</v>
      </c>
      <c r="D164" s="8" t="s">
        <v>345</v>
      </c>
      <c r="E164" s="6" t="s">
        <v>22</v>
      </c>
      <c r="F164" s="7"/>
      <c r="G164" s="7">
        <v>29.64</v>
      </c>
      <c r="H164" s="6" t="s">
        <v>364</v>
      </c>
      <c r="I164" s="8" t="s">
        <v>345</v>
      </c>
      <c r="J164" s="6"/>
      <c r="K164" s="7">
        <v>2.9361459999999999</v>
      </c>
      <c r="L164" s="7">
        <v>5</v>
      </c>
      <c r="M164" s="7">
        <v>5</v>
      </c>
      <c r="N164" s="7"/>
      <c r="O164" s="7"/>
      <c r="P164" s="7"/>
      <c r="Q164" s="7"/>
      <c r="R164" s="17"/>
      <c r="S164" s="17"/>
      <c r="T164" s="17"/>
    </row>
    <row r="165" spans="1:20" s="9" customFormat="1" ht="19.8" customHeight="1">
      <c r="A165" s="6" t="s">
        <v>363</v>
      </c>
      <c r="B165" s="7">
        <v>363.39416666666699</v>
      </c>
      <c r="C165" s="8" t="s">
        <v>53</v>
      </c>
      <c r="D165" s="8" t="s">
        <v>345</v>
      </c>
      <c r="E165" s="6" t="s">
        <v>24</v>
      </c>
      <c r="F165" s="7">
        <v>5.27</v>
      </c>
      <c r="G165" s="7">
        <v>132.62</v>
      </c>
      <c r="H165" s="6" t="s">
        <v>365</v>
      </c>
      <c r="I165" s="8" t="s">
        <v>345</v>
      </c>
      <c r="J165" s="6"/>
      <c r="K165" s="7">
        <v>1</v>
      </c>
      <c r="L165" s="7"/>
      <c r="M165" s="7"/>
      <c r="N165" s="7"/>
      <c r="O165" s="7"/>
      <c r="P165" s="7"/>
      <c r="Q165" s="7"/>
      <c r="R165" s="17"/>
      <c r="S165" s="17"/>
      <c r="T165" s="17"/>
    </row>
    <row r="166" spans="1:20" s="9" customFormat="1" ht="19.8" customHeight="1">
      <c r="A166" s="6" t="s">
        <v>363</v>
      </c>
      <c r="B166" s="7">
        <v>363.39416666666699</v>
      </c>
      <c r="C166" s="8" t="s">
        <v>53</v>
      </c>
      <c r="D166" s="8" t="s">
        <v>345</v>
      </c>
      <c r="E166" s="6" t="s">
        <v>26</v>
      </c>
      <c r="F166" s="7">
        <v>720.75</v>
      </c>
      <c r="G166" s="7">
        <v>4198.47</v>
      </c>
      <c r="H166" s="6" t="s">
        <v>366</v>
      </c>
      <c r="I166" s="8" t="s">
        <v>345</v>
      </c>
      <c r="J166" s="6"/>
      <c r="K166" s="7">
        <v>2.9064999999999999</v>
      </c>
      <c r="L166" s="7">
        <v>41</v>
      </c>
      <c r="M166" s="7">
        <v>29</v>
      </c>
      <c r="N166" s="7">
        <v>12</v>
      </c>
      <c r="O166" s="7"/>
      <c r="P166" s="7"/>
      <c r="Q166" s="7"/>
      <c r="R166" s="17"/>
      <c r="S166" s="17"/>
      <c r="T166" s="17"/>
    </row>
    <row r="167" spans="1:20" s="9" customFormat="1" ht="19.8" customHeight="1">
      <c r="A167" s="6" t="s">
        <v>367</v>
      </c>
      <c r="B167" s="7">
        <v>105.5</v>
      </c>
      <c r="C167" s="8" t="s">
        <v>53</v>
      </c>
      <c r="D167" s="8" t="s">
        <v>345</v>
      </c>
      <c r="E167" s="6" t="s">
        <v>24</v>
      </c>
      <c r="F167" s="7">
        <v>152.80000000000001</v>
      </c>
      <c r="G167" s="7">
        <v>1266</v>
      </c>
      <c r="H167" s="6" t="s">
        <v>368</v>
      </c>
      <c r="I167" s="8">
        <v>0</v>
      </c>
      <c r="J167" s="6"/>
      <c r="K167" s="7">
        <v>2.23868</v>
      </c>
      <c r="L167" s="7">
        <v>36</v>
      </c>
      <c r="M167" s="7">
        <v>35</v>
      </c>
      <c r="N167" s="7">
        <v>1</v>
      </c>
      <c r="O167" s="7"/>
      <c r="P167" s="7"/>
      <c r="Q167" s="7"/>
      <c r="R167" s="17"/>
      <c r="S167" s="17"/>
      <c r="T167" s="17"/>
    </row>
    <row r="168" spans="1:20" s="9" customFormat="1" ht="19.8" customHeight="1">
      <c r="A168" s="6" t="s">
        <v>369</v>
      </c>
      <c r="B168" s="7">
        <v>211.11750000000001</v>
      </c>
      <c r="C168" s="8" t="s">
        <v>53</v>
      </c>
      <c r="D168" s="8" t="s">
        <v>107</v>
      </c>
      <c r="E168" s="6" t="s">
        <v>24</v>
      </c>
      <c r="F168" s="7">
        <v>321.24</v>
      </c>
      <c r="G168" s="7">
        <v>2533.41</v>
      </c>
      <c r="H168" s="6" t="s">
        <v>370</v>
      </c>
      <c r="I168" s="8">
        <v>0</v>
      </c>
      <c r="J168" s="6"/>
      <c r="K168" s="7">
        <v>1.1804110000000001</v>
      </c>
      <c r="L168" s="7">
        <v>36</v>
      </c>
      <c r="M168" s="7">
        <v>35</v>
      </c>
      <c r="N168" s="7">
        <v>1</v>
      </c>
      <c r="O168" s="7"/>
      <c r="P168" s="7"/>
      <c r="Q168" s="7"/>
      <c r="R168" s="17"/>
      <c r="S168" s="17"/>
      <c r="T168" s="17"/>
    </row>
    <row r="169" spans="1:20" s="9" customFormat="1" ht="19.8" customHeight="1">
      <c r="A169" s="6" t="s">
        <v>371</v>
      </c>
      <c r="B169" s="7">
        <v>122.964166666667</v>
      </c>
      <c r="C169" s="8" t="s">
        <v>335</v>
      </c>
      <c r="D169" s="8" t="s">
        <v>62</v>
      </c>
      <c r="E169" s="6" t="s">
        <v>24</v>
      </c>
      <c r="F169" s="7">
        <v>210.46</v>
      </c>
      <c r="G169" s="7">
        <v>1475.57</v>
      </c>
      <c r="H169" s="6" t="s">
        <v>372</v>
      </c>
      <c r="I169" s="8">
        <v>0</v>
      </c>
      <c r="J169" s="6"/>
      <c r="K169" s="7">
        <v>2.2835030000000001</v>
      </c>
      <c r="L169" s="7">
        <v>36</v>
      </c>
      <c r="M169" s="7">
        <v>35</v>
      </c>
      <c r="N169" s="7">
        <v>1</v>
      </c>
      <c r="O169" s="7"/>
      <c r="P169" s="7"/>
      <c r="Q169" s="7"/>
      <c r="R169" s="17"/>
      <c r="S169" s="17"/>
      <c r="T169" s="17"/>
    </row>
    <row r="170" spans="1:20" s="9" customFormat="1" ht="19.8" customHeight="1">
      <c r="A170" s="6" t="s">
        <v>373</v>
      </c>
      <c r="B170" s="7">
        <v>119.58</v>
      </c>
      <c r="C170" s="8" t="s">
        <v>374</v>
      </c>
      <c r="D170" s="8" t="s">
        <v>375</v>
      </c>
      <c r="E170" s="6" t="s">
        <v>22</v>
      </c>
      <c r="F170" s="7">
        <v>184.94</v>
      </c>
      <c r="G170" s="7">
        <v>395.53</v>
      </c>
      <c r="H170" s="6" t="s">
        <v>376</v>
      </c>
      <c r="I170" s="8">
        <v>0</v>
      </c>
      <c r="J170" s="6"/>
      <c r="K170" s="7">
        <v>1.2966</v>
      </c>
      <c r="L170" s="7"/>
      <c r="M170" s="7"/>
      <c r="N170" s="7"/>
      <c r="O170" s="7"/>
      <c r="P170" s="7"/>
      <c r="Q170" s="7"/>
      <c r="R170" s="17"/>
      <c r="S170" s="17"/>
      <c r="T170" s="17"/>
    </row>
    <row r="171" spans="1:20" s="9" customFormat="1" ht="19.8" customHeight="1">
      <c r="A171" s="6" t="s">
        <v>373</v>
      </c>
      <c r="B171" s="7">
        <v>119.58</v>
      </c>
      <c r="C171" s="8" t="s">
        <v>374</v>
      </c>
      <c r="D171" s="8" t="s">
        <v>375</v>
      </c>
      <c r="E171" s="6" t="s">
        <v>24</v>
      </c>
      <c r="F171" s="7">
        <v>147.03</v>
      </c>
      <c r="G171" s="7">
        <v>768.31</v>
      </c>
      <c r="H171" s="6" t="s">
        <v>377</v>
      </c>
      <c r="I171" s="8">
        <v>0</v>
      </c>
      <c r="J171" s="6"/>
      <c r="K171" s="7">
        <v>2.29</v>
      </c>
      <c r="L171" s="7">
        <v>49</v>
      </c>
      <c r="M171" s="7">
        <v>35</v>
      </c>
      <c r="N171" s="7">
        <v>13</v>
      </c>
      <c r="O171" s="7">
        <v>1</v>
      </c>
      <c r="P171" s="7"/>
      <c r="Q171" s="7"/>
      <c r="R171" s="17"/>
      <c r="S171" s="17"/>
      <c r="T171" s="17"/>
    </row>
    <row r="172" spans="1:20" s="9" customFormat="1" ht="19.8" customHeight="1">
      <c r="A172" s="6" t="s">
        <v>373</v>
      </c>
      <c r="B172" s="7">
        <v>119.58</v>
      </c>
      <c r="C172" s="8" t="s">
        <v>374</v>
      </c>
      <c r="D172" s="8" t="s">
        <v>375</v>
      </c>
      <c r="E172" s="6" t="s">
        <v>26</v>
      </c>
      <c r="F172" s="7">
        <v>119.83</v>
      </c>
      <c r="G172" s="7">
        <v>271.12</v>
      </c>
      <c r="H172" s="6" t="s">
        <v>378</v>
      </c>
      <c r="I172" s="8">
        <v>0</v>
      </c>
      <c r="J172" s="6"/>
      <c r="K172" s="7">
        <v>2.29</v>
      </c>
      <c r="L172" s="7">
        <v>9</v>
      </c>
      <c r="M172" s="7">
        <v>9</v>
      </c>
      <c r="N172" s="7"/>
      <c r="O172" s="7"/>
      <c r="P172" s="7"/>
      <c r="Q172" s="7"/>
      <c r="R172" s="17"/>
      <c r="S172" s="17"/>
      <c r="T172" s="17"/>
    </row>
    <row r="173" spans="1:20" s="9" customFormat="1" ht="19.8" customHeight="1">
      <c r="A173" s="6" t="s">
        <v>379</v>
      </c>
      <c r="B173" s="7">
        <v>1064.24416666667</v>
      </c>
      <c r="C173" s="8" t="s">
        <v>374</v>
      </c>
      <c r="D173" s="8" t="s">
        <v>375</v>
      </c>
      <c r="E173" s="6" t="s">
        <v>22</v>
      </c>
      <c r="F173" s="7">
        <v>782.4</v>
      </c>
      <c r="G173" s="7">
        <v>3066.09</v>
      </c>
      <c r="H173" s="6" t="s">
        <v>380</v>
      </c>
      <c r="I173" s="8">
        <v>0</v>
      </c>
      <c r="J173" s="6"/>
      <c r="K173" s="7">
        <v>2.102335958005249</v>
      </c>
      <c r="L173" s="7">
        <v>82</v>
      </c>
      <c r="M173" s="7">
        <v>16</v>
      </c>
      <c r="N173" s="7">
        <v>19</v>
      </c>
      <c r="O173" s="7">
        <v>47</v>
      </c>
      <c r="P173" s="7"/>
      <c r="Q173" s="7"/>
      <c r="R173" s="17"/>
      <c r="S173" s="17"/>
      <c r="T173" s="17"/>
    </row>
    <row r="174" spans="1:20" s="9" customFormat="1" ht="19.8" customHeight="1">
      <c r="A174" s="6" t="s">
        <v>379</v>
      </c>
      <c r="B174" s="7">
        <v>1064.24416666667</v>
      </c>
      <c r="C174" s="8" t="s">
        <v>374</v>
      </c>
      <c r="D174" s="8" t="s">
        <v>375</v>
      </c>
      <c r="E174" s="6" t="s">
        <v>24</v>
      </c>
      <c r="F174" s="7">
        <v>1106.83</v>
      </c>
      <c r="G174" s="7">
        <v>2632.81</v>
      </c>
      <c r="H174" s="6" t="s">
        <v>381</v>
      </c>
      <c r="I174" s="8">
        <v>0</v>
      </c>
      <c r="J174" s="6"/>
      <c r="K174" s="7">
        <v>1.1000000000000001</v>
      </c>
      <c r="L174" s="7">
        <v>55</v>
      </c>
      <c r="M174" s="7">
        <v>35</v>
      </c>
      <c r="N174" s="7">
        <v>14</v>
      </c>
      <c r="O174" s="7">
        <v>5</v>
      </c>
      <c r="P174" s="7">
        <v>1</v>
      </c>
      <c r="Q174" s="7"/>
      <c r="R174" s="17"/>
      <c r="S174" s="17"/>
      <c r="T174" s="17"/>
    </row>
    <row r="175" spans="1:20" s="9" customFormat="1" ht="19.8" customHeight="1">
      <c r="A175" s="6" t="s">
        <v>379</v>
      </c>
      <c r="B175" s="7">
        <v>1064.24416666667</v>
      </c>
      <c r="C175" s="8" t="s">
        <v>374</v>
      </c>
      <c r="D175" s="8" t="s">
        <v>375</v>
      </c>
      <c r="E175" s="6" t="s">
        <v>26</v>
      </c>
      <c r="F175" s="7">
        <v>5041.29</v>
      </c>
      <c r="G175" s="7">
        <v>7072.03</v>
      </c>
      <c r="H175" s="6" t="s">
        <v>382</v>
      </c>
      <c r="I175" s="8">
        <v>0</v>
      </c>
      <c r="J175" s="6"/>
      <c r="K175" s="7">
        <v>1.1000000000000001</v>
      </c>
      <c r="L175" s="7">
        <v>100</v>
      </c>
      <c r="M175" s="7">
        <v>31</v>
      </c>
      <c r="N175" s="7">
        <v>34</v>
      </c>
      <c r="O175" s="7">
        <v>35</v>
      </c>
      <c r="P175" s="7"/>
      <c r="Q175" s="7"/>
      <c r="R175" s="17"/>
      <c r="S175" s="17"/>
      <c r="T175" s="17"/>
    </row>
    <row r="176" spans="1:20" s="9" customFormat="1" ht="19.8" customHeight="1">
      <c r="A176" s="6" t="s">
        <v>383</v>
      </c>
      <c r="B176" s="7">
        <v>591.881666666667</v>
      </c>
      <c r="C176" s="8" t="s">
        <v>374</v>
      </c>
      <c r="D176" s="8" t="s">
        <v>375</v>
      </c>
      <c r="E176" s="6" t="s">
        <v>22</v>
      </c>
      <c r="F176" s="7">
        <v>428.59</v>
      </c>
      <c r="G176" s="7">
        <v>861.31</v>
      </c>
      <c r="H176" s="6" t="s">
        <v>384</v>
      </c>
      <c r="I176" s="8">
        <v>0</v>
      </c>
      <c r="J176" s="6"/>
      <c r="K176" s="7">
        <v>2.1736866666666672</v>
      </c>
      <c r="L176" s="7">
        <v>35</v>
      </c>
      <c r="M176" s="7">
        <v>16</v>
      </c>
      <c r="N176" s="7">
        <v>19</v>
      </c>
      <c r="O176" s="7"/>
      <c r="P176" s="7"/>
      <c r="Q176" s="7"/>
      <c r="R176" s="17"/>
      <c r="S176" s="17"/>
      <c r="T176" s="17"/>
    </row>
    <row r="177" spans="1:20" s="9" customFormat="1" ht="19.8" customHeight="1">
      <c r="A177" s="6" t="s">
        <v>383</v>
      </c>
      <c r="B177" s="7">
        <v>591.881666666667</v>
      </c>
      <c r="C177" s="8" t="s">
        <v>374</v>
      </c>
      <c r="D177" s="8" t="s">
        <v>375</v>
      </c>
      <c r="E177" s="6" t="s">
        <v>24</v>
      </c>
      <c r="F177" s="7">
        <v>941.81</v>
      </c>
      <c r="G177" s="7">
        <v>2230.9299999999998</v>
      </c>
      <c r="H177" s="6" t="s">
        <v>385</v>
      </c>
      <c r="I177" s="8">
        <v>0</v>
      </c>
      <c r="J177" s="6"/>
      <c r="K177" s="7">
        <v>1.17</v>
      </c>
      <c r="L177" s="7">
        <v>55</v>
      </c>
      <c r="M177" s="7">
        <v>35</v>
      </c>
      <c r="N177" s="7">
        <v>14</v>
      </c>
      <c r="O177" s="7">
        <v>5</v>
      </c>
      <c r="P177" s="7">
        <v>1</v>
      </c>
      <c r="Q177" s="7"/>
      <c r="R177" s="17"/>
      <c r="S177" s="17"/>
      <c r="T177" s="17"/>
    </row>
    <row r="178" spans="1:20" s="9" customFormat="1" ht="19.8" customHeight="1">
      <c r="A178" s="6" t="s">
        <v>383</v>
      </c>
      <c r="B178" s="7">
        <v>591.881666666667</v>
      </c>
      <c r="C178" s="8" t="s">
        <v>374</v>
      </c>
      <c r="D178" s="8" t="s">
        <v>375</v>
      </c>
      <c r="E178" s="6" t="s">
        <v>26</v>
      </c>
      <c r="F178" s="7">
        <v>1339.62</v>
      </c>
      <c r="G178" s="7">
        <v>4010.34</v>
      </c>
      <c r="H178" s="6" t="s">
        <v>386</v>
      </c>
      <c r="I178" s="8">
        <v>0</v>
      </c>
      <c r="J178" s="6"/>
      <c r="K178" s="7">
        <v>2.17</v>
      </c>
      <c r="L178" s="7">
        <v>96</v>
      </c>
      <c r="M178" s="7">
        <v>31</v>
      </c>
      <c r="N178" s="7">
        <v>31</v>
      </c>
      <c r="O178" s="7">
        <v>34</v>
      </c>
      <c r="P178" s="7"/>
      <c r="Q178" s="7"/>
      <c r="R178" s="17"/>
      <c r="S178" s="17"/>
      <c r="T178" s="17"/>
    </row>
    <row r="179" spans="1:20" s="9" customFormat="1" ht="19.8" customHeight="1">
      <c r="A179" s="6" t="s">
        <v>387</v>
      </c>
      <c r="B179" s="7">
        <v>5.0199999999999996</v>
      </c>
      <c r="C179" s="8" t="s">
        <v>388</v>
      </c>
      <c r="D179" s="8" t="s">
        <v>389</v>
      </c>
      <c r="E179" s="6" t="s">
        <v>24</v>
      </c>
      <c r="F179" s="7">
        <v>4.04</v>
      </c>
      <c r="G179" s="7">
        <v>10.039999999999999</v>
      </c>
      <c r="H179" s="6" t="s">
        <v>390</v>
      </c>
      <c r="I179" s="8" t="s">
        <v>389</v>
      </c>
      <c r="J179" s="6"/>
      <c r="K179" s="7">
        <v>1</v>
      </c>
      <c r="L179" s="7"/>
      <c r="M179" s="7"/>
      <c r="N179" s="7"/>
      <c r="O179" s="7"/>
      <c r="P179" s="7"/>
      <c r="Q179" s="7"/>
      <c r="R179" s="17"/>
      <c r="S179" s="17"/>
      <c r="T179" s="17"/>
    </row>
    <row r="180" spans="1:20" s="9" customFormat="1" ht="19.8" customHeight="1">
      <c r="A180" s="6" t="s">
        <v>391</v>
      </c>
      <c r="B180" s="7">
        <v>239.85583333333301</v>
      </c>
      <c r="C180" s="8" t="s">
        <v>392</v>
      </c>
      <c r="D180" s="8" t="s">
        <v>389</v>
      </c>
      <c r="E180" s="6" t="s">
        <v>22</v>
      </c>
      <c r="F180" s="7">
        <v>464.08</v>
      </c>
      <c r="G180" s="7">
        <v>1206.74</v>
      </c>
      <c r="H180" s="6" t="s">
        <v>393</v>
      </c>
      <c r="I180" s="8">
        <v>0</v>
      </c>
      <c r="J180" s="6"/>
      <c r="K180" s="7">
        <v>1.1740720720720721</v>
      </c>
      <c r="L180" s="7">
        <v>72</v>
      </c>
      <c r="M180" s="7">
        <v>16</v>
      </c>
      <c r="N180" s="7">
        <v>19</v>
      </c>
      <c r="O180" s="7">
        <v>37</v>
      </c>
      <c r="P180" s="7"/>
      <c r="Q180" s="7"/>
      <c r="R180" s="17"/>
      <c r="S180" s="17"/>
      <c r="T180" s="17"/>
    </row>
    <row r="181" spans="1:20" s="9" customFormat="1" ht="19.8" customHeight="1">
      <c r="A181" s="6" t="s">
        <v>391</v>
      </c>
      <c r="B181" s="7">
        <v>239.85583333333301</v>
      </c>
      <c r="C181" s="8" t="s">
        <v>392</v>
      </c>
      <c r="D181" s="8" t="s">
        <v>389</v>
      </c>
      <c r="E181" s="6" t="s">
        <v>24</v>
      </c>
      <c r="F181" s="7">
        <v>121.44</v>
      </c>
      <c r="G181" s="7">
        <v>500.05</v>
      </c>
      <c r="H181" s="6" t="s">
        <v>394</v>
      </c>
      <c r="I181" s="8">
        <v>0</v>
      </c>
      <c r="J181" s="6"/>
      <c r="K181" s="7">
        <v>1.19</v>
      </c>
      <c r="L181" s="7">
        <v>36</v>
      </c>
      <c r="M181" s="7">
        <v>35</v>
      </c>
      <c r="N181" s="7">
        <v>1</v>
      </c>
      <c r="O181" s="7"/>
      <c r="P181" s="7"/>
      <c r="Q181" s="7"/>
      <c r="R181" s="17"/>
      <c r="S181" s="17"/>
      <c r="T181" s="17"/>
    </row>
    <row r="182" spans="1:20" s="9" customFormat="1" ht="19.8" customHeight="1">
      <c r="A182" s="6" t="s">
        <v>391</v>
      </c>
      <c r="B182" s="7">
        <v>239.85583333333301</v>
      </c>
      <c r="C182" s="8" t="s">
        <v>392</v>
      </c>
      <c r="D182" s="8" t="s">
        <v>389</v>
      </c>
      <c r="E182" s="6" t="s">
        <v>26</v>
      </c>
      <c r="F182" s="7">
        <v>440.43</v>
      </c>
      <c r="G182" s="7">
        <v>1171.48</v>
      </c>
      <c r="H182" s="6" t="s">
        <v>395</v>
      </c>
      <c r="I182" s="8">
        <v>0</v>
      </c>
      <c r="J182" s="6"/>
      <c r="K182" s="7">
        <v>1.17</v>
      </c>
      <c r="L182" s="7">
        <v>41</v>
      </c>
      <c r="M182" s="7">
        <v>29</v>
      </c>
      <c r="N182" s="7">
        <v>12</v>
      </c>
      <c r="O182" s="7"/>
      <c r="P182" s="7"/>
      <c r="Q182" s="7"/>
      <c r="R182" s="17"/>
      <c r="S182" s="17"/>
      <c r="T182" s="17"/>
    </row>
    <row r="183" spans="1:20" s="9" customFormat="1" ht="19.8" customHeight="1">
      <c r="A183" s="6" t="s">
        <v>396</v>
      </c>
      <c r="B183" s="7">
        <v>803.31583333333299</v>
      </c>
      <c r="C183" s="8" t="s">
        <v>92</v>
      </c>
      <c r="D183" s="8" t="s">
        <v>93</v>
      </c>
      <c r="E183" s="6" t="s">
        <v>24</v>
      </c>
      <c r="F183" s="7">
        <v>5704.07</v>
      </c>
      <c r="G183" s="7">
        <v>9639.7900000000009</v>
      </c>
      <c r="H183" s="6" t="s">
        <v>397</v>
      </c>
      <c r="I183" s="8" t="s">
        <v>93</v>
      </c>
      <c r="J183" s="6"/>
      <c r="K183" s="7">
        <v>1.33</v>
      </c>
      <c r="L183" s="7">
        <v>49</v>
      </c>
      <c r="M183" s="7">
        <v>35</v>
      </c>
      <c r="N183" s="7">
        <v>13</v>
      </c>
      <c r="O183" s="7">
        <v>1</v>
      </c>
      <c r="P183" s="7"/>
      <c r="Q183" s="7"/>
      <c r="R183" s="17"/>
      <c r="S183" s="17"/>
      <c r="T183" s="17"/>
    </row>
    <row r="184" spans="1:20" s="9" customFormat="1" ht="19.8" customHeight="1">
      <c r="A184" s="6" t="s">
        <v>398</v>
      </c>
      <c r="B184" s="7">
        <v>925.76833333333298</v>
      </c>
      <c r="C184" s="8" t="s">
        <v>92</v>
      </c>
      <c r="D184" s="8" t="s">
        <v>93</v>
      </c>
      <c r="E184" s="6" t="s">
        <v>24</v>
      </c>
      <c r="F184" s="7">
        <v>6537.28</v>
      </c>
      <c r="G184" s="7">
        <v>11109.22</v>
      </c>
      <c r="H184" s="6" t="s">
        <v>399</v>
      </c>
      <c r="I184" s="8" t="s">
        <v>93</v>
      </c>
      <c r="J184" s="6"/>
      <c r="K184" s="7">
        <v>2.33</v>
      </c>
      <c r="L184" s="7">
        <v>55</v>
      </c>
      <c r="M184" s="7">
        <v>35</v>
      </c>
      <c r="N184" s="7">
        <v>14</v>
      </c>
      <c r="O184" s="7">
        <v>5</v>
      </c>
      <c r="P184" s="7">
        <v>1</v>
      </c>
      <c r="Q184" s="7"/>
      <c r="R184" s="17"/>
      <c r="S184" s="17"/>
      <c r="T184" s="17"/>
    </row>
    <row r="185" spans="1:20" s="9" customFormat="1" ht="19.8" customHeight="1">
      <c r="A185" s="6" t="s">
        <v>400</v>
      </c>
      <c r="B185" s="7">
        <v>883.72083333333296</v>
      </c>
      <c r="C185" s="8" t="s">
        <v>92</v>
      </c>
      <c r="D185" s="8" t="s">
        <v>93</v>
      </c>
      <c r="E185" s="6" t="s">
        <v>24</v>
      </c>
      <c r="F185" s="7">
        <v>6402.72</v>
      </c>
      <c r="G185" s="7">
        <v>10604.65</v>
      </c>
      <c r="H185" s="6" t="s">
        <v>401</v>
      </c>
      <c r="I185" s="8">
        <v>0</v>
      </c>
      <c r="J185" s="6"/>
      <c r="K185" s="7">
        <v>2.33</v>
      </c>
      <c r="L185" s="7">
        <v>49</v>
      </c>
      <c r="M185" s="7">
        <v>35</v>
      </c>
      <c r="N185" s="7">
        <v>13</v>
      </c>
      <c r="O185" s="7">
        <v>1</v>
      </c>
      <c r="P185" s="7"/>
      <c r="Q185" s="7"/>
      <c r="R185" s="17"/>
      <c r="S185" s="17"/>
      <c r="T185" s="17"/>
    </row>
    <row r="186" spans="1:20" s="9" customFormat="1" ht="19.8" customHeight="1">
      <c r="A186" s="6" t="s">
        <v>402</v>
      </c>
      <c r="B186" s="7">
        <v>985.37916666666695</v>
      </c>
      <c r="C186" s="8" t="s">
        <v>403</v>
      </c>
      <c r="D186" s="8" t="s">
        <v>169</v>
      </c>
      <c r="E186" s="6" t="s">
        <v>24</v>
      </c>
      <c r="F186" s="7">
        <v>7127.35</v>
      </c>
      <c r="G186" s="7">
        <v>11824.55</v>
      </c>
      <c r="H186" s="6" t="s">
        <v>404</v>
      </c>
      <c r="I186" s="8">
        <v>0</v>
      </c>
      <c r="J186" s="6"/>
      <c r="K186" s="7">
        <v>2.33</v>
      </c>
      <c r="L186" s="7">
        <v>55</v>
      </c>
      <c r="M186" s="7">
        <v>35</v>
      </c>
      <c r="N186" s="7">
        <v>14</v>
      </c>
      <c r="O186" s="7">
        <v>5</v>
      </c>
      <c r="P186" s="7">
        <v>1</v>
      </c>
      <c r="Q186" s="7"/>
      <c r="R186" s="17"/>
      <c r="S186" s="17"/>
      <c r="T186" s="17"/>
    </row>
    <row r="187" spans="1:20" s="9" customFormat="1" ht="19.8" customHeight="1">
      <c r="A187" s="6" t="s">
        <v>405</v>
      </c>
      <c r="B187" s="7">
        <v>754.81500000000005</v>
      </c>
      <c r="C187" s="8" t="s">
        <v>78</v>
      </c>
      <c r="D187" s="8" t="s">
        <v>39</v>
      </c>
      <c r="E187" s="6" t="s">
        <v>24</v>
      </c>
      <c r="F187" s="7">
        <v>5147.16</v>
      </c>
      <c r="G187" s="7">
        <v>9057.7800000000007</v>
      </c>
      <c r="H187" s="6" t="s">
        <v>406</v>
      </c>
      <c r="I187" s="8" t="s">
        <v>39</v>
      </c>
      <c r="J187" s="6"/>
      <c r="K187" s="7">
        <v>2.33</v>
      </c>
      <c r="L187" s="7">
        <v>55</v>
      </c>
      <c r="M187" s="7">
        <v>35</v>
      </c>
      <c r="N187" s="7">
        <v>14</v>
      </c>
      <c r="O187" s="7">
        <v>5</v>
      </c>
      <c r="P187" s="7">
        <v>1</v>
      </c>
      <c r="Q187" s="7"/>
      <c r="R187" s="17"/>
      <c r="S187" s="17"/>
      <c r="T187" s="17"/>
    </row>
    <row r="188" spans="1:20" s="9" customFormat="1" ht="19.8" customHeight="1">
      <c r="A188" s="6" t="s">
        <v>407</v>
      </c>
      <c r="B188" s="7">
        <v>988.54833333333397</v>
      </c>
      <c r="C188" s="8" t="s">
        <v>53</v>
      </c>
      <c r="D188" s="8" t="s">
        <v>107</v>
      </c>
      <c r="E188" s="6" t="s">
        <v>24</v>
      </c>
      <c r="F188" s="7">
        <v>7060.45</v>
      </c>
      <c r="G188" s="7">
        <v>11862.58</v>
      </c>
      <c r="H188" s="6" t="s">
        <v>408</v>
      </c>
      <c r="I188" s="8">
        <v>0</v>
      </c>
      <c r="J188" s="6"/>
      <c r="K188" s="7">
        <v>2.33</v>
      </c>
      <c r="L188" s="7">
        <v>55</v>
      </c>
      <c r="M188" s="7">
        <v>35</v>
      </c>
      <c r="N188" s="7">
        <v>14</v>
      </c>
      <c r="O188" s="7">
        <v>5</v>
      </c>
      <c r="P188" s="7">
        <v>1</v>
      </c>
      <c r="Q188" s="7"/>
      <c r="R188" s="17"/>
      <c r="S188" s="17"/>
      <c r="T188" s="17"/>
    </row>
    <row r="189" spans="1:20" s="9" customFormat="1" ht="19.8" customHeight="1">
      <c r="A189" s="6" t="s">
        <v>409</v>
      </c>
      <c r="B189" s="7">
        <v>749.449166666667</v>
      </c>
      <c r="C189" s="8" t="s">
        <v>53</v>
      </c>
      <c r="D189" s="8" t="s">
        <v>107</v>
      </c>
      <c r="E189" s="6" t="s">
        <v>24</v>
      </c>
      <c r="F189" s="7">
        <v>5287.59</v>
      </c>
      <c r="G189" s="7">
        <v>8993.39</v>
      </c>
      <c r="H189" s="6" t="s">
        <v>410</v>
      </c>
      <c r="I189" s="8">
        <v>0</v>
      </c>
      <c r="J189" s="6"/>
      <c r="K189" s="7">
        <v>2.33</v>
      </c>
      <c r="L189" s="7">
        <v>49</v>
      </c>
      <c r="M189" s="7">
        <v>35</v>
      </c>
      <c r="N189" s="7">
        <v>13</v>
      </c>
      <c r="O189" s="7">
        <v>1</v>
      </c>
      <c r="P189" s="7"/>
      <c r="Q189" s="7"/>
      <c r="R189" s="17"/>
      <c r="S189" s="17"/>
      <c r="T189" s="17"/>
    </row>
    <row r="190" spans="1:20" s="9" customFormat="1" ht="19.8" customHeight="1">
      <c r="A190" s="6" t="s">
        <v>411</v>
      </c>
      <c r="B190" s="7">
        <v>1063.62666666667</v>
      </c>
      <c r="C190" s="8" t="s">
        <v>53</v>
      </c>
      <c r="D190" s="8" t="s">
        <v>107</v>
      </c>
      <c r="E190" s="6" t="s">
        <v>24</v>
      </c>
      <c r="F190" s="7">
        <v>7784.59</v>
      </c>
      <c r="G190" s="7">
        <v>12763.52</v>
      </c>
      <c r="H190" s="6" t="s">
        <v>412</v>
      </c>
      <c r="I190" s="8">
        <v>0</v>
      </c>
      <c r="J190" s="6"/>
      <c r="K190" s="7">
        <v>1.33</v>
      </c>
      <c r="L190" s="7">
        <v>55</v>
      </c>
      <c r="M190" s="7">
        <v>35</v>
      </c>
      <c r="N190" s="7">
        <v>14</v>
      </c>
      <c r="O190" s="7">
        <v>5</v>
      </c>
      <c r="P190" s="7">
        <v>1</v>
      </c>
      <c r="Q190" s="7"/>
      <c r="R190" s="17"/>
      <c r="S190" s="17"/>
      <c r="T190" s="17"/>
    </row>
    <row r="191" spans="1:20" s="9" customFormat="1" ht="19.8" customHeight="1">
      <c r="A191" s="6" t="s">
        <v>413</v>
      </c>
      <c r="B191" s="7">
        <v>1688.9722222222199</v>
      </c>
      <c r="C191" s="8" t="s">
        <v>53</v>
      </c>
      <c r="D191" s="8" t="s">
        <v>107</v>
      </c>
      <c r="E191" s="6" t="s">
        <v>24</v>
      </c>
      <c r="F191" s="7">
        <v>11773.9</v>
      </c>
      <c r="G191" s="7">
        <v>15200.75</v>
      </c>
      <c r="H191" s="6" t="s">
        <v>414</v>
      </c>
      <c r="I191" s="8" t="s">
        <v>107</v>
      </c>
      <c r="J191" s="6"/>
      <c r="K191" s="7">
        <v>3.3586399999999998</v>
      </c>
      <c r="L191" s="7">
        <v>55</v>
      </c>
      <c r="M191" s="7">
        <v>35</v>
      </c>
      <c r="N191" s="7">
        <v>14</v>
      </c>
      <c r="O191" s="7">
        <v>5</v>
      </c>
      <c r="P191" s="7">
        <v>1</v>
      </c>
      <c r="Q191" s="7"/>
      <c r="R191" s="17"/>
      <c r="S191" s="17"/>
      <c r="T191" s="17"/>
    </row>
    <row r="192" spans="1:20" s="9" customFormat="1" ht="19.8" customHeight="1">
      <c r="A192" s="6" t="s">
        <v>415</v>
      </c>
      <c r="B192" s="7">
        <v>1.095</v>
      </c>
      <c r="C192" s="8" t="s">
        <v>53</v>
      </c>
      <c r="D192" s="8" t="s">
        <v>107</v>
      </c>
      <c r="E192" s="6" t="s">
        <v>26</v>
      </c>
      <c r="F192" s="7">
        <v>0.74</v>
      </c>
      <c r="G192" s="7">
        <v>2.19</v>
      </c>
      <c r="H192" s="6" t="s">
        <v>416</v>
      </c>
      <c r="I192" s="8" t="s">
        <v>107</v>
      </c>
      <c r="J192" s="6"/>
      <c r="K192" s="7">
        <v>2</v>
      </c>
      <c r="L192" s="7"/>
      <c r="M192" s="7"/>
      <c r="N192" s="7"/>
      <c r="O192" s="7"/>
      <c r="P192" s="7"/>
      <c r="Q192" s="7"/>
      <c r="R192" s="17"/>
      <c r="S192" s="17"/>
      <c r="T192" s="17"/>
    </row>
    <row r="193" spans="1:20" s="9" customFormat="1" ht="19.8" customHeight="1">
      <c r="A193" s="6" t="s">
        <v>417</v>
      </c>
      <c r="B193" s="7">
        <v>2034.4083333333299</v>
      </c>
      <c r="C193" s="8" t="s">
        <v>53</v>
      </c>
      <c r="D193" s="8" t="s">
        <v>107</v>
      </c>
      <c r="E193" s="6" t="s">
        <v>22</v>
      </c>
      <c r="F193" s="7">
        <v>308.47000000000003</v>
      </c>
      <c r="G193" s="7">
        <v>921.76</v>
      </c>
      <c r="H193" s="6" t="s">
        <v>418</v>
      </c>
      <c r="I193" s="8" t="s">
        <v>107</v>
      </c>
      <c r="J193" s="6"/>
      <c r="K193" s="7">
        <v>3.1925714285714299</v>
      </c>
      <c r="L193" s="7">
        <v>5</v>
      </c>
      <c r="M193" s="7">
        <v>5</v>
      </c>
      <c r="N193" s="7"/>
      <c r="O193" s="7"/>
      <c r="P193" s="7"/>
      <c r="Q193" s="7"/>
      <c r="R193" s="17"/>
      <c r="S193" s="17"/>
      <c r="T193" s="17"/>
    </row>
    <row r="194" spans="1:20" s="9" customFormat="1" ht="19.8" customHeight="1">
      <c r="A194" s="6" t="s">
        <v>417</v>
      </c>
      <c r="B194" s="7">
        <v>2034.4083333333299</v>
      </c>
      <c r="C194" s="8" t="s">
        <v>53</v>
      </c>
      <c r="D194" s="8" t="s">
        <v>107</v>
      </c>
      <c r="E194" s="6" t="s">
        <v>24</v>
      </c>
      <c r="F194" s="7">
        <v>6940.8</v>
      </c>
      <c r="G194" s="7">
        <v>11113.96</v>
      </c>
      <c r="H194" s="6" t="s">
        <v>419</v>
      </c>
      <c r="I194" s="8" t="s">
        <v>107</v>
      </c>
      <c r="J194" s="6"/>
      <c r="K194" s="7">
        <v>2.15</v>
      </c>
      <c r="L194" s="7">
        <v>55</v>
      </c>
      <c r="M194" s="7">
        <v>35</v>
      </c>
      <c r="N194" s="7">
        <v>14</v>
      </c>
      <c r="O194" s="7">
        <v>5</v>
      </c>
      <c r="P194" s="7">
        <v>1</v>
      </c>
      <c r="Q194" s="7"/>
      <c r="R194" s="17"/>
      <c r="S194" s="17"/>
      <c r="T194" s="17"/>
    </row>
    <row r="195" spans="1:20" s="9" customFormat="1" ht="19.8" customHeight="1">
      <c r="A195" s="6" t="s">
        <v>417</v>
      </c>
      <c r="B195" s="7">
        <v>2034.4083333333299</v>
      </c>
      <c r="C195" s="8" t="s">
        <v>53</v>
      </c>
      <c r="D195" s="8" t="s">
        <v>107</v>
      </c>
      <c r="E195" s="6" t="s">
        <v>26</v>
      </c>
      <c r="F195" s="7">
        <v>6023.43</v>
      </c>
      <c r="G195" s="7">
        <v>12377.18</v>
      </c>
      <c r="H195" s="6" t="s">
        <v>420</v>
      </c>
      <c r="I195" s="8" t="s">
        <v>107</v>
      </c>
      <c r="J195" s="6"/>
      <c r="K195" s="7">
        <v>2.15</v>
      </c>
      <c r="L195" s="7">
        <v>41</v>
      </c>
      <c r="M195" s="7">
        <v>29</v>
      </c>
      <c r="N195" s="7">
        <v>12</v>
      </c>
      <c r="O195" s="7"/>
      <c r="P195" s="7"/>
      <c r="Q195" s="7"/>
      <c r="R195" s="17"/>
      <c r="S195" s="17"/>
      <c r="T195" s="17"/>
    </row>
    <row r="196" spans="1:20" s="9" customFormat="1" ht="19.8" customHeight="1">
      <c r="A196" s="6" t="s">
        <v>421</v>
      </c>
      <c r="B196" s="7">
        <v>243.17</v>
      </c>
      <c r="C196" s="8" t="s">
        <v>53</v>
      </c>
      <c r="D196" s="8" t="s">
        <v>107</v>
      </c>
      <c r="E196" s="6" t="s">
        <v>22</v>
      </c>
      <c r="F196" s="7">
        <v>116.26</v>
      </c>
      <c r="G196" s="7">
        <v>345.58</v>
      </c>
      <c r="H196" s="6" t="s">
        <v>422</v>
      </c>
      <c r="I196" s="8" t="s">
        <v>107</v>
      </c>
      <c r="J196" s="6"/>
      <c r="K196" s="7">
        <v>1.4753333333333329</v>
      </c>
      <c r="L196" s="7">
        <v>15</v>
      </c>
      <c r="M196" s="7">
        <v>13</v>
      </c>
      <c r="N196" s="7">
        <v>2</v>
      </c>
      <c r="O196" s="7"/>
      <c r="P196" s="7"/>
      <c r="Q196" s="7"/>
      <c r="R196" s="17"/>
      <c r="S196" s="17"/>
      <c r="T196" s="17"/>
    </row>
    <row r="197" spans="1:20" s="9" customFormat="1" ht="19.8" customHeight="1">
      <c r="A197" s="6" t="s">
        <v>421</v>
      </c>
      <c r="B197" s="7">
        <v>243.17</v>
      </c>
      <c r="C197" s="8" t="s">
        <v>53</v>
      </c>
      <c r="D197" s="8" t="s">
        <v>107</v>
      </c>
      <c r="E197" s="6" t="s">
        <v>24</v>
      </c>
      <c r="F197" s="7">
        <v>416.15</v>
      </c>
      <c r="G197" s="7">
        <v>2031.13</v>
      </c>
      <c r="H197" s="6" t="s">
        <v>423</v>
      </c>
      <c r="I197" s="8" t="s">
        <v>107</v>
      </c>
      <c r="J197" s="6"/>
      <c r="K197" s="7">
        <v>1.47</v>
      </c>
      <c r="L197" s="7">
        <v>49</v>
      </c>
      <c r="M197" s="7">
        <v>35</v>
      </c>
      <c r="N197" s="7">
        <v>13</v>
      </c>
      <c r="O197" s="7">
        <v>1</v>
      </c>
      <c r="P197" s="7"/>
      <c r="Q197" s="7"/>
      <c r="R197" s="17"/>
      <c r="S197" s="17"/>
      <c r="T197" s="17"/>
    </row>
    <row r="198" spans="1:20" s="9" customFormat="1" ht="19.8" customHeight="1">
      <c r="A198" s="6" t="s">
        <v>421</v>
      </c>
      <c r="B198" s="7">
        <v>243.17</v>
      </c>
      <c r="C198" s="8" t="s">
        <v>53</v>
      </c>
      <c r="D198" s="8" t="s">
        <v>107</v>
      </c>
      <c r="E198" s="6" t="s">
        <v>26</v>
      </c>
      <c r="F198" s="7">
        <v>252.36</v>
      </c>
      <c r="G198" s="7">
        <v>541.33000000000004</v>
      </c>
      <c r="H198" s="6" t="s">
        <v>424</v>
      </c>
      <c r="I198" s="8" t="s">
        <v>107</v>
      </c>
      <c r="J198" s="6"/>
      <c r="K198" s="7">
        <v>1.47</v>
      </c>
      <c r="L198" s="7">
        <v>9</v>
      </c>
      <c r="M198" s="7">
        <v>9</v>
      </c>
      <c r="N198" s="7"/>
      <c r="O198" s="7"/>
      <c r="P198" s="7"/>
      <c r="Q198" s="7"/>
      <c r="R198" s="17"/>
      <c r="S198" s="17"/>
      <c r="T198" s="17"/>
    </row>
    <row r="199" spans="1:20" s="9" customFormat="1" ht="19.8" customHeight="1">
      <c r="A199" s="6" t="s">
        <v>425</v>
      </c>
      <c r="B199" s="7">
        <v>356.48750000000001</v>
      </c>
      <c r="C199" s="8" t="s">
        <v>53</v>
      </c>
      <c r="D199" s="8" t="s">
        <v>107</v>
      </c>
      <c r="E199" s="6" t="s">
        <v>24</v>
      </c>
      <c r="F199" s="7">
        <v>430.5</v>
      </c>
      <c r="G199" s="7">
        <v>4277.8500000000004</v>
      </c>
      <c r="H199" s="6" t="s">
        <v>426</v>
      </c>
      <c r="I199" s="8" t="s">
        <v>107</v>
      </c>
      <c r="J199" s="6"/>
      <c r="K199" s="7">
        <v>2.2570399999999999</v>
      </c>
      <c r="L199" s="7">
        <v>55</v>
      </c>
      <c r="M199" s="7">
        <v>35</v>
      </c>
      <c r="N199" s="7">
        <v>14</v>
      </c>
      <c r="O199" s="7">
        <v>5</v>
      </c>
      <c r="P199" s="7">
        <v>1</v>
      </c>
      <c r="Q199" s="7"/>
      <c r="R199" s="17"/>
      <c r="S199" s="17"/>
      <c r="T199" s="17"/>
    </row>
    <row r="200" spans="1:20" s="9" customFormat="1" ht="19.8" customHeight="1">
      <c r="A200" s="6" t="s">
        <v>427</v>
      </c>
      <c r="B200" s="7">
        <v>206.47749999999999</v>
      </c>
      <c r="C200" s="8" t="s">
        <v>53</v>
      </c>
      <c r="D200" s="8" t="s">
        <v>107</v>
      </c>
      <c r="E200" s="6" t="s">
        <v>22</v>
      </c>
      <c r="F200" s="7">
        <v>389.33</v>
      </c>
      <c r="G200" s="7">
        <v>984.63</v>
      </c>
      <c r="H200" s="6" t="s">
        <v>428</v>
      </c>
      <c r="I200" s="8" t="s">
        <v>107</v>
      </c>
      <c r="J200" s="6"/>
      <c r="K200" s="7">
        <v>2.4500000000000002</v>
      </c>
      <c r="L200" s="7">
        <v>5</v>
      </c>
      <c r="M200" s="7">
        <v>5</v>
      </c>
      <c r="N200" s="7"/>
      <c r="O200" s="7"/>
      <c r="P200" s="7"/>
      <c r="Q200" s="7"/>
      <c r="R200" s="17"/>
      <c r="S200" s="17"/>
      <c r="T200" s="17"/>
    </row>
    <row r="201" spans="1:20" s="9" customFormat="1" ht="19.8" customHeight="1">
      <c r="A201" s="6" t="s">
        <v>427</v>
      </c>
      <c r="B201" s="7">
        <v>206.47749999999999</v>
      </c>
      <c r="C201" s="8" t="s">
        <v>53</v>
      </c>
      <c r="D201" s="8" t="s">
        <v>107</v>
      </c>
      <c r="E201" s="6" t="s">
        <v>24</v>
      </c>
      <c r="F201" s="7"/>
      <c r="G201" s="7">
        <v>0.68</v>
      </c>
      <c r="H201" s="6" t="s">
        <v>429</v>
      </c>
      <c r="I201" s="8" t="s">
        <v>107</v>
      </c>
      <c r="J201" s="6"/>
      <c r="K201" s="7">
        <v>1</v>
      </c>
      <c r="L201" s="7"/>
      <c r="M201" s="7"/>
      <c r="N201" s="7"/>
      <c r="O201" s="7"/>
      <c r="P201" s="7"/>
      <c r="Q201" s="7"/>
      <c r="R201" s="17"/>
      <c r="S201" s="17"/>
      <c r="T201" s="17"/>
    </row>
    <row r="202" spans="1:20" s="9" customFormat="1" ht="19.8" customHeight="1">
      <c r="A202" s="6" t="s">
        <v>427</v>
      </c>
      <c r="B202" s="7">
        <v>206.47749999999999</v>
      </c>
      <c r="C202" s="8" t="s">
        <v>53</v>
      </c>
      <c r="D202" s="8" t="s">
        <v>107</v>
      </c>
      <c r="E202" s="6" t="s">
        <v>26</v>
      </c>
      <c r="F202" s="7">
        <v>457.66</v>
      </c>
      <c r="G202" s="7">
        <v>1492.42</v>
      </c>
      <c r="H202" s="6" t="s">
        <v>430</v>
      </c>
      <c r="I202" s="8" t="s">
        <v>107</v>
      </c>
      <c r="J202" s="6"/>
      <c r="K202" s="7">
        <v>1.45</v>
      </c>
      <c r="L202" s="7">
        <v>9</v>
      </c>
      <c r="M202" s="7">
        <v>9</v>
      </c>
      <c r="N202" s="7"/>
      <c r="O202" s="7"/>
      <c r="P202" s="7"/>
      <c r="Q202" s="7"/>
      <c r="R202" s="17"/>
      <c r="S202" s="17"/>
      <c r="T202" s="17"/>
    </row>
    <row r="203" spans="1:20" s="9" customFormat="1" ht="19.8" customHeight="1">
      <c r="A203" s="6" t="s">
        <v>431</v>
      </c>
      <c r="B203" s="7">
        <v>301.261666666667</v>
      </c>
      <c r="C203" s="8" t="s">
        <v>53</v>
      </c>
      <c r="D203" s="8" t="s">
        <v>107</v>
      </c>
      <c r="E203" s="6" t="s">
        <v>24</v>
      </c>
      <c r="F203" s="7">
        <v>928.38</v>
      </c>
      <c r="G203" s="7">
        <v>3615.14</v>
      </c>
      <c r="H203" s="6" t="s">
        <v>432</v>
      </c>
      <c r="I203" s="8" t="s">
        <v>107</v>
      </c>
      <c r="J203" s="6"/>
      <c r="K203" s="7">
        <v>1.2176</v>
      </c>
      <c r="L203" s="7">
        <v>35</v>
      </c>
      <c r="M203" s="7">
        <v>35</v>
      </c>
      <c r="N203" s="7"/>
      <c r="O203" s="7"/>
      <c r="P203" s="7"/>
      <c r="Q203" s="7"/>
      <c r="R203" s="17"/>
      <c r="S203" s="17"/>
      <c r="T203" s="17"/>
    </row>
    <row r="204" spans="1:20" s="9" customFormat="1" ht="19.8" customHeight="1">
      <c r="A204" s="6" t="s">
        <v>433</v>
      </c>
      <c r="B204" s="7">
        <v>9.0920000000000005</v>
      </c>
      <c r="C204" s="8" t="s">
        <v>53</v>
      </c>
      <c r="D204" s="8" t="s">
        <v>107</v>
      </c>
      <c r="E204" s="6" t="s">
        <v>26</v>
      </c>
      <c r="F204" s="7">
        <v>37.06</v>
      </c>
      <c r="G204" s="7">
        <v>45.46</v>
      </c>
      <c r="H204" s="6" t="s">
        <v>434</v>
      </c>
      <c r="I204" s="8" t="s">
        <v>107</v>
      </c>
      <c r="J204" s="6"/>
      <c r="K204" s="7">
        <v>2</v>
      </c>
      <c r="L204" s="7"/>
      <c r="M204" s="7"/>
      <c r="N204" s="7"/>
      <c r="O204" s="7"/>
      <c r="P204" s="7"/>
      <c r="Q204" s="7"/>
      <c r="R204" s="17"/>
      <c r="S204" s="17"/>
      <c r="T204" s="17"/>
    </row>
    <row r="205" spans="1:20" s="9" customFormat="1" ht="19.8" customHeight="1">
      <c r="A205" s="6" t="s">
        <v>435</v>
      </c>
      <c r="B205" s="7">
        <v>14.8225</v>
      </c>
      <c r="C205" s="8" t="s">
        <v>53</v>
      </c>
      <c r="D205" s="8" t="s">
        <v>107</v>
      </c>
      <c r="E205" s="6" t="s">
        <v>26</v>
      </c>
      <c r="F205" s="7">
        <v>59.3</v>
      </c>
      <c r="G205" s="7">
        <v>59.29</v>
      </c>
      <c r="H205" s="6" t="s">
        <v>436</v>
      </c>
      <c r="I205" s="8" t="s">
        <v>107</v>
      </c>
      <c r="J205" s="6"/>
      <c r="K205" s="7">
        <v>2</v>
      </c>
      <c r="L205" s="7"/>
      <c r="M205" s="7"/>
      <c r="N205" s="7"/>
      <c r="O205" s="7"/>
      <c r="P205" s="7"/>
      <c r="Q205" s="7"/>
      <c r="R205" s="17"/>
      <c r="S205" s="17"/>
      <c r="T205" s="17"/>
    </row>
    <row r="206" spans="1:20" s="9" customFormat="1" ht="19.8" customHeight="1">
      <c r="A206" s="6" t="s">
        <v>437</v>
      </c>
      <c r="B206" s="7">
        <v>0.82</v>
      </c>
      <c r="C206" s="8" t="s">
        <v>53</v>
      </c>
      <c r="D206" s="8" t="s">
        <v>107</v>
      </c>
      <c r="E206" s="6" t="s">
        <v>22</v>
      </c>
      <c r="F206" s="7"/>
      <c r="G206" s="7">
        <v>2.46</v>
      </c>
      <c r="H206" s="6" t="s">
        <v>438</v>
      </c>
      <c r="I206" s="8" t="s">
        <v>107</v>
      </c>
      <c r="J206" s="6"/>
      <c r="K206" s="7">
        <v>1</v>
      </c>
      <c r="L206" s="7"/>
      <c r="M206" s="7"/>
      <c r="N206" s="7"/>
      <c r="O206" s="7"/>
      <c r="P206" s="7"/>
      <c r="Q206" s="7"/>
      <c r="R206" s="17"/>
      <c r="S206" s="17"/>
      <c r="T206" s="17"/>
    </row>
    <row r="207" spans="1:20" s="9" customFormat="1" ht="19.8" customHeight="1">
      <c r="A207" s="6" t="s">
        <v>439</v>
      </c>
      <c r="B207" s="7">
        <v>393.254166666667</v>
      </c>
      <c r="C207" s="8" t="s">
        <v>53</v>
      </c>
      <c r="D207" s="8" t="s">
        <v>107</v>
      </c>
      <c r="E207" s="6" t="s">
        <v>22</v>
      </c>
      <c r="F207" s="7">
        <v>195.24</v>
      </c>
      <c r="G207" s="7">
        <v>4719.05</v>
      </c>
      <c r="H207" s="6" t="s">
        <v>440</v>
      </c>
      <c r="I207" s="8" t="s">
        <v>107</v>
      </c>
      <c r="J207" s="6"/>
      <c r="K207" s="7">
        <v>2.374916666666667</v>
      </c>
      <c r="L207" s="7">
        <v>25</v>
      </c>
      <c r="M207" s="7">
        <v>16</v>
      </c>
      <c r="N207" s="7">
        <v>9</v>
      </c>
      <c r="O207" s="7"/>
      <c r="P207" s="7"/>
      <c r="Q207" s="7"/>
      <c r="R207" s="17"/>
      <c r="S207" s="17"/>
      <c r="T207" s="17"/>
    </row>
    <row r="208" spans="1:20" s="9" customFormat="1" ht="19.8" customHeight="1">
      <c r="A208" s="6" t="s">
        <v>441</v>
      </c>
      <c r="B208" s="7">
        <v>78.959999999999994</v>
      </c>
      <c r="C208" s="8" t="s">
        <v>53</v>
      </c>
      <c r="D208" s="8" t="s">
        <v>107</v>
      </c>
      <c r="E208" s="6" t="s">
        <v>24</v>
      </c>
      <c r="F208" s="7">
        <v>345.4</v>
      </c>
      <c r="G208" s="7">
        <v>552.72</v>
      </c>
      <c r="H208" s="6" t="s">
        <v>442</v>
      </c>
      <c r="I208" s="8" t="s">
        <v>107</v>
      </c>
      <c r="J208" s="6"/>
      <c r="K208" s="7">
        <v>1.25</v>
      </c>
      <c r="L208" s="7">
        <v>15</v>
      </c>
      <c r="M208" s="7">
        <v>15</v>
      </c>
      <c r="N208" s="7"/>
      <c r="O208" s="7"/>
      <c r="P208" s="7"/>
      <c r="Q208" s="7"/>
      <c r="R208" s="17"/>
      <c r="S208" s="17"/>
      <c r="T208" s="17"/>
    </row>
    <row r="209" spans="1:20" s="9" customFormat="1" ht="19.8" customHeight="1">
      <c r="A209" s="6" t="s">
        <v>443</v>
      </c>
      <c r="B209" s="7">
        <v>784.33583333333297</v>
      </c>
      <c r="C209" s="8" t="s">
        <v>53</v>
      </c>
      <c r="D209" s="8" t="s">
        <v>107</v>
      </c>
      <c r="E209" s="6" t="s">
        <v>22</v>
      </c>
      <c r="F209" s="7">
        <v>235.2</v>
      </c>
      <c r="G209" s="7">
        <v>2160.91</v>
      </c>
      <c r="H209" s="6" t="s">
        <v>444</v>
      </c>
      <c r="I209" s="8" t="s">
        <v>107</v>
      </c>
      <c r="J209" s="6"/>
      <c r="K209" s="7">
        <v>2.4243296296296299</v>
      </c>
      <c r="L209" s="7">
        <v>15</v>
      </c>
      <c r="M209" s="7">
        <v>13</v>
      </c>
      <c r="N209" s="7">
        <v>2</v>
      </c>
      <c r="O209" s="7"/>
      <c r="P209" s="7"/>
      <c r="Q209" s="7"/>
      <c r="R209" s="17"/>
      <c r="S209" s="17"/>
      <c r="T209" s="17"/>
    </row>
    <row r="210" spans="1:20" s="9" customFormat="1" ht="19.8" customHeight="1">
      <c r="A210" s="6" t="s">
        <v>443</v>
      </c>
      <c r="B210" s="7">
        <v>784.33583333333297</v>
      </c>
      <c r="C210" s="8" t="s">
        <v>53</v>
      </c>
      <c r="D210" s="8" t="s">
        <v>107</v>
      </c>
      <c r="E210" s="6" t="s">
        <v>24</v>
      </c>
      <c r="F210" s="7">
        <v>1578.18</v>
      </c>
      <c r="G210" s="7">
        <v>5128.6099999999997</v>
      </c>
      <c r="H210" s="6" t="s">
        <v>445</v>
      </c>
      <c r="I210" s="8" t="s">
        <v>107</v>
      </c>
      <c r="J210" s="6"/>
      <c r="K210" s="7">
        <v>1.421107927411652</v>
      </c>
      <c r="L210" s="7">
        <v>36</v>
      </c>
      <c r="M210" s="7">
        <v>35</v>
      </c>
      <c r="N210" s="7">
        <v>1</v>
      </c>
      <c r="O210" s="7"/>
      <c r="P210" s="7"/>
      <c r="Q210" s="7"/>
      <c r="R210" s="17"/>
      <c r="S210" s="17"/>
      <c r="T210" s="17"/>
    </row>
    <row r="211" spans="1:20" s="9" customFormat="1" ht="19.8" customHeight="1">
      <c r="A211" s="6" t="s">
        <v>443</v>
      </c>
      <c r="B211" s="7">
        <v>784.33583333333297</v>
      </c>
      <c r="C211" s="8" t="s">
        <v>53</v>
      </c>
      <c r="D211" s="8" t="s">
        <v>107</v>
      </c>
      <c r="E211" s="6" t="s">
        <v>26</v>
      </c>
      <c r="F211" s="7">
        <v>367.54</v>
      </c>
      <c r="G211" s="7">
        <v>2122.5100000000002</v>
      </c>
      <c r="H211" s="6" t="s">
        <v>446</v>
      </c>
      <c r="I211" s="8" t="s">
        <v>107</v>
      </c>
      <c r="J211" s="6"/>
      <c r="K211" s="7">
        <v>1.4047000000000001</v>
      </c>
      <c r="L211" s="7">
        <v>11</v>
      </c>
      <c r="M211" s="7">
        <v>11</v>
      </c>
      <c r="N211" s="7"/>
      <c r="O211" s="7"/>
      <c r="P211" s="7"/>
      <c r="Q211" s="7"/>
      <c r="R211" s="17"/>
      <c r="S211" s="17"/>
      <c r="T211" s="17"/>
    </row>
    <row r="212" spans="1:20" s="9" customFormat="1" ht="19.8" customHeight="1">
      <c r="A212" s="6" t="s">
        <v>447</v>
      </c>
      <c r="B212" s="7">
        <v>571.98749999999995</v>
      </c>
      <c r="C212" s="8" t="s">
        <v>53</v>
      </c>
      <c r="D212" s="8" t="s">
        <v>107</v>
      </c>
      <c r="E212" s="6" t="s">
        <v>22</v>
      </c>
      <c r="F212" s="7">
        <v>341.62</v>
      </c>
      <c r="G212" s="7">
        <v>1335.79</v>
      </c>
      <c r="H212" s="6" t="s">
        <v>448</v>
      </c>
      <c r="I212" s="8">
        <v>0</v>
      </c>
      <c r="J212" s="6"/>
      <c r="K212" s="7">
        <v>2.29</v>
      </c>
      <c r="L212" s="7">
        <v>15</v>
      </c>
      <c r="M212" s="7">
        <v>13</v>
      </c>
      <c r="N212" s="7">
        <v>2</v>
      </c>
      <c r="O212" s="7"/>
      <c r="P212" s="7"/>
      <c r="Q212" s="7"/>
      <c r="R212" s="17"/>
      <c r="S212" s="17"/>
      <c r="T212" s="17"/>
    </row>
    <row r="213" spans="1:20" s="9" customFormat="1" ht="19.8" customHeight="1">
      <c r="A213" s="6" t="s">
        <v>447</v>
      </c>
      <c r="B213" s="7">
        <v>571.98749999999995</v>
      </c>
      <c r="C213" s="8" t="s">
        <v>53</v>
      </c>
      <c r="D213" s="8" t="s">
        <v>107</v>
      </c>
      <c r="E213" s="6" t="s">
        <v>24</v>
      </c>
      <c r="F213" s="7">
        <v>777.13</v>
      </c>
      <c r="G213" s="7">
        <v>2173.9899999999998</v>
      </c>
      <c r="H213" s="6" t="s">
        <v>449</v>
      </c>
      <c r="I213" s="8">
        <v>0</v>
      </c>
      <c r="J213" s="6"/>
      <c r="K213" s="7">
        <v>3.29</v>
      </c>
      <c r="L213" s="7">
        <v>36</v>
      </c>
      <c r="M213" s="7">
        <v>35</v>
      </c>
      <c r="N213" s="7">
        <v>1</v>
      </c>
      <c r="O213" s="7"/>
      <c r="P213" s="7"/>
      <c r="Q213" s="7"/>
      <c r="R213" s="17"/>
      <c r="S213" s="17"/>
      <c r="T213" s="17"/>
    </row>
    <row r="214" spans="1:20" s="9" customFormat="1" ht="19.8" customHeight="1">
      <c r="A214" s="6" t="s">
        <v>447</v>
      </c>
      <c r="B214" s="7">
        <v>571.98749999999995</v>
      </c>
      <c r="C214" s="8" t="s">
        <v>53</v>
      </c>
      <c r="D214" s="8" t="s">
        <v>107</v>
      </c>
      <c r="E214" s="6" t="s">
        <v>26</v>
      </c>
      <c r="F214" s="7">
        <v>1059</v>
      </c>
      <c r="G214" s="7">
        <v>3354.07</v>
      </c>
      <c r="H214" s="6" t="s">
        <v>450</v>
      </c>
      <c r="I214" s="8">
        <v>0</v>
      </c>
      <c r="J214" s="6"/>
      <c r="K214" s="7">
        <v>2.29</v>
      </c>
      <c r="L214" s="7">
        <v>87</v>
      </c>
      <c r="M214" s="7">
        <v>31</v>
      </c>
      <c r="N214" s="7">
        <v>23</v>
      </c>
      <c r="O214" s="7">
        <v>33</v>
      </c>
      <c r="P214" s="7"/>
      <c r="Q214" s="7"/>
      <c r="R214" s="17"/>
      <c r="S214" s="17"/>
      <c r="T214" s="17"/>
    </row>
    <row r="215" spans="1:20" s="9" customFormat="1" ht="19.8" customHeight="1">
      <c r="A215" s="6" t="s">
        <v>451</v>
      </c>
      <c r="B215" s="7">
        <v>546.02</v>
      </c>
      <c r="C215" s="8" t="s">
        <v>53</v>
      </c>
      <c r="D215" s="8" t="s">
        <v>54</v>
      </c>
      <c r="E215" s="6" t="s">
        <v>22</v>
      </c>
      <c r="F215" s="7">
        <v>170.13</v>
      </c>
      <c r="G215" s="7">
        <v>449.07</v>
      </c>
      <c r="H215" s="6" t="s">
        <v>452</v>
      </c>
      <c r="I215" s="8" t="s">
        <v>54</v>
      </c>
      <c r="J215" s="6"/>
      <c r="K215" s="7">
        <v>1.4886250000000001</v>
      </c>
      <c r="L215" s="7">
        <v>5</v>
      </c>
      <c r="M215" s="7">
        <v>5</v>
      </c>
      <c r="N215" s="7"/>
      <c r="O215" s="7"/>
      <c r="P215" s="7"/>
      <c r="Q215" s="7"/>
      <c r="R215" s="17"/>
      <c r="S215" s="17"/>
      <c r="T215" s="17"/>
    </row>
    <row r="216" spans="1:20" s="9" customFormat="1" ht="19.8" customHeight="1">
      <c r="A216" s="6" t="s">
        <v>451</v>
      </c>
      <c r="B216" s="7">
        <v>546.02</v>
      </c>
      <c r="C216" s="8" t="s">
        <v>53</v>
      </c>
      <c r="D216" s="8" t="s">
        <v>54</v>
      </c>
      <c r="E216" s="6" t="s">
        <v>24</v>
      </c>
      <c r="F216" s="7">
        <v>277.70999999999998</v>
      </c>
      <c r="G216" s="7">
        <v>1428.46</v>
      </c>
      <c r="H216" s="6" t="s">
        <v>453</v>
      </c>
      <c r="I216" s="8" t="s">
        <v>54</v>
      </c>
      <c r="J216" s="6"/>
      <c r="K216" s="7">
        <v>1.47</v>
      </c>
      <c r="L216" s="7">
        <v>36</v>
      </c>
      <c r="M216" s="7">
        <v>35</v>
      </c>
      <c r="N216" s="7">
        <v>1</v>
      </c>
      <c r="O216" s="7"/>
      <c r="P216" s="7"/>
      <c r="Q216" s="7"/>
      <c r="R216" s="17"/>
      <c r="S216" s="17"/>
      <c r="T216" s="17"/>
    </row>
    <row r="217" spans="1:20" s="9" customFormat="1" ht="19.8" customHeight="1">
      <c r="A217" s="6" t="s">
        <v>451</v>
      </c>
      <c r="B217" s="7">
        <v>546.02</v>
      </c>
      <c r="C217" s="8" t="s">
        <v>53</v>
      </c>
      <c r="D217" s="8" t="s">
        <v>54</v>
      </c>
      <c r="E217" s="6" t="s">
        <v>26</v>
      </c>
      <c r="F217" s="7">
        <v>2032.18</v>
      </c>
      <c r="G217" s="7">
        <v>4674.71</v>
      </c>
      <c r="H217" s="6" t="s">
        <v>454</v>
      </c>
      <c r="I217" s="8" t="s">
        <v>54</v>
      </c>
      <c r="J217" s="6"/>
      <c r="K217" s="7">
        <v>1.47</v>
      </c>
      <c r="L217" s="7">
        <v>96</v>
      </c>
      <c r="M217" s="7">
        <v>31</v>
      </c>
      <c r="N217" s="7">
        <v>31</v>
      </c>
      <c r="O217" s="7">
        <v>34</v>
      </c>
      <c r="P217" s="7"/>
      <c r="Q217" s="7"/>
      <c r="R217" s="17"/>
      <c r="S217" s="17"/>
      <c r="T217" s="17"/>
    </row>
    <row r="218" spans="1:20" s="9" customFormat="1" ht="19.8" customHeight="1">
      <c r="A218" s="6" t="s">
        <v>455</v>
      </c>
      <c r="B218" s="7">
        <v>94.6191666666667</v>
      </c>
      <c r="C218" s="8" t="s">
        <v>53</v>
      </c>
      <c r="D218" s="8" t="s">
        <v>54</v>
      </c>
      <c r="E218" s="6" t="s">
        <v>26</v>
      </c>
      <c r="F218" s="7">
        <v>33.11</v>
      </c>
      <c r="G218" s="7">
        <v>1135.43</v>
      </c>
      <c r="H218" s="6" t="s">
        <v>456</v>
      </c>
      <c r="I218" s="8" t="s">
        <v>54</v>
      </c>
      <c r="J218" s="6"/>
      <c r="K218" s="7">
        <v>2.14</v>
      </c>
      <c r="L218" s="7">
        <v>9</v>
      </c>
      <c r="M218" s="7">
        <v>9</v>
      </c>
      <c r="N218" s="7"/>
      <c r="O218" s="7"/>
      <c r="P218" s="7"/>
      <c r="Q218" s="7"/>
      <c r="R218" s="17"/>
      <c r="S218" s="17"/>
      <c r="T218" s="17"/>
    </row>
    <row r="219" spans="1:20" s="9" customFormat="1" ht="19.8" customHeight="1">
      <c r="A219" s="6" t="s">
        <v>457</v>
      </c>
      <c r="B219" s="7">
        <v>705.62666666666701</v>
      </c>
      <c r="C219" s="8" t="s">
        <v>220</v>
      </c>
      <c r="D219" s="8" t="s">
        <v>280</v>
      </c>
      <c r="E219" s="6" t="s">
        <v>26</v>
      </c>
      <c r="F219" s="7">
        <v>2095.1799999999998</v>
      </c>
      <c r="G219" s="7">
        <v>2116.88</v>
      </c>
      <c r="H219" s="6" t="s">
        <v>458</v>
      </c>
      <c r="I219" s="8" t="s">
        <v>280</v>
      </c>
      <c r="J219" s="6"/>
      <c r="K219" s="7">
        <v>1.2499</v>
      </c>
      <c r="L219" s="7"/>
      <c r="M219" s="7"/>
      <c r="N219" s="7"/>
      <c r="O219" s="7"/>
      <c r="P219" s="7"/>
      <c r="Q219" s="7"/>
      <c r="R219" s="17"/>
      <c r="S219" s="17"/>
      <c r="T219" s="17"/>
    </row>
    <row r="220" spans="1:20" s="9" customFormat="1" ht="19.8" customHeight="1">
      <c r="A220" s="6" t="s">
        <v>459</v>
      </c>
      <c r="B220" s="7">
        <v>78.093333333333305</v>
      </c>
      <c r="C220" s="8" t="s">
        <v>220</v>
      </c>
      <c r="D220" s="8" t="s">
        <v>81</v>
      </c>
      <c r="E220" s="6" t="s">
        <v>26</v>
      </c>
      <c r="F220" s="7">
        <v>354.26</v>
      </c>
      <c r="G220" s="7">
        <v>937.12</v>
      </c>
      <c r="H220" s="6" t="s">
        <v>460</v>
      </c>
      <c r="I220" s="8" t="s">
        <v>81</v>
      </c>
      <c r="J220" s="6"/>
      <c r="K220" s="7">
        <v>2.2280000000000002</v>
      </c>
      <c r="L220" s="7">
        <v>9</v>
      </c>
      <c r="M220" s="7">
        <v>9</v>
      </c>
      <c r="N220" s="7"/>
      <c r="O220" s="7"/>
      <c r="P220" s="7"/>
      <c r="Q220" s="7"/>
      <c r="R220" s="17"/>
      <c r="S220" s="17"/>
      <c r="T220" s="17"/>
    </row>
    <row r="221" spans="1:20" s="9" customFormat="1" ht="19.8" customHeight="1">
      <c r="A221" s="6" t="s">
        <v>461</v>
      </c>
      <c r="B221" s="7">
        <v>155.79</v>
      </c>
      <c r="C221" s="8" t="s">
        <v>220</v>
      </c>
      <c r="D221" s="8" t="s">
        <v>81</v>
      </c>
      <c r="E221" s="6" t="s">
        <v>26</v>
      </c>
      <c r="F221" s="7">
        <v>447.46</v>
      </c>
      <c r="G221" s="7">
        <v>467.37</v>
      </c>
      <c r="H221" s="6" t="s">
        <v>462</v>
      </c>
      <c r="I221" s="8" t="s">
        <v>81</v>
      </c>
      <c r="J221" s="6"/>
      <c r="K221" s="7">
        <v>2.2280000000000002</v>
      </c>
      <c r="L221" s="7"/>
      <c r="M221" s="7"/>
      <c r="N221" s="7"/>
      <c r="O221" s="7"/>
      <c r="P221" s="7"/>
      <c r="Q221" s="7"/>
      <c r="R221" s="17"/>
      <c r="S221" s="17"/>
      <c r="T221" s="17"/>
    </row>
    <row r="222" spans="1:20" s="9" customFormat="1" ht="19.8" customHeight="1">
      <c r="A222" s="6" t="s">
        <v>463</v>
      </c>
      <c r="B222" s="7">
        <v>214.449166666667</v>
      </c>
      <c r="C222" s="8" t="s">
        <v>29</v>
      </c>
      <c r="D222" s="8" t="s">
        <v>30</v>
      </c>
      <c r="E222" s="6" t="s">
        <v>24</v>
      </c>
      <c r="F222" s="7">
        <v>394.12</v>
      </c>
      <c r="G222" s="7">
        <v>2573.39</v>
      </c>
      <c r="H222" s="6" t="s">
        <v>464</v>
      </c>
      <c r="I222" s="8">
        <v>0</v>
      </c>
      <c r="J222" s="6"/>
      <c r="K222" s="7">
        <v>1.34884</v>
      </c>
      <c r="L222" s="7">
        <v>49</v>
      </c>
      <c r="M222" s="7">
        <v>35</v>
      </c>
      <c r="N222" s="7">
        <v>13</v>
      </c>
      <c r="O222" s="7">
        <v>1</v>
      </c>
      <c r="P222" s="7"/>
      <c r="Q222" s="7"/>
      <c r="R222" s="17"/>
      <c r="S222" s="17"/>
      <c r="T222" s="17"/>
    </row>
    <row r="223" spans="1:20" s="9" customFormat="1" ht="19.8" customHeight="1">
      <c r="A223" s="6" t="s">
        <v>465</v>
      </c>
      <c r="B223" s="7">
        <v>264.33083333333298</v>
      </c>
      <c r="C223" s="8" t="s">
        <v>466</v>
      </c>
      <c r="D223" s="8" t="s">
        <v>467</v>
      </c>
      <c r="E223" s="6" t="s">
        <v>24</v>
      </c>
      <c r="F223" s="7">
        <v>201.99</v>
      </c>
      <c r="G223" s="7">
        <v>3171.97</v>
      </c>
      <c r="H223" s="6" t="s">
        <v>468</v>
      </c>
      <c r="I223" s="8" t="s">
        <v>467</v>
      </c>
      <c r="J223" s="6"/>
      <c r="K223" s="7">
        <v>2.2662200000000001</v>
      </c>
      <c r="L223" s="7">
        <v>36</v>
      </c>
      <c r="M223" s="7">
        <v>35</v>
      </c>
      <c r="N223" s="7">
        <v>1</v>
      </c>
      <c r="O223" s="7"/>
      <c r="P223" s="7"/>
      <c r="Q223" s="7"/>
      <c r="R223" s="17"/>
      <c r="S223" s="17"/>
      <c r="T223" s="17"/>
    </row>
    <row r="224" spans="1:20" s="9" customFormat="1" ht="19.8" customHeight="1">
      <c r="A224" s="6" t="s">
        <v>469</v>
      </c>
      <c r="B224" s="7">
        <v>983.62249999999995</v>
      </c>
      <c r="C224" s="8" t="s">
        <v>152</v>
      </c>
      <c r="D224" s="8" t="s">
        <v>34</v>
      </c>
      <c r="E224" s="6" t="s">
        <v>24</v>
      </c>
      <c r="F224" s="7">
        <v>7468.7</v>
      </c>
      <c r="G224" s="7">
        <v>11803.47</v>
      </c>
      <c r="H224" s="6" t="s">
        <v>470</v>
      </c>
      <c r="I224" s="8">
        <v>0</v>
      </c>
      <c r="J224" s="6"/>
      <c r="K224" s="7">
        <v>1.4039200000000001</v>
      </c>
      <c r="L224" s="7">
        <v>55</v>
      </c>
      <c r="M224" s="7">
        <v>35</v>
      </c>
      <c r="N224" s="7">
        <v>14</v>
      </c>
      <c r="O224" s="7">
        <v>5</v>
      </c>
      <c r="P224" s="7">
        <v>1</v>
      </c>
      <c r="Q224" s="7"/>
      <c r="R224" s="17"/>
      <c r="S224" s="17"/>
      <c r="T224" s="17"/>
    </row>
    <row r="225" spans="1:20" s="9" customFormat="1" ht="19.8" customHeight="1">
      <c r="A225" s="6" t="s">
        <v>471</v>
      </c>
      <c r="B225" s="7">
        <v>47.7008333333333</v>
      </c>
      <c r="C225" s="8" t="s">
        <v>472</v>
      </c>
      <c r="D225" s="8" t="s">
        <v>473</v>
      </c>
      <c r="E225" s="6" t="s">
        <v>22</v>
      </c>
      <c r="F225" s="7">
        <v>106.77</v>
      </c>
      <c r="G225" s="7">
        <v>572.41</v>
      </c>
      <c r="H225" s="6" t="s">
        <v>474</v>
      </c>
      <c r="I225" s="8">
        <v>0</v>
      </c>
      <c r="J225" s="6"/>
      <c r="K225" s="7">
        <v>1.6931425</v>
      </c>
      <c r="L225" s="7">
        <v>5</v>
      </c>
      <c r="M225" s="7">
        <v>5</v>
      </c>
      <c r="N225" s="7"/>
      <c r="O225" s="7"/>
      <c r="P225" s="7"/>
      <c r="Q225" s="7"/>
      <c r="R225" s="17"/>
      <c r="S225" s="17"/>
      <c r="T225" s="17"/>
    </row>
    <row r="226" spans="1:20" s="9" customFormat="1" ht="19.8" customHeight="1">
      <c r="A226" s="6" t="s">
        <v>475</v>
      </c>
      <c r="B226" s="7">
        <v>630.15250000000003</v>
      </c>
      <c r="C226" s="8" t="s">
        <v>53</v>
      </c>
      <c r="D226" s="8" t="s">
        <v>107</v>
      </c>
      <c r="E226" s="6" t="s">
        <v>22</v>
      </c>
      <c r="F226" s="7">
        <v>870.53</v>
      </c>
      <c r="G226" s="7">
        <v>2183.5700000000002</v>
      </c>
      <c r="H226" s="6" t="s">
        <v>476</v>
      </c>
      <c r="I226" s="8">
        <v>0</v>
      </c>
      <c r="J226" s="6"/>
      <c r="K226" s="7">
        <v>2.4811180555555561</v>
      </c>
      <c r="L226" s="7">
        <v>82</v>
      </c>
      <c r="M226" s="7">
        <v>16</v>
      </c>
      <c r="N226" s="7">
        <v>19</v>
      </c>
      <c r="O226" s="7">
        <v>47</v>
      </c>
      <c r="P226" s="7"/>
      <c r="Q226" s="7"/>
      <c r="R226" s="17"/>
      <c r="S226" s="17"/>
      <c r="T226" s="17"/>
    </row>
    <row r="227" spans="1:20" s="9" customFormat="1" ht="19.8" customHeight="1">
      <c r="A227" s="6" t="s">
        <v>475</v>
      </c>
      <c r="B227" s="7">
        <v>630.15250000000003</v>
      </c>
      <c r="C227" s="8" t="s">
        <v>53</v>
      </c>
      <c r="D227" s="8" t="s">
        <v>107</v>
      </c>
      <c r="E227" s="6" t="s">
        <v>24</v>
      </c>
      <c r="F227" s="7">
        <v>352.49</v>
      </c>
      <c r="G227" s="7">
        <v>1839.64</v>
      </c>
      <c r="H227" s="6" t="s">
        <v>477</v>
      </c>
      <c r="I227" s="8">
        <v>0</v>
      </c>
      <c r="J227" s="6"/>
      <c r="K227" s="7">
        <v>2.4700000000000002</v>
      </c>
      <c r="L227" s="7">
        <v>49</v>
      </c>
      <c r="M227" s="7">
        <v>35</v>
      </c>
      <c r="N227" s="7">
        <v>13</v>
      </c>
      <c r="O227" s="7">
        <v>1</v>
      </c>
      <c r="P227" s="7"/>
      <c r="Q227" s="7"/>
      <c r="R227" s="17"/>
      <c r="S227" s="17"/>
      <c r="T227" s="17"/>
    </row>
    <row r="228" spans="1:20" s="9" customFormat="1" ht="19.8" customHeight="1">
      <c r="A228" s="6" t="s">
        <v>475</v>
      </c>
      <c r="B228" s="7">
        <v>630.15250000000003</v>
      </c>
      <c r="C228" s="8" t="s">
        <v>53</v>
      </c>
      <c r="D228" s="8" t="s">
        <v>107</v>
      </c>
      <c r="E228" s="6" t="s">
        <v>26</v>
      </c>
      <c r="F228" s="7">
        <v>1616.43</v>
      </c>
      <c r="G228" s="7">
        <v>3538.62</v>
      </c>
      <c r="H228" s="6" t="s">
        <v>478</v>
      </c>
      <c r="I228" s="8">
        <v>0</v>
      </c>
      <c r="J228" s="6"/>
      <c r="K228" s="7">
        <v>1.47</v>
      </c>
      <c r="L228" s="7">
        <v>45</v>
      </c>
      <c r="M228" s="7">
        <v>31</v>
      </c>
      <c r="N228" s="7">
        <v>14</v>
      </c>
      <c r="O228" s="7"/>
      <c r="P228" s="7"/>
      <c r="Q228" s="7"/>
      <c r="R228" s="17"/>
      <c r="S228" s="17"/>
      <c r="T228" s="17"/>
    </row>
    <row r="229" spans="1:20" s="9" customFormat="1" ht="19.8" customHeight="1">
      <c r="A229" s="6" t="s">
        <v>479</v>
      </c>
      <c r="B229" s="7">
        <v>3.0155555555555602</v>
      </c>
      <c r="C229" s="8" t="s">
        <v>53</v>
      </c>
      <c r="D229" s="8" t="s">
        <v>54</v>
      </c>
      <c r="E229" s="6" t="s">
        <v>24</v>
      </c>
      <c r="F229" s="7">
        <v>11.77</v>
      </c>
      <c r="G229" s="7">
        <v>27.14</v>
      </c>
      <c r="H229" s="6" t="s">
        <v>480</v>
      </c>
      <c r="I229" s="8" t="s">
        <v>54</v>
      </c>
      <c r="J229" s="6"/>
      <c r="K229" s="7">
        <v>1</v>
      </c>
      <c r="L229" s="7"/>
      <c r="M229" s="7"/>
      <c r="N229" s="7"/>
      <c r="O229" s="7"/>
      <c r="P229" s="7"/>
      <c r="Q229" s="7"/>
      <c r="R229" s="17"/>
      <c r="S229" s="17"/>
      <c r="T229" s="17"/>
    </row>
    <row r="230" spans="1:20" s="9" customFormat="1" ht="19.8" customHeight="1">
      <c r="A230" s="6" t="s">
        <v>481</v>
      </c>
      <c r="B230" s="7">
        <v>4.57</v>
      </c>
      <c r="C230" s="8" t="s">
        <v>53</v>
      </c>
      <c r="D230" s="8" t="s">
        <v>54</v>
      </c>
      <c r="E230" s="6" t="s">
        <v>24</v>
      </c>
      <c r="F230" s="7">
        <v>12.53</v>
      </c>
      <c r="G230" s="7">
        <v>22.85</v>
      </c>
      <c r="H230" s="6" t="s">
        <v>482</v>
      </c>
      <c r="I230" s="8" t="s">
        <v>54</v>
      </c>
      <c r="J230" s="6"/>
      <c r="K230" s="7">
        <v>1</v>
      </c>
      <c r="L230" s="7"/>
      <c r="M230" s="7"/>
      <c r="N230" s="7"/>
      <c r="O230" s="7"/>
      <c r="P230" s="7"/>
      <c r="Q230" s="7"/>
      <c r="R230" s="17"/>
      <c r="S230" s="17"/>
      <c r="T230" s="17"/>
    </row>
    <row r="231" spans="1:20" s="9" customFormat="1" ht="19.8" customHeight="1">
      <c r="A231" s="6" t="s">
        <v>483</v>
      </c>
      <c r="B231" s="7">
        <v>548.65166666666698</v>
      </c>
      <c r="C231" s="8" t="s">
        <v>53</v>
      </c>
      <c r="D231" s="8" t="s">
        <v>107</v>
      </c>
      <c r="E231" s="6" t="s">
        <v>26</v>
      </c>
      <c r="F231" s="7">
        <v>583.38</v>
      </c>
      <c r="G231" s="7">
        <v>6583.82</v>
      </c>
      <c r="H231" s="6" t="s">
        <v>484</v>
      </c>
      <c r="I231" s="8" t="s">
        <v>107</v>
      </c>
      <c r="J231" s="6"/>
      <c r="K231" s="7">
        <v>2.61</v>
      </c>
      <c r="L231" s="7">
        <v>41</v>
      </c>
      <c r="M231" s="7">
        <v>29</v>
      </c>
      <c r="N231" s="7">
        <v>12</v>
      </c>
      <c r="O231" s="7"/>
      <c r="P231" s="7"/>
      <c r="Q231" s="7"/>
      <c r="R231" s="17"/>
      <c r="S231" s="17"/>
      <c r="T231" s="17"/>
    </row>
    <row r="232" spans="1:20" s="9" customFormat="1" ht="19.8" customHeight="1">
      <c r="A232" s="6" t="s">
        <v>485</v>
      </c>
      <c r="B232" s="7">
        <v>42.7575</v>
      </c>
      <c r="C232" s="8" t="s">
        <v>486</v>
      </c>
      <c r="D232" s="8" t="s">
        <v>487</v>
      </c>
      <c r="E232" s="6" t="s">
        <v>24</v>
      </c>
      <c r="F232" s="7">
        <v>39.840000000000003</v>
      </c>
      <c r="G232" s="7">
        <v>513.09</v>
      </c>
      <c r="H232" s="6" t="s">
        <v>488</v>
      </c>
      <c r="I232" s="8" t="s">
        <v>487</v>
      </c>
      <c r="J232" s="6"/>
      <c r="K232" s="7">
        <v>1.1836</v>
      </c>
      <c r="L232" s="7">
        <v>36</v>
      </c>
      <c r="M232" s="7">
        <v>35</v>
      </c>
      <c r="N232" s="7">
        <v>1</v>
      </c>
      <c r="O232" s="7"/>
      <c r="P232" s="7"/>
      <c r="Q232" s="7"/>
      <c r="R232" s="17"/>
      <c r="S232" s="17"/>
      <c r="T232" s="17"/>
    </row>
    <row r="233" spans="1:20" s="9" customFormat="1" ht="19.8" customHeight="1">
      <c r="A233" s="6" t="s">
        <v>489</v>
      </c>
      <c r="B233" s="7">
        <v>47.0833333333333</v>
      </c>
      <c r="C233" s="8" t="s">
        <v>486</v>
      </c>
      <c r="D233" s="8" t="s">
        <v>487</v>
      </c>
      <c r="E233" s="6" t="s">
        <v>24</v>
      </c>
      <c r="F233" s="7">
        <v>30.04</v>
      </c>
      <c r="G233" s="7">
        <v>565</v>
      </c>
      <c r="H233" s="6" t="s">
        <v>490</v>
      </c>
      <c r="I233" s="8">
        <v>0</v>
      </c>
      <c r="J233" s="6"/>
      <c r="K233" s="7">
        <v>1.1836</v>
      </c>
      <c r="L233" s="7">
        <v>36</v>
      </c>
      <c r="M233" s="7">
        <v>35</v>
      </c>
      <c r="N233" s="7">
        <v>1</v>
      </c>
      <c r="O233" s="7"/>
      <c r="P233" s="7"/>
      <c r="Q233" s="7"/>
      <c r="R233" s="17"/>
      <c r="S233" s="17"/>
      <c r="T233" s="17"/>
    </row>
    <row r="234" spans="1:20" s="9" customFormat="1" ht="19.8" customHeight="1">
      <c r="A234" s="6" t="s">
        <v>491</v>
      </c>
      <c r="B234" s="7">
        <v>498.185</v>
      </c>
      <c r="C234" s="8" t="s">
        <v>486</v>
      </c>
      <c r="D234" s="8" t="s">
        <v>487</v>
      </c>
      <c r="E234" s="6" t="s">
        <v>24</v>
      </c>
      <c r="F234" s="7">
        <v>496.62</v>
      </c>
      <c r="G234" s="7">
        <v>5978.22</v>
      </c>
      <c r="H234" s="6" t="s">
        <v>492</v>
      </c>
      <c r="I234" s="8">
        <v>0</v>
      </c>
      <c r="J234" s="6"/>
      <c r="K234" s="7">
        <v>1.2570399999999999</v>
      </c>
      <c r="L234" s="7">
        <v>55</v>
      </c>
      <c r="M234" s="7">
        <v>35</v>
      </c>
      <c r="N234" s="7">
        <v>14</v>
      </c>
      <c r="O234" s="7">
        <v>5</v>
      </c>
      <c r="P234" s="7">
        <v>1</v>
      </c>
      <c r="Q234" s="7"/>
      <c r="R234" s="17"/>
      <c r="S234" s="17"/>
      <c r="T234" s="17"/>
    </row>
    <row r="235" spans="1:20" s="9" customFormat="1" ht="19.8" customHeight="1">
      <c r="A235" s="6" t="s">
        <v>493</v>
      </c>
      <c r="B235" s="7">
        <v>28.25</v>
      </c>
      <c r="C235" s="8" t="s">
        <v>486</v>
      </c>
      <c r="D235" s="8" t="s">
        <v>487</v>
      </c>
      <c r="E235" s="6" t="s">
        <v>22</v>
      </c>
      <c r="F235" s="7">
        <v>84.12</v>
      </c>
      <c r="G235" s="7">
        <v>90.69</v>
      </c>
      <c r="H235" s="6" t="s">
        <v>494</v>
      </c>
      <c r="I235" s="8">
        <v>0</v>
      </c>
      <c r="J235" s="6"/>
      <c r="K235" s="7">
        <v>2</v>
      </c>
      <c r="L235" s="7"/>
      <c r="M235" s="7"/>
      <c r="N235" s="7"/>
      <c r="O235" s="7"/>
      <c r="P235" s="7"/>
      <c r="Q235" s="7"/>
      <c r="R235" s="17"/>
      <c r="S235" s="17"/>
      <c r="T235" s="17"/>
    </row>
    <row r="236" spans="1:20" s="9" customFormat="1" ht="19.8" customHeight="1">
      <c r="A236" s="6" t="s">
        <v>493</v>
      </c>
      <c r="B236" s="7">
        <v>28.25</v>
      </c>
      <c r="C236" s="8" t="s">
        <v>486</v>
      </c>
      <c r="D236" s="8" t="s">
        <v>487</v>
      </c>
      <c r="E236" s="6" t="s">
        <v>24</v>
      </c>
      <c r="F236" s="7">
        <v>37.9</v>
      </c>
      <c r="G236" s="7">
        <v>50.56</v>
      </c>
      <c r="H236" s="6" t="s">
        <v>495</v>
      </c>
      <c r="I236" s="8">
        <v>0</v>
      </c>
      <c r="J236" s="6"/>
      <c r="K236" s="7">
        <v>1</v>
      </c>
      <c r="L236" s="7"/>
      <c r="M236" s="7"/>
      <c r="N236" s="7"/>
      <c r="O236" s="7"/>
      <c r="P236" s="7"/>
      <c r="Q236" s="7"/>
      <c r="R236" s="17"/>
      <c r="S236" s="17"/>
      <c r="T236" s="17"/>
    </row>
    <row r="237" spans="1:20" s="9" customFormat="1" ht="19.8" customHeight="1">
      <c r="A237" s="6" t="s">
        <v>496</v>
      </c>
      <c r="B237" s="7">
        <v>497.42416666666702</v>
      </c>
      <c r="C237" s="8" t="s">
        <v>126</v>
      </c>
      <c r="D237" s="8" t="s">
        <v>39</v>
      </c>
      <c r="E237" s="6" t="s">
        <v>22</v>
      </c>
      <c r="F237" s="7">
        <v>477.86</v>
      </c>
      <c r="G237" s="7">
        <v>1376.32</v>
      </c>
      <c r="H237" s="6" t="s">
        <v>497</v>
      </c>
      <c r="I237" s="8" t="s">
        <v>39</v>
      </c>
      <c r="J237" s="6"/>
      <c r="K237" s="7">
        <v>2.603671232876712</v>
      </c>
      <c r="L237" s="7">
        <v>15</v>
      </c>
      <c r="M237" s="7">
        <v>13</v>
      </c>
      <c r="N237" s="7">
        <v>2</v>
      </c>
      <c r="O237" s="7"/>
      <c r="P237" s="7"/>
      <c r="Q237" s="7"/>
      <c r="R237" s="17"/>
      <c r="S237" s="17"/>
      <c r="T237" s="17"/>
    </row>
    <row r="238" spans="1:20" s="9" customFormat="1" ht="19.8" customHeight="1">
      <c r="A238" s="6" t="s">
        <v>496</v>
      </c>
      <c r="B238" s="7">
        <v>497.42416666666702</v>
      </c>
      <c r="C238" s="8" t="s">
        <v>126</v>
      </c>
      <c r="D238" s="8" t="s">
        <v>39</v>
      </c>
      <c r="E238" s="6" t="s">
        <v>24</v>
      </c>
      <c r="F238" s="7">
        <v>76.41</v>
      </c>
      <c r="G238" s="7">
        <v>532.94000000000005</v>
      </c>
      <c r="H238" s="6" t="s">
        <v>498</v>
      </c>
      <c r="I238" s="8" t="s">
        <v>39</v>
      </c>
      <c r="J238" s="6"/>
      <c r="K238" s="7">
        <v>1.58</v>
      </c>
      <c r="L238" s="7">
        <v>15</v>
      </c>
      <c r="M238" s="7">
        <v>15</v>
      </c>
      <c r="N238" s="7"/>
      <c r="O238" s="7"/>
      <c r="P238" s="7"/>
      <c r="Q238" s="7"/>
      <c r="R238" s="17"/>
      <c r="S238" s="17"/>
      <c r="T238" s="17"/>
    </row>
    <row r="239" spans="1:20" s="9" customFormat="1" ht="19.8" customHeight="1">
      <c r="A239" s="6" t="s">
        <v>496</v>
      </c>
      <c r="B239" s="7">
        <v>497.42416666666702</v>
      </c>
      <c r="C239" s="8" t="s">
        <v>126</v>
      </c>
      <c r="D239" s="8" t="s">
        <v>39</v>
      </c>
      <c r="E239" s="6" t="s">
        <v>26</v>
      </c>
      <c r="F239" s="7">
        <v>1659.29</v>
      </c>
      <c r="G239" s="7">
        <v>4059.83</v>
      </c>
      <c r="H239" s="6" t="s">
        <v>499</v>
      </c>
      <c r="I239" s="8" t="s">
        <v>39</v>
      </c>
      <c r="J239" s="6"/>
      <c r="K239" s="7">
        <v>2.58</v>
      </c>
      <c r="L239" s="7">
        <v>75</v>
      </c>
      <c r="M239" s="7">
        <v>31</v>
      </c>
      <c r="N239" s="7">
        <v>14</v>
      </c>
      <c r="O239" s="7">
        <v>30</v>
      </c>
      <c r="P239" s="7"/>
      <c r="Q239" s="7"/>
      <c r="R239" s="17"/>
      <c r="S239" s="17"/>
      <c r="T239" s="17"/>
    </row>
    <row r="240" spans="1:20" s="9" customFormat="1" ht="19.8" customHeight="1">
      <c r="A240" s="6" t="s">
        <v>500</v>
      </c>
      <c r="B240" s="7">
        <v>126.8075</v>
      </c>
      <c r="C240" s="8" t="s">
        <v>53</v>
      </c>
      <c r="D240" s="8" t="s">
        <v>345</v>
      </c>
      <c r="E240" s="6" t="s">
        <v>22</v>
      </c>
      <c r="F240" s="7">
        <v>94.34</v>
      </c>
      <c r="G240" s="7">
        <v>390.59</v>
      </c>
      <c r="H240" s="6" t="s">
        <v>501</v>
      </c>
      <c r="I240" s="8" t="s">
        <v>345</v>
      </c>
      <c r="J240" s="6"/>
      <c r="K240" s="7">
        <v>1.2047272727272731</v>
      </c>
      <c r="L240" s="7">
        <v>5</v>
      </c>
      <c r="M240" s="7">
        <v>5</v>
      </c>
      <c r="N240" s="7"/>
      <c r="O240" s="7"/>
      <c r="P240" s="7"/>
      <c r="Q240" s="7"/>
      <c r="R240" s="17"/>
      <c r="S240" s="17"/>
      <c r="T240" s="17"/>
    </row>
    <row r="241" spans="1:20" s="9" customFormat="1" ht="19.8" customHeight="1">
      <c r="A241" s="6" t="s">
        <v>500</v>
      </c>
      <c r="B241" s="7">
        <v>126.8075</v>
      </c>
      <c r="C241" s="8" t="s">
        <v>53</v>
      </c>
      <c r="D241" s="8" t="s">
        <v>345</v>
      </c>
      <c r="E241" s="6" t="s">
        <v>24</v>
      </c>
      <c r="F241" s="7">
        <v>35.9</v>
      </c>
      <c r="G241" s="7">
        <v>168.09</v>
      </c>
      <c r="H241" s="6" t="s">
        <v>502</v>
      </c>
      <c r="I241" s="8" t="s">
        <v>345</v>
      </c>
      <c r="J241" s="6"/>
      <c r="K241" s="7">
        <v>2.2000000000000002</v>
      </c>
      <c r="L241" s="7">
        <v>15</v>
      </c>
      <c r="M241" s="7">
        <v>15</v>
      </c>
      <c r="N241" s="7"/>
      <c r="O241" s="7"/>
      <c r="P241" s="7"/>
      <c r="Q241" s="7"/>
      <c r="R241" s="17"/>
      <c r="S241" s="17"/>
      <c r="T241" s="17"/>
    </row>
    <row r="242" spans="1:20" s="9" customFormat="1" ht="19.8" customHeight="1">
      <c r="A242" s="6" t="s">
        <v>500</v>
      </c>
      <c r="B242" s="7">
        <v>126.8075</v>
      </c>
      <c r="C242" s="8" t="s">
        <v>53</v>
      </c>
      <c r="D242" s="8" t="s">
        <v>345</v>
      </c>
      <c r="E242" s="6" t="s">
        <v>26</v>
      </c>
      <c r="F242" s="7">
        <v>412.72</v>
      </c>
      <c r="G242" s="7">
        <v>963.01</v>
      </c>
      <c r="H242" s="6" t="s">
        <v>503</v>
      </c>
      <c r="I242" s="8" t="s">
        <v>345</v>
      </c>
      <c r="J242" s="6"/>
      <c r="K242" s="7">
        <v>1.2</v>
      </c>
      <c r="L242" s="7">
        <v>39</v>
      </c>
      <c r="M242" s="7">
        <v>9</v>
      </c>
      <c r="N242" s="7"/>
      <c r="O242" s="7">
        <v>30</v>
      </c>
      <c r="P242" s="7"/>
      <c r="Q242" s="7"/>
      <c r="R242" s="17"/>
      <c r="S242" s="17"/>
      <c r="T242" s="17"/>
    </row>
    <row r="243" spans="1:20" s="9" customFormat="1" ht="19.8" customHeight="1">
      <c r="A243" s="6" t="s">
        <v>504</v>
      </c>
      <c r="B243" s="7">
        <v>87.901666666666699</v>
      </c>
      <c r="C243" s="8" t="s">
        <v>53</v>
      </c>
      <c r="D243" s="8" t="s">
        <v>345</v>
      </c>
      <c r="E243" s="6" t="s">
        <v>26</v>
      </c>
      <c r="F243" s="7">
        <v>226.52</v>
      </c>
      <c r="G243" s="7">
        <v>1054.82</v>
      </c>
      <c r="H243" s="6" t="s">
        <v>505</v>
      </c>
      <c r="I243" s="8">
        <v>0</v>
      </c>
      <c r="J243" s="6"/>
      <c r="K243" s="7">
        <v>1.1625000000000001</v>
      </c>
      <c r="L243" s="7">
        <v>9</v>
      </c>
      <c r="M243" s="7">
        <v>9</v>
      </c>
      <c r="N243" s="7"/>
      <c r="O243" s="7"/>
      <c r="P243" s="7"/>
      <c r="Q243" s="7"/>
      <c r="R243" s="17"/>
      <c r="S243" s="17"/>
      <c r="T243" s="17"/>
    </row>
    <row r="244" spans="1:20" s="9" customFormat="1" ht="19.8" customHeight="1">
      <c r="A244" s="6" t="s">
        <v>506</v>
      </c>
      <c r="B244" s="7">
        <v>2387.7725</v>
      </c>
      <c r="C244" s="8" t="s">
        <v>53</v>
      </c>
      <c r="D244" s="8" t="s">
        <v>345</v>
      </c>
      <c r="E244" s="6" t="s">
        <v>24</v>
      </c>
      <c r="F244" s="7">
        <v>21627.98</v>
      </c>
      <c r="G244" s="7">
        <v>28653.27</v>
      </c>
      <c r="H244" s="6" t="s">
        <v>507</v>
      </c>
      <c r="I244" s="8" t="s">
        <v>345</v>
      </c>
      <c r="J244" s="6"/>
      <c r="K244" s="7">
        <v>2.3586399999999998</v>
      </c>
      <c r="L244" s="7">
        <v>55</v>
      </c>
      <c r="M244" s="7">
        <v>35</v>
      </c>
      <c r="N244" s="7">
        <v>14</v>
      </c>
      <c r="O244" s="7">
        <v>5</v>
      </c>
      <c r="P244" s="7">
        <v>1</v>
      </c>
      <c r="Q244" s="7"/>
      <c r="R244" s="17"/>
      <c r="S244" s="17"/>
      <c r="T244" s="17"/>
    </row>
    <row r="245" spans="1:20" s="9" customFormat="1" ht="19.8" customHeight="1">
      <c r="A245" s="6" t="s">
        <v>508</v>
      </c>
      <c r="B245" s="7">
        <v>2649.8883333333301</v>
      </c>
      <c r="C245" s="8" t="s">
        <v>53</v>
      </c>
      <c r="D245" s="8" t="s">
        <v>345</v>
      </c>
      <c r="E245" s="6" t="s">
        <v>22</v>
      </c>
      <c r="F245" s="7">
        <v>16767.080000000002</v>
      </c>
      <c r="G245" s="7">
        <v>31798.66</v>
      </c>
      <c r="H245" s="6" t="s">
        <v>509</v>
      </c>
      <c r="I245" s="8" t="s">
        <v>345</v>
      </c>
      <c r="J245" s="6"/>
      <c r="K245" s="7">
        <v>2.3334872</v>
      </c>
      <c r="L245" s="7">
        <v>85</v>
      </c>
      <c r="M245" s="7">
        <v>16</v>
      </c>
      <c r="N245" s="7">
        <v>19</v>
      </c>
      <c r="O245" s="7">
        <v>47</v>
      </c>
      <c r="P245" s="7">
        <v>3</v>
      </c>
      <c r="Q245" s="7"/>
      <c r="R245" s="17"/>
      <c r="S245" s="17"/>
      <c r="T245" s="17"/>
    </row>
    <row r="246" spans="1:20" s="9" customFormat="1" ht="19.8" customHeight="1">
      <c r="A246" s="6" t="s">
        <v>510</v>
      </c>
      <c r="B246" s="7">
        <v>1728.0233333333299</v>
      </c>
      <c r="C246" s="8" t="s">
        <v>53</v>
      </c>
      <c r="D246" s="8" t="s">
        <v>345</v>
      </c>
      <c r="E246" s="6" t="s">
        <v>22</v>
      </c>
      <c r="F246" s="7">
        <v>10809.95</v>
      </c>
      <c r="G246" s="7">
        <v>20736.28</v>
      </c>
      <c r="H246" s="6" t="s">
        <v>511</v>
      </c>
      <c r="I246" s="8" t="s">
        <v>345</v>
      </c>
      <c r="J246" s="6"/>
      <c r="K246" s="7">
        <v>3.3334872</v>
      </c>
      <c r="L246" s="7">
        <v>82</v>
      </c>
      <c r="M246" s="7">
        <v>16</v>
      </c>
      <c r="N246" s="7">
        <v>19</v>
      </c>
      <c r="O246" s="7">
        <v>47</v>
      </c>
      <c r="P246" s="7"/>
      <c r="Q246" s="7"/>
      <c r="R246" s="17"/>
      <c r="S246" s="17"/>
      <c r="T246" s="17"/>
    </row>
    <row r="247" spans="1:20" s="9" customFormat="1" ht="19.8" customHeight="1">
      <c r="A247" s="6" t="s">
        <v>512</v>
      </c>
      <c r="B247" s="7">
        <v>844.824166666667</v>
      </c>
      <c r="C247" s="8" t="s">
        <v>53</v>
      </c>
      <c r="D247" s="8" t="s">
        <v>345</v>
      </c>
      <c r="E247" s="6" t="s">
        <v>22</v>
      </c>
      <c r="F247" s="7">
        <v>5445.4</v>
      </c>
      <c r="G247" s="7">
        <v>10137.89</v>
      </c>
      <c r="H247" s="6" t="s">
        <v>513</v>
      </c>
      <c r="I247" s="8">
        <v>0</v>
      </c>
      <c r="J247" s="6"/>
      <c r="K247" s="7">
        <v>3.3334872</v>
      </c>
      <c r="L247" s="7">
        <v>15</v>
      </c>
      <c r="M247" s="7">
        <v>13</v>
      </c>
      <c r="N247" s="7">
        <v>2</v>
      </c>
      <c r="O247" s="7"/>
      <c r="P247" s="7"/>
      <c r="Q247" s="7"/>
      <c r="R247" s="17"/>
      <c r="S247" s="17"/>
      <c r="T247" s="17"/>
    </row>
    <row r="248" spans="1:20" s="9" customFormat="1" ht="19.8" customHeight="1">
      <c r="A248" s="6" t="s">
        <v>514</v>
      </c>
      <c r="B248" s="7">
        <v>339.60333333333301</v>
      </c>
      <c r="C248" s="8" t="s">
        <v>515</v>
      </c>
      <c r="D248" s="8" t="s">
        <v>236</v>
      </c>
      <c r="E248" s="6" t="s">
        <v>24</v>
      </c>
      <c r="F248" s="7">
        <v>271.45999999999998</v>
      </c>
      <c r="G248" s="7">
        <v>4075.24</v>
      </c>
      <c r="H248" s="6" t="s">
        <v>516</v>
      </c>
      <c r="I248" s="8" t="s">
        <v>236</v>
      </c>
      <c r="J248" s="6"/>
      <c r="K248" s="7">
        <v>1.43146</v>
      </c>
      <c r="L248" s="7">
        <v>36</v>
      </c>
      <c r="M248" s="7">
        <v>35</v>
      </c>
      <c r="N248" s="7">
        <v>1</v>
      </c>
      <c r="O248" s="7"/>
      <c r="P248" s="7"/>
      <c r="Q248" s="7"/>
      <c r="R248" s="17"/>
      <c r="S248" s="17"/>
      <c r="T248" s="17"/>
    </row>
    <row r="249" spans="1:20" s="9" customFormat="1" ht="19.8" customHeight="1">
      <c r="A249" s="6" t="s">
        <v>517</v>
      </c>
      <c r="B249" s="7">
        <v>138.713333333333</v>
      </c>
      <c r="C249" s="8" t="s">
        <v>486</v>
      </c>
      <c r="D249" s="8" t="s">
        <v>487</v>
      </c>
      <c r="E249" s="6" t="s">
        <v>24</v>
      </c>
      <c r="F249" s="7">
        <v>190.15</v>
      </c>
      <c r="G249" s="7">
        <v>1664.56</v>
      </c>
      <c r="H249" s="6" t="s">
        <v>518</v>
      </c>
      <c r="I249" s="8" t="s">
        <v>487</v>
      </c>
      <c r="J249" s="6"/>
      <c r="K249" s="7">
        <v>1.24786</v>
      </c>
      <c r="L249" s="7">
        <v>35</v>
      </c>
      <c r="M249" s="7">
        <v>35</v>
      </c>
      <c r="N249" s="7"/>
      <c r="O249" s="7"/>
      <c r="P249" s="7"/>
      <c r="Q249" s="7"/>
      <c r="R249" s="17"/>
      <c r="S249" s="17"/>
      <c r="T249" s="17"/>
    </row>
    <row r="250" spans="1:20" s="9" customFormat="1" ht="19.8" customHeight="1">
      <c r="A250" s="6" t="s">
        <v>519</v>
      </c>
      <c r="B250" s="7">
        <v>34.04</v>
      </c>
      <c r="C250" s="8" t="s">
        <v>486</v>
      </c>
      <c r="D250" s="8" t="s">
        <v>487</v>
      </c>
      <c r="E250" s="6" t="s">
        <v>22</v>
      </c>
      <c r="F250" s="7">
        <v>33.71</v>
      </c>
      <c r="G250" s="7">
        <v>408.48</v>
      </c>
      <c r="H250" s="6" t="s">
        <v>520</v>
      </c>
      <c r="I250" s="8" t="s">
        <v>487</v>
      </c>
      <c r="J250" s="6"/>
      <c r="K250" s="7">
        <v>3.2507999999999999</v>
      </c>
      <c r="L250" s="7">
        <v>5</v>
      </c>
      <c r="M250" s="7">
        <v>5</v>
      </c>
      <c r="N250" s="7"/>
      <c r="O250" s="7"/>
      <c r="P250" s="7"/>
      <c r="Q250" s="7"/>
      <c r="R250" s="17"/>
      <c r="S250" s="17"/>
      <c r="T250" s="17"/>
    </row>
    <row r="251" spans="1:20" s="9" customFormat="1" ht="19.8" customHeight="1">
      <c r="A251" s="6" t="s">
        <v>521</v>
      </c>
      <c r="B251" s="7">
        <v>113.99916666666699</v>
      </c>
      <c r="C251" s="8" t="s">
        <v>486</v>
      </c>
      <c r="D251" s="8" t="s">
        <v>487</v>
      </c>
      <c r="E251" s="6" t="s">
        <v>24</v>
      </c>
      <c r="F251" s="7">
        <v>8.5399999999999991</v>
      </c>
      <c r="G251" s="7">
        <v>8.6300000000000008</v>
      </c>
      <c r="H251" s="6" t="s">
        <v>522</v>
      </c>
      <c r="I251" s="8">
        <v>0</v>
      </c>
      <c r="J251" s="6"/>
      <c r="K251" s="7">
        <v>1</v>
      </c>
      <c r="L251" s="7"/>
      <c r="M251" s="7"/>
      <c r="N251" s="7"/>
      <c r="O251" s="7"/>
      <c r="P251" s="7"/>
      <c r="Q251" s="7"/>
      <c r="R251" s="17"/>
      <c r="S251" s="17"/>
      <c r="T251" s="17"/>
    </row>
    <row r="252" spans="1:20" s="9" customFormat="1" ht="19.8" customHeight="1">
      <c r="A252" s="6" t="s">
        <v>521</v>
      </c>
      <c r="B252" s="7">
        <v>113.99916666666699</v>
      </c>
      <c r="C252" s="8" t="s">
        <v>486</v>
      </c>
      <c r="D252" s="8" t="s">
        <v>487</v>
      </c>
      <c r="E252" s="6" t="s">
        <v>26</v>
      </c>
      <c r="F252" s="7">
        <v>926.62</v>
      </c>
      <c r="G252" s="7">
        <v>1359.36</v>
      </c>
      <c r="H252" s="6" t="s">
        <v>523</v>
      </c>
      <c r="I252" s="8">
        <v>0</v>
      </c>
      <c r="J252" s="6"/>
      <c r="K252" s="7">
        <v>2.09</v>
      </c>
      <c r="L252" s="7">
        <v>45</v>
      </c>
      <c r="M252" s="7">
        <v>31</v>
      </c>
      <c r="N252" s="7">
        <v>14</v>
      </c>
      <c r="O252" s="7"/>
      <c r="P252" s="7"/>
      <c r="Q252" s="7"/>
      <c r="R252" s="17"/>
      <c r="S252" s="17"/>
      <c r="T252" s="17"/>
    </row>
    <row r="253" spans="1:20" s="9" customFormat="1" ht="19.8" customHeight="1">
      <c r="A253" s="6" t="s">
        <v>524</v>
      </c>
      <c r="B253" s="7">
        <v>23.445</v>
      </c>
      <c r="C253" s="8" t="s">
        <v>486</v>
      </c>
      <c r="D253" s="8" t="s">
        <v>487</v>
      </c>
      <c r="E253" s="6" t="s">
        <v>24</v>
      </c>
      <c r="F253" s="7">
        <v>43.69</v>
      </c>
      <c r="G253" s="7">
        <v>46.89</v>
      </c>
      <c r="H253" s="6" t="s">
        <v>525</v>
      </c>
      <c r="I253" s="8">
        <v>0</v>
      </c>
      <c r="J253" s="6"/>
      <c r="K253" s="7">
        <v>1</v>
      </c>
      <c r="L253" s="7"/>
      <c r="M253" s="7"/>
      <c r="N253" s="7"/>
      <c r="O253" s="7"/>
      <c r="P253" s="7"/>
      <c r="Q253" s="7"/>
      <c r="R253" s="17"/>
      <c r="S253" s="17"/>
      <c r="T253" s="17"/>
    </row>
    <row r="254" spans="1:20" s="9" customFormat="1" ht="19.8" customHeight="1">
      <c r="A254" s="6" t="s">
        <v>526</v>
      </c>
      <c r="B254" s="7">
        <v>23.664999999999999</v>
      </c>
      <c r="C254" s="8" t="s">
        <v>486</v>
      </c>
      <c r="D254" s="8" t="s">
        <v>487</v>
      </c>
      <c r="E254" s="6" t="s">
        <v>26</v>
      </c>
      <c r="F254" s="7">
        <v>47.36</v>
      </c>
      <c r="G254" s="7">
        <v>47.33</v>
      </c>
      <c r="H254" s="6" t="s">
        <v>527</v>
      </c>
      <c r="I254" s="8" t="s">
        <v>487</v>
      </c>
      <c r="J254" s="6"/>
      <c r="K254" s="7">
        <v>1</v>
      </c>
      <c r="L254" s="7"/>
      <c r="M254" s="7"/>
      <c r="N254" s="7"/>
      <c r="O254" s="7"/>
      <c r="P254" s="7"/>
      <c r="Q254" s="7"/>
      <c r="R254" s="17"/>
      <c r="S254" s="17"/>
      <c r="T254" s="17"/>
    </row>
    <row r="255" spans="1:20" s="9" customFormat="1" ht="19.8" customHeight="1">
      <c r="A255" s="6" t="s">
        <v>528</v>
      </c>
      <c r="B255" s="7">
        <v>201.42083333333301</v>
      </c>
      <c r="C255" s="8" t="s">
        <v>486</v>
      </c>
      <c r="D255" s="8" t="s">
        <v>487</v>
      </c>
      <c r="E255" s="6" t="s">
        <v>26</v>
      </c>
      <c r="F255" s="7">
        <v>69.14</v>
      </c>
      <c r="G255" s="7">
        <v>2417.0500000000002</v>
      </c>
      <c r="H255" s="6" t="s">
        <v>529</v>
      </c>
      <c r="I255" s="8" t="s">
        <v>487</v>
      </c>
      <c r="J255" s="6"/>
      <c r="K255" s="7">
        <v>1.59</v>
      </c>
      <c r="L255" s="7">
        <v>41</v>
      </c>
      <c r="M255" s="7">
        <v>29</v>
      </c>
      <c r="N255" s="7">
        <v>12</v>
      </c>
      <c r="O255" s="7"/>
      <c r="P255" s="7"/>
      <c r="Q255" s="7"/>
      <c r="R255" s="17"/>
      <c r="S255" s="17"/>
      <c r="T255" s="17"/>
    </row>
    <row r="256" spans="1:20" s="9" customFormat="1" ht="19.8" customHeight="1">
      <c r="A256" s="6" t="s">
        <v>530</v>
      </c>
      <c r="B256" s="7">
        <v>210.588333333333</v>
      </c>
      <c r="C256" s="8" t="s">
        <v>486</v>
      </c>
      <c r="D256" s="8" t="s">
        <v>487</v>
      </c>
      <c r="E256" s="6" t="s">
        <v>26</v>
      </c>
      <c r="F256" s="7">
        <v>106.85</v>
      </c>
      <c r="G256" s="7">
        <v>2527.06</v>
      </c>
      <c r="H256" s="6" t="s">
        <v>531</v>
      </c>
      <c r="I256" s="8">
        <v>0</v>
      </c>
      <c r="J256" s="6"/>
      <c r="K256" s="7">
        <v>1.41</v>
      </c>
      <c r="L256" s="7">
        <v>45</v>
      </c>
      <c r="M256" s="7">
        <v>31</v>
      </c>
      <c r="N256" s="7">
        <v>14</v>
      </c>
      <c r="O256" s="7"/>
      <c r="P256" s="7"/>
      <c r="Q256" s="7"/>
      <c r="R256" s="17"/>
      <c r="S256" s="17"/>
      <c r="T256" s="17"/>
    </row>
    <row r="257" spans="1:20" s="9" customFormat="1" ht="19.8" customHeight="1">
      <c r="A257" s="6" t="s">
        <v>532</v>
      </c>
      <c r="B257" s="7">
        <v>59.1933333333333</v>
      </c>
      <c r="C257" s="8" t="s">
        <v>486</v>
      </c>
      <c r="D257" s="8" t="s">
        <v>487</v>
      </c>
      <c r="E257" s="6" t="s">
        <v>26</v>
      </c>
      <c r="F257" s="7">
        <v>4.3</v>
      </c>
      <c r="G257" s="7">
        <v>710.32</v>
      </c>
      <c r="H257" s="6" t="s">
        <v>533</v>
      </c>
      <c r="I257" s="8">
        <v>0</v>
      </c>
      <c r="J257" s="6"/>
      <c r="K257" s="7">
        <v>1.86</v>
      </c>
      <c r="L257" s="7">
        <v>39</v>
      </c>
      <c r="M257" s="7">
        <v>9</v>
      </c>
      <c r="N257" s="7"/>
      <c r="O257" s="7">
        <v>30</v>
      </c>
      <c r="P257" s="7"/>
      <c r="Q257" s="7"/>
      <c r="R257" s="17"/>
      <c r="S257" s="17"/>
      <c r="T257" s="17"/>
    </row>
    <row r="258" spans="1:20" s="9" customFormat="1" ht="19.8" customHeight="1">
      <c r="A258" s="6" t="s">
        <v>534</v>
      </c>
      <c r="B258" s="7">
        <v>84.15</v>
      </c>
      <c r="C258" s="8" t="s">
        <v>486</v>
      </c>
      <c r="D258" s="8" t="s">
        <v>487</v>
      </c>
      <c r="E258" s="6" t="s">
        <v>26</v>
      </c>
      <c r="F258" s="7">
        <v>235.36</v>
      </c>
      <c r="G258" s="7">
        <v>252.45</v>
      </c>
      <c r="H258" s="6" t="s">
        <v>535</v>
      </c>
      <c r="I258" s="8" t="s">
        <v>487</v>
      </c>
      <c r="J258" s="6"/>
      <c r="K258" s="7">
        <v>1</v>
      </c>
      <c r="L258" s="7"/>
      <c r="M258" s="7"/>
      <c r="N258" s="7"/>
      <c r="O258" s="7"/>
      <c r="P258" s="7"/>
      <c r="Q258" s="7"/>
      <c r="R258" s="17"/>
      <c r="S258" s="17"/>
      <c r="T258" s="17"/>
    </row>
    <row r="259" spans="1:20" s="9" customFormat="1" ht="19.8" customHeight="1">
      <c r="A259" s="6" t="s">
        <v>536</v>
      </c>
      <c r="B259" s="7">
        <v>1034.21</v>
      </c>
      <c r="C259" s="8" t="s">
        <v>486</v>
      </c>
      <c r="D259" s="8" t="s">
        <v>487</v>
      </c>
      <c r="E259" s="6" t="s">
        <v>26</v>
      </c>
      <c r="F259" s="7">
        <v>1090.8900000000001</v>
      </c>
      <c r="G259" s="7">
        <v>12410.52</v>
      </c>
      <c r="H259" s="6" t="s">
        <v>537</v>
      </c>
      <c r="I259" s="8" t="s">
        <v>487</v>
      </c>
      <c r="J259" s="6"/>
      <c r="K259" s="7">
        <v>3.3</v>
      </c>
      <c r="L259" s="7">
        <v>66</v>
      </c>
      <c r="M259" s="7">
        <v>31</v>
      </c>
      <c r="N259" s="7">
        <v>31</v>
      </c>
      <c r="O259" s="7">
        <v>4</v>
      </c>
      <c r="P259" s="7"/>
      <c r="Q259" s="7"/>
      <c r="R259" s="17"/>
      <c r="S259" s="17"/>
      <c r="T259" s="17"/>
    </row>
    <row r="260" spans="1:20" s="9" customFormat="1" ht="19.8" customHeight="1">
      <c r="A260" s="6" t="s">
        <v>538</v>
      </c>
      <c r="B260" s="7">
        <v>157.743333333333</v>
      </c>
      <c r="C260" s="8" t="s">
        <v>486</v>
      </c>
      <c r="D260" s="8" t="s">
        <v>487</v>
      </c>
      <c r="E260" s="6" t="s">
        <v>26</v>
      </c>
      <c r="F260" s="7">
        <v>452.07</v>
      </c>
      <c r="G260" s="7">
        <v>473.23</v>
      </c>
      <c r="H260" s="6" t="s">
        <v>539</v>
      </c>
      <c r="I260" s="8" t="s">
        <v>487</v>
      </c>
      <c r="J260" s="6"/>
      <c r="K260" s="7">
        <v>1.228</v>
      </c>
      <c r="L260" s="7"/>
      <c r="M260" s="7"/>
      <c r="N260" s="7"/>
      <c r="O260" s="7"/>
      <c r="P260" s="7"/>
      <c r="Q260" s="7"/>
      <c r="R260" s="17"/>
      <c r="S260" s="17"/>
      <c r="T260" s="17"/>
    </row>
    <row r="261" spans="1:20" s="9" customFormat="1" ht="19.8" customHeight="1">
      <c r="A261" s="6" t="s">
        <v>540</v>
      </c>
      <c r="B261" s="7">
        <v>101.00749999999999</v>
      </c>
      <c r="C261" s="8" t="s">
        <v>486</v>
      </c>
      <c r="D261" s="8" t="s">
        <v>487</v>
      </c>
      <c r="E261" s="6" t="s">
        <v>26</v>
      </c>
      <c r="F261" s="7">
        <v>386.21</v>
      </c>
      <c r="G261" s="7">
        <v>404.03</v>
      </c>
      <c r="H261" s="6" t="s">
        <v>541</v>
      </c>
      <c r="I261" s="8" t="s">
        <v>487</v>
      </c>
      <c r="J261" s="6"/>
      <c r="K261" s="7">
        <v>2.2280000000000002</v>
      </c>
      <c r="L261" s="7"/>
      <c r="M261" s="7"/>
      <c r="N261" s="7"/>
      <c r="O261" s="7"/>
      <c r="P261" s="7"/>
      <c r="Q261" s="7"/>
      <c r="R261" s="17"/>
      <c r="S261" s="17"/>
      <c r="T261" s="17"/>
    </row>
    <row r="262" spans="1:20" s="9" customFormat="1" ht="19.8" customHeight="1">
      <c r="A262" s="6" t="s">
        <v>542</v>
      </c>
      <c r="B262" s="7">
        <v>43.606666666666698</v>
      </c>
      <c r="C262" s="8" t="s">
        <v>486</v>
      </c>
      <c r="D262" s="8" t="s">
        <v>487</v>
      </c>
      <c r="E262" s="6" t="s">
        <v>24</v>
      </c>
      <c r="F262" s="7">
        <v>35.18</v>
      </c>
      <c r="G262" s="7">
        <v>523.28</v>
      </c>
      <c r="H262" s="6" t="s">
        <v>543</v>
      </c>
      <c r="I262" s="8" t="s">
        <v>487</v>
      </c>
      <c r="J262" s="6"/>
      <c r="K262" s="7">
        <v>2.2570399999999999</v>
      </c>
      <c r="L262" s="7">
        <v>15</v>
      </c>
      <c r="M262" s="7">
        <v>15</v>
      </c>
      <c r="N262" s="7"/>
      <c r="O262" s="7"/>
      <c r="P262" s="7"/>
      <c r="Q262" s="7"/>
      <c r="R262" s="17"/>
      <c r="S262" s="17"/>
      <c r="T262" s="17"/>
    </row>
    <row r="263" spans="1:20" s="9" customFormat="1" ht="19.8" customHeight="1">
      <c r="A263" s="6" t="s">
        <v>544</v>
      </c>
      <c r="B263" s="7">
        <v>5511.0391666666701</v>
      </c>
      <c r="C263" s="8" t="s">
        <v>486</v>
      </c>
      <c r="D263" s="8" t="s">
        <v>487</v>
      </c>
      <c r="E263" s="6" t="s">
        <v>22</v>
      </c>
      <c r="F263" s="7">
        <v>587.87</v>
      </c>
      <c r="G263" s="7">
        <v>22350.5</v>
      </c>
      <c r="H263" s="6" t="s">
        <v>545</v>
      </c>
      <c r="I263" s="8" t="s">
        <v>487</v>
      </c>
      <c r="J263" s="6"/>
      <c r="K263" s="7">
        <v>2.3223500000000001</v>
      </c>
      <c r="L263" s="7">
        <v>85</v>
      </c>
      <c r="M263" s="7">
        <v>16</v>
      </c>
      <c r="N263" s="7">
        <v>19</v>
      </c>
      <c r="O263" s="7">
        <v>47</v>
      </c>
      <c r="P263" s="7">
        <v>3</v>
      </c>
      <c r="Q263" s="7"/>
      <c r="R263" s="17"/>
      <c r="S263" s="17"/>
      <c r="T263" s="17"/>
    </row>
    <row r="264" spans="1:20" s="9" customFormat="1" ht="19.8" customHeight="1">
      <c r="A264" s="6" t="s">
        <v>544</v>
      </c>
      <c r="B264" s="7">
        <v>5511.0391666666701</v>
      </c>
      <c r="C264" s="8" t="s">
        <v>486</v>
      </c>
      <c r="D264" s="8" t="s">
        <v>487</v>
      </c>
      <c r="E264" s="6" t="s">
        <v>24</v>
      </c>
      <c r="F264" s="7">
        <v>4296.99</v>
      </c>
      <c r="G264" s="7">
        <v>43781.97</v>
      </c>
      <c r="H264" s="6" t="s">
        <v>546</v>
      </c>
      <c r="I264" s="8" t="s">
        <v>487</v>
      </c>
      <c r="J264" s="6"/>
      <c r="K264" s="7">
        <v>1.2729999999999999</v>
      </c>
      <c r="L264" s="7">
        <v>55</v>
      </c>
      <c r="M264" s="7">
        <v>35</v>
      </c>
      <c r="N264" s="7">
        <v>14</v>
      </c>
      <c r="O264" s="7">
        <v>5</v>
      </c>
      <c r="P264" s="7">
        <v>1</v>
      </c>
      <c r="Q264" s="7"/>
      <c r="R264" s="17"/>
      <c r="S264" s="17"/>
      <c r="T264" s="17"/>
    </row>
    <row r="265" spans="1:20" s="9" customFormat="1" ht="19.8" customHeight="1">
      <c r="A265" s="6" t="s">
        <v>547</v>
      </c>
      <c r="B265" s="7">
        <v>731.92333333333295</v>
      </c>
      <c r="C265" s="8" t="s">
        <v>486</v>
      </c>
      <c r="D265" s="8" t="s">
        <v>487</v>
      </c>
      <c r="E265" s="6" t="s">
        <v>24</v>
      </c>
      <c r="F265" s="7">
        <v>505.4</v>
      </c>
      <c r="G265" s="7">
        <v>8783.08</v>
      </c>
      <c r="H265" s="6" t="s">
        <v>548</v>
      </c>
      <c r="I265" s="8">
        <v>0</v>
      </c>
      <c r="J265" s="6"/>
      <c r="K265" s="7">
        <v>2.4097919999999999</v>
      </c>
      <c r="L265" s="7">
        <v>35</v>
      </c>
      <c r="M265" s="7">
        <v>35</v>
      </c>
      <c r="N265" s="7"/>
      <c r="O265" s="7"/>
      <c r="P265" s="7"/>
      <c r="Q265" s="7"/>
      <c r="R265" s="17"/>
      <c r="S265" s="17"/>
      <c r="T265" s="17"/>
    </row>
    <row r="266" spans="1:20" s="9" customFormat="1" ht="19.8" customHeight="1">
      <c r="A266" s="6" t="s">
        <v>549</v>
      </c>
      <c r="B266" s="7">
        <v>938.08249999999998</v>
      </c>
      <c r="C266" s="8" t="s">
        <v>486</v>
      </c>
      <c r="D266" s="8" t="s">
        <v>487</v>
      </c>
      <c r="E266" s="6" t="s">
        <v>26</v>
      </c>
      <c r="F266" s="7">
        <v>190.7</v>
      </c>
      <c r="G266" s="7">
        <v>11256.99</v>
      </c>
      <c r="H266" s="6" t="s">
        <v>550</v>
      </c>
      <c r="I266" s="8">
        <v>0</v>
      </c>
      <c r="J266" s="6"/>
      <c r="K266" s="7">
        <v>1.5356000000000001</v>
      </c>
      <c r="L266" s="7">
        <v>48</v>
      </c>
      <c r="M266" s="7">
        <v>29</v>
      </c>
      <c r="N266" s="7">
        <v>19</v>
      </c>
      <c r="O266" s="7"/>
      <c r="P266" s="7"/>
      <c r="Q266" s="7"/>
      <c r="R266" s="17"/>
      <c r="S266" s="17"/>
      <c r="T266" s="17"/>
    </row>
    <row r="267" spans="1:20" s="9" customFormat="1" ht="19.8" customHeight="1">
      <c r="A267" s="6" t="s">
        <v>551</v>
      </c>
      <c r="B267" s="7">
        <v>291.41583333333301</v>
      </c>
      <c r="C267" s="8" t="s">
        <v>486</v>
      </c>
      <c r="D267" s="8" t="s">
        <v>487</v>
      </c>
      <c r="E267" s="6" t="s">
        <v>26</v>
      </c>
      <c r="F267" s="7">
        <v>142.11000000000001</v>
      </c>
      <c r="G267" s="7">
        <v>3496.99</v>
      </c>
      <c r="H267" s="6" t="s">
        <v>552</v>
      </c>
      <c r="I267" s="8">
        <v>0</v>
      </c>
      <c r="J267" s="6"/>
      <c r="K267" s="7">
        <v>3.35</v>
      </c>
      <c r="L267" s="7">
        <v>41</v>
      </c>
      <c r="M267" s="7">
        <v>29</v>
      </c>
      <c r="N267" s="7">
        <v>12</v>
      </c>
      <c r="O267" s="7"/>
      <c r="P267" s="7"/>
      <c r="Q267" s="7"/>
      <c r="R267" s="17"/>
      <c r="S267" s="17"/>
      <c r="T267" s="17"/>
    </row>
    <row r="268" spans="1:20" s="9" customFormat="1" ht="19.8" customHeight="1">
      <c r="A268" s="6" t="s">
        <v>553</v>
      </c>
      <c r="B268" s="7">
        <v>0.9</v>
      </c>
      <c r="C268" s="8" t="s">
        <v>486</v>
      </c>
      <c r="D268" s="8" t="s">
        <v>487</v>
      </c>
      <c r="E268" s="6" t="s">
        <v>26</v>
      </c>
      <c r="F268" s="7">
        <v>0.9</v>
      </c>
      <c r="G268" s="7">
        <v>0.9</v>
      </c>
      <c r="H268" s="6" t="s">
        <v>554</v>
      </c>
      <c r="I268" s="8">
        <v>0</v>
      </c>
      <c r="J268" s="6"/>
      <c r="K268" s="7">
        <v>1</v>
      </c>
      <c r="L268" s="7"/>
      <c r="M268" s="7"/>
      <c r="N268" s="7"/>
      <c r="O268" s="7"/>
      <c r="P268" s="7"/>
      <c r="Q268" s="7"/>
      <c r="R268" s="17"/>
      <c r="S268" s="17"/>
      <c r="T268" s="17"/>
    </row>
    <row r="269" spans="1:20" s="9" customFormat="1" ht="19.8" customHeight="1">
      <c r="A269" s="6" t="s">
        <v>555</v>
      </c>
      <c r="B269" s="7">
        <v>1083.93</v>
      </c>
      <c r="C269" s="8" t="s">
        <v>486</v>
      </c>
      <c r="D269" s="8" t="s">
        <v>487</v>
      </c>
      <c r="E269" s="6" t="s">
        <v>26</v>
      </c>
      <c r="F269" s="7">
        <v>57.63</v>
      </c>
      <c r="G269" s="7">
        <v>13007.16</v>
      </c>
      <c r="H269" s="6" t="s">
        <v>556</v>
      </c>
      <c r="I269" s="8">
        <v>0</v>
      </c>
      <c r="J269" s="6"/>
      <c r="K269" s="7">
        <v>2.4565000000000001</v>
      </c>
      <c r="L269" s="7">
        <v>48</v>
      </c>
      <c r="M269" s="7"/>
      <c r="N269" s="7"/>
      <c r="O269" s="7">
        <v>30</v>
      </c>
      <c r="P269" s="7"/>
      <c r="Q269" s="7">
        <v>18</v>
      </c>
      <c r="R269" s="17"/>
      <c r="S269" s="17"/>
      <c r="T269" s="17"/>
    </row>
    <row r="270" spans="1:20" s="9" customFormat="1" ht="19.8" customHeight="1">
      <c r="A270" s="6" t="s">
        <v>557</v>
      </c>
      <c r="B270" s="7">
        <v>40.554000000000002</v>
      </c>
      <c r="C270" s="8" t="s">
        <v>486</v>
      </c>
      <c r="D270" s="8" t="s">
        <v>487</v>
      </c>
      <c r="E270" s="6" t="s">
        <v>22</v>
      </c>
      <c r="F270" s="7">
        <v>29.88</v>
      </c>
      <c r="G270" s="7">
        <v>33.83</v>
      </c>
      <c r="H270" s="6" t="s">
        <v>558</v>
      </c>
      <c r="I270" s="8">
        <v>0</v>
      </c>
      <c r="J270" s="6"/>
      <c r="K270" s="7">
        <v>2</v>
      </c>
      <c r="L270" s="7"/>
      <c r="M270" s="7"/>
      <c r="N270" s="7"/>
      <c r="O270" s="7"/>
      <c r="P270" s="7"/>
      <c r="Q270" s="7"/>
      <c r="R270" s="17"/>
      <c r="S270" s="17"/>
      <c r="T270" s="17"/>
    </row>
    <row r="271" spans="1:20" s="9" customFormat="1" ht="19.8" customHeight="1">
      <c r="A271" s="6" t="s">
        <v>557</v>
      </c>
      <c r="B271" s="7">
        <v>40.554000000000002</v>
      </c>
      <c r="C271" s="8" t="s">
        <v>486</v>
      </c>
      <c r="D271" s="8" t="s">
        <v>487</v>
      </c>
      <c r="E271" s="6" t="s">
        <v>24</v>
      </c>
      <c r="F271" s="7">
        <v>83.71</v>
      </c>
      <c r="G271" s="7">
        <v>93.45</v>
      </c>
      <c r="H271" s="6" t="s">
        <v>559</v>
      </c>
      <c r="I271" s="8">
        <v>0</v>
      </c>
      <c r="J271" s="6"/>
      <c r="K271" s="7">
        <v>2</v>
      </c>
      <c r="L271" s="7"/>
      <c r="M271" s="7"/>
      <c r="N271" s="7"/>
      <c r="O271" s="7"/>
      <c r="P271" s="7"/>
      <c r="Q271" s="7"/>
      <c r="R271" s="17"/>
      <c r="S271" s="17"/>
      <c r="T271" s="17"/>
    </row>
    <row r="272" spans="1:20" s="9" customFormat="1" ht="19.8" customHeight="1">
      <c r="A272" s="6" t="s">
        <v>557</v>
      </c>
      <c r="B272" s="7">
        <v>40.554000000000002</v>
      </c>
      <c r="C272" s="8" t="s">
        <v>486</v>
      </c>
      <c r="D272" s="8" t="s">
        <v>487</v>
      </c>
      <c r="E272" s="6" t="s">
        <v>26</v>
      </c>
      <c r="F272" s="7">
        <v>74.38</v>
      </c>
      <c r="G272" s="7">
        <v>75.489999999999995</v>
      </c>
      <c r="H272" s="6" t="s">
        <v>560</v>
      </c>
      <c r="I272" s="8">
        <v>0</v>
      </c>
      <c r="J272" s="6"/>
      <c r="K272" s="7">
        <v>2</v>
      </c>
      <c r="L272" s="7"/>
      <c r="M272" s="7"/>
      <c r="N272" s="7"/>
      <c r="O272" s="7"/>
      <c r="P272" s="7"/>
      <c r="Q272" s="7"/>
      <c r="R272" s="17"/>
      <c r="S272" s="17"/>
      <c r="T272" s="17"/>
    </row>
    <row r="273" spans="1:20" s="9" customFormat="1" ht="19.8" customHeight="1">
      <c r="A273" s="6" t="s">
        <v>561</v>
      </c>
      <c r="B273" s="7">
        <v>347.638333333334</v>
      </c>
      <c r="C273" s="8" t="s">
        <v>486</v>
      </c>
      <c r="D273" s="8" t="s">
        <v>487</v>
      </c>
      <c r="E273" s="6" t="s">
        <v>22</v>
      </c>
      <c r="F273" s="7">
        <v>363.07</v>
      </c>
      <c r="G273" s="7">
        <v>1099.8399999999999</v>
      </c>
      <c r="H273" s="6" t="s">
        <v>562</v>
      </c>
      <c r="I273" s="8">
        <v>0</v>
      </c>
      <c r="J273" s="6"/>
      <c r="K273" s="7">
        <v>2.5724999999999998</v>
      </c>
      <c r="L273" s="7"/>
      <c r="M273" s="7"/>
      <c r="N273" s="7"/>
      <c r="O273" s="7"/>
      <c r="P273" s="7"/>
      <c r="Q273" s="7"/>
      <c r="R273" s="17"/>
      <c r="S273" s="17"/>
      <c r="T273" s="17"/>
    </row>
    <row r="274" spans="1:20" s="9" customFormat="1" ht="19.8" customHeight="1">
      <c r="A274" s="6" t="s">
        <v>561</v>
      </c>
      <c r="B274" s="7">
        <v>347.638333333334</v>
      </c>
      <c r="C274" s="8" t="s">
        <v>486</v>
      </c>
      <c r="D274" s="8" t="s">
        <v>487</v>
      </c>
      <c r="E274" s="6" t="s">
        <v>24</v>
      </c>
      <c r="F274" s="7">
        <v>209.06</v>
      </c>
      <c r="G274" s="7">
        <v>1403.73</v>
      </c>
      <c r="H274" s="6" t="s">
        <v>563</v>
      </c>
      <c r="I274" s="8">
        <v>0</v>
      </c>
      <c r="J274" s="6"/>
      <c r="K274" s="7">
        <v>2.56</v>
      </c>
      <c r="L274" s="7"/>
      <c r="M274" s="7"/>
      <c r="N274" s="7"/>
      <c r="O274" s="7"/>
      <c r="P274" s="7"/>
      <c r="Q274" s="7"/>
      <c r="R274" s="17"/>
      <c r="S274" s="17"/>
      <c r="T274" s="17"/>
    </row>
    <row r="275" spans="1:20" s="9" customFormat="1" ht="19.8" customHeight="1">
      <c r="A275" s="6" t="s">
        <v>561</v>
      </c>
      <c r="B275" s="7">
        <v>347.638333333334</v>
      </c>
      <c r="C275" s="8" t="s">
        <v>486</v>
      </c>
      <c r="D275" s="8" t="s">
        <v>487</v>
      </c>
      <c r="E275" s="6" t="s">
        <v>26</v>
      </c>
      <c r="F275" s="7">
        <v>995.32</v>
      </c>
      <c r="G275" s="7">
        <v>1668.09</v>
      </c>
      <c r="H275" s="6" t="s">
        <v>564</v>
      </c>
      <c r="I275" s="8">
        <v>0</v>
      </c>
      <c r="J275" s="6"/>
      <c r="K275" s="7">
        <v>1.56</v>
      </c>
      <c r="L275" s="7"/>
      <c r="M275" s="7"/>
      <c r="N275" s="7"/>
      <c r="O275" s="7"/>
      <c r="P275" s="7"/>
      <c r="Q275" s="7"/>
      <c r="R275" s="17"/>
      <c r="S275" s="17"/>
      <c r="T275" s="17"/>
    </row>
    <row r="276" spans="1:20" s="9" customFormat="1" ht="19.8" customHeight="1">
      <c r="A276" s="6" t="s">
        <v>565</v>
      </c>
      <c r="B276" s="7">
        <v>249.48</v>
      </c>
      <c r="C276" s="8" t="s">
        <v>486</v>
      </c>
      <c r="D276" s="8" t="s">
        <v>487</v>
      </c>
      <c r="E276" s="6" t="s">
        <v>22</v>
      </c>
      <c r="F276" s="7">
        <v>349.3</v>
      </c>
      <c r="G276" s="7">
        <v>1129.5</v>
      </c>
      <c r="H276" s="6" t="s">
        <v>566</v>
      </c>
      <c r="I276" s="8">
        <v>0</v>
      </c>
      <c r="J276" s="6"/>
      <c r="K276" s="7">
        <v>1.572565789473684</v>
      </c>
      <c r="L276" s="7"/>
      <c r="M276" s="7"/>
      <c r="N276" s="7"/>
      <c r="O276" s="7"/>
      <c r="P276" s="7"/>
      <c r="Q276" s="7"/>
      <c r="R276" s="17"/>
      <c r="S276" s="17"/>
      <c r="T276" s="17"/>
    </row>
    <row r="277" spans="1:20" s="9" customFormat="1" ht="19.8" customHeight="1">
      <c r="A277" s="6" t="s">
        <v>565</v>
      </c>
      <c r="B277" s="7">
        <v>249.48</v>
      </c>
      <c r="C277" s="8" t="s">
        <v>486</v>
      </c>
      <c r="D277" s="8" t="s">
        <v>487</v>
      </c>
      <c r="E277" s="6" t="s">
        <v>24</v>
      </c>
      <c r="F277" s="7">
        <v>83.35</v>
      </c>
      <c r="G277" s="7">
        <v>421.57</v>
      </c>
      <c r="H277" s="6" t="s">
        <v>567</v>
      </c>
      <c r="I277" s="8">
        <v>0</v>
      </c>
      <c r="J277" s="6"/>
      <c r="K277" s="7">
        <v>1.56</v>
      </c>
      <c r="L277" s="7"/>
      <c r="M277" s="7"/>
      <c r="N277" s="7"/>
      <c r="O277" s="7"/>
      <c r="P277" s="7"/>
      <c r="Q277" s="7"/>
      <c r="R277" s="17"/>
      <c r="S277" s="17"/>
      <c r="T277" s="17"/>
    </row>
    <row r="278" spans="1:20" s="9" customFormat="1" ht="19.8" customHeight="1">
      <c r="A278" s="6" t="s">
        <v>565</v>
      </c>
      <c r="B278" s="7">
        <v>249.48</v>
      </c>
      <c r="C278" s="8" t="s">
        <v>486</v>
      </c>
      <c r="D278" s="8" t="s">
        <v>487</v>
      </c>
      <c r="E278" s="6" t="s">
        <v>26</v>
      </c>
      <c r="F278" s="7">
        <v>936.14</v>
      </c>
      <c r="G278" s="7">
        <v>1442.69</v>
      </c>
      <c r="H278" s="6" t="s">
        <v>568</v>
      </c>
      <c r="I278" s="8">
        <v>0</v>
      </c>
      <c r="J278" s="6"/>
      <c r="K278" s="7">
        <v>1.56</v>
      </c>
      <c r="L278" s="7"/>
      <c r="M278" s="7"/>
      <c r="N278" s="7"/>
      <c r="O278" s="7"/>
      <c r="P278" s="7"/>
      <c r="Q278" s="7"/>
      <c r="R278" s="17"/>
      <c r="S278" s="17"/>
      <c r="T278" s="17"/>
    </row>
    <row r="279" spans="1:20" s="9" customFormat="1" ht="19.8" customHeight="1">
      <c r="A279" s="6" t="s">
        <v>569</v>
      </c>
      <c r="B279" s="7">
        <v>0.56999999999999995</v>
      </c>
      <c r="C279" s="8" t="s">
        <v>486</v>
      </c>
      <c r="D279" s="8" t="s">
        <v>487</v>
      </c>
      <c r="E279" s="6" t="s">
        <v>24</v>
      </c>
      <c r="F279" s="7">
        <v>0.56999999999999995</v>
      </c>
      <c r="G279" s="7">
        <v>0.56999999999999995</v>
      </c>
      <c r="H279" s="6" t="s">
        <v>570</v>
      </c>
      <c r="I279" s="8" t="s">
        <v>487</v>
      </c>
      <c r="J279" s="6"/>
      <c r="K279" s="7">
        <v>1</v>
      </c>
      <c r="L279" s="7"/>
      <c r="M279" s="7"/>
      <c r="N279" s="7"/>
      <c r="O279" s="7"/>
      <c r="P279" s="7"/>
      <c r="Q279" s="7"/>
      <c r="R279" s="17"/>
      <c r="S279" s="17"/>
      <c r="T279" s="17"/>
    </row>
    <row r="280" spans="1:20" s="9" customFormat="1" ht="19.8" customHeight="1">
      <c r="A280" s="6" t="s">
        <v>571</v>
      </c>
      <c r="B280" s="7">
        <v>815.68166666666605</v>
      </c>
      <c r="C280" s="8" t="s">
        <v>486</v>
      </c>
      <c r="D280" s="8" t="s">
        <v>487</v>
      </c>
      <c r="E280" s="6" t="s">
        <v>22</v>
      </c>
      <c r="F280" s="7">
        <v>111.69</v>
      </c>
      <c r="G280" s="7">
        <v>295.8</v>
      </c>
      <c r="H280" s="6" t="s">
        <v>572</v>
      </c>
      <c r="I280" s="8" t="s">
        <v>487</v>
      </c>
      <c r="J280" s="6"/>
      <c r="K280" s="7">
        <v>1.5725</v>
      </c>
      <c r="L280" s="7"/>
      <c r="M280" s="7"/>
      <c r="N280" s="7"/>
      <c r="O280" s="7"/>
      <c r="P280" s="7"/>
      <c r="Q280" s="7"/>
      <c r="R280" s="17"/>
      <c r="S280" s="17"/>
      <c r="T280" s="17"/>
    </row>
    <row r="281" spans="1:20" s="9" customFormat="1" ht="19.8" customHeight="1">
      <c r="A281" s="6" t="s">
        <v>571</v>
      </c>
      <c r="B281" s="7">
        <v>815.68166666666605</v>
      </c>
      <c r="C281" s="8" t="s">
        <v>486</v>
      </c>
      <c r="D281" s="8" t="s">
        <v>487</v>
      </c>
      <c r="E281" s="6" t="s">
        <v>24</v>
      </c>
      <c r="F281" s="7">
        <v>1431.82</v>
      </c>
      <c r="G281" s="7">
        <v>5171.67</v>
      </c>
      <c r="H281" s="6" t="s">
        <v>573</v>
      </c>
      <c r="I281" s="8" t="s">
        <v>487</v>
      </c>
      <c r="J281" s="6"/>
      <c r="K281" s="7">
        <v>2.56</v>
      </c>
      <c r="L281" s="7"/>
      <c r="M281" s="7"/>
      <c r="N281" s="7"/>
      <c r="O281" s="7"/>
      <c r="P281" s="7"/>
      <c r="Q281" s="7"/>
      <c r="R281" s="17"/>
      <c r="S281" s="17"/>
      <c r="T281" s="17"/>
    </row>
    <row r="282" spans="1:20" s="9" customFormat="1" ht="19.8" customHeight="1">
      <c r="A282" s="6" t="s">
        <v>571</v>
      </c>
      <c r="B282" s="7">
        <v>815.68166666666605</v>
      </c>
      <c r="C282" s="8" t="s">
        <v>486</v>
      </c>
      <c r="D282" s="8" t="s">
        <v>487</v>
      </c>
      <c r="E282" s="6" t="s">
        <v>26</v>
      </c>
      <c r="F282" s="7">
        <v>1979.66</v>
      </c>
      <c r="G282" s="7">
        <v>4320.71</v>
      </c>
      <c r="H282" s="6" t="s">
        <v>574</v>
      </c>
      <c r="I282" s="8" t="s">
        <v>487</v>
      </c>
      <c r="J282" s="6"/>
      <c r="K282" s="7">
        <v>1.56</v>
      </c>
      <c r="L282" s="7"/>
      <c r="M282" s="7"/>
      <c r="N282" s="7"/>
      <c r="O282" s="7"/>
      <c r="P282" s="7"/>
      <c r="Q282" s="7"/>
      <c r="R282" s="17"/>
      <c r="S282" s="17"/>
      <c r="T282" s="17"/>
    </row>
    <row r="283" spans="1:20" s="9" customFormat="1" ht="19.8" customHeight="1">
      <c r="A283" s="6" t="s">
        <v>575</v>
      </c>
      <c r="B283" s="7">
        <v>121.29916666666701</v>
      </c>
      <c r="C283" s="8" t="s">
        <v>486</v>
      </c>
      <c r="D283" s="8" t="s">
        <v>487</v>
      </c>
      <c r="E283" s="6" t="s">
        <v>24</v>
      </c>
      <c r="F283" s="7">
        <v>83.34</v>
      </c>
      <c r="G283" s="7">
        <v>1455.59</v>
      </c>
      <c r="H283" s="6" t="s">
        <v>576</v>
      </c>
      <c r="I283" s="8" t="s">
        <v>487</v>
      </c>
      <c r="J283" s="6"/>
      <c r="K283" s="7">
        <v>2.2203200000000001</v>
      </c>
      <c r="L283" s="7">
        <v>36</v>
      </c>
      <c r="M283" s="7">
        <v>35</v>
      </c>
      <c r="N283" s="7">
        <v>1</v>
      </c>
      <c r="O283" s="7"/>
      <c r="P283" s="7"/>
      <c r="Q283" s="7"/>
      <c r="R283" s="17"/>
      <c r="S283" s="17"/>
      <c r="T283" s="17"/>
    </row>
    <row r="284" spans="1:20" s="9" customFormat="1" ht="19.8" customHeight="1">
      <c r="A284" s="6" t="s">
        <v>577</v>
      </c>
      <c r="B284" s="7">
        <v>47.710999999999999</v>
      </c>
      <c r="C284" s="8" t="s">
        <v>486</v>
      </c>
      <c r="D284" s="8" t="s">
        <v>487</v>
      </c>
      <c r="E284" s="6" t="s">
        <v>24</v>
      </c>
      <c r="F284" s="7">
        <v>29.92</v>
      </c>
      <c r="G284" s="7">
        <v>477.11</v>
      </c>
      <c r="H284" s="6" t="s">
        <v>578</v>
      </c>
      <c r="I284" s="8" t="s">
        <v>487</v>
      </c>
      <c r="J284" s="6"/>
      <c r="K284" s="7">
        <v>1.2203200000000001</v>
      </c>
      <c r="L284" s="7"/>
      <c r="M284" s="7"/>
      <c r="N284" s="7"/>
      <c r="O284" s="7"/>
      <c r="P284" s="7"/>
      <c r="Q284" s="7"/>
      <c r="R284" s="17"/>
      <c r="S284" s="17"/>
      <c r="T284" s="17"/>
    </row>
    <row r="285" spans="1:20" s="9" customFormat="1" ht="19.8" customHeight="1">
      <c r="A285" s="6" t="s">
        <v>579</v>
      </c>
      <c r="B285" s="7">
        <v>220.35833333333301</v>
      </c>
      <c r="C285" s="8" t="s">
        <v>486</v>
      </c>
      <c r="D285" s="8" t="s">
        <v>487</v>
      </c>
      <c r="E285" s="6" t="s">
        <v>24</v>
      </c>
      <c r="F285" s="7">
        <v>197.68</v>
      </c>
      <c r="G285" s="7">
        <v>2644.3</v>
      </c>
      <c r="H285" s="6" t="s">
        <v>580</v>
      </c>
      <c r="I285" s="8" t="s">
        <v>487</v>
      </c>
      <c r="J285" s="6"/>
      <c r="K285" s="7">
        <v>1.2111400000000001</v>
      </c>
      <c r="L285" s="7">
        <v>54</v>
      </c>
      <c r="M285" s="7">
        <v>35</v>
      </c>
      <c r="N285" s="7">
        <v>13</v>
      </c>
      <c r="O285" s="7">
        <v>5</v>
      </c>
      <c r="P285" s="7">
        <v>1</v>
      </c>
      <c r="Q285" s="7"/>
      <c r="R285" s="17"/>
      <c r="S285" s="17"/>
      <c r="T285" s="17"/>
    </row>
    <row r="286" spans="1:20" s="9" customFormat="1" ht="19.8" customHeight="1">
      <c r="A286" s="6" t="s">
        <v>581</v>
      </c>
      <c r="B286" s="7">
        <v>148.44749999999999</v>
      </c>
      <c r="C286" s="8" t="s">
        <v>486</v>
      </c>
      <c r="D286" s="8" t="s">
        <v>487</v>
      </c>
      <c r="E286" s="6" t="s">
        <v>26</v>
      </c>
      <c r="F286" s="7">
        <v>28.72</v>
      </c>
      <c r="G286" s="7">
        <v>1781.37</v>
      </c>
      <c r="H286" s="6" t="s">
        <v>582</v>
      </c>
      <c r="I286" s="8" t="s">
        <v>487</v>
      </c>
      <c r="J286" s="6"/>
      <c r="K286" s="7">
        <v>1.506</v>
      </c>
      <c r="L286" s="7">
        <v>9</v>
      </c>
      <c r="M286" s="7">
        <v>9</v>
      </c>
      <c r="N286" s="7"/>
      <c r="O286" s="7"/>
      <c r="P286" s="7"/>
      <c r="Q286" s="7"/>
      <c r="R286" s="17"/>
      <c r="S286" s="17"/>
      <c r="T286" s="17"/>
    </row>
    <row r="287" spans="1:20" s="9" customFormat="1" ht="19.8" customHeight="1">
      <c r="A287" s="6" t="s">
        <v>583</v>
      </c>
      <c r="B287" s="7">
        <v>1320.43166666667</v>
      </c>
      <c r="C287" s="8" t="s">
        <v>220</v>
      </c>
      <c r="D287" s="8" t="s">
        <v>280</v>
      </c>
      <c r="E287" s="6" t="s">
        <v>26</v>
      </c>
      <c r="F287" s="7">
        <v>14160.3</v>
      </c>
      <c r="G287" s="7">
        <v>15845.18</v>
      </c>
      <c r="H287" s="6" t="s">
        <v>584</v>
      </c>
      <c r="I287" s="8" t="s">
        <v>280</v>
      </c>
      <c r="J287" s="6"/>
      <c r="K287" s="7">
        <v>3.05</v>
      </c>
      <c r="L287" s="7">
        <v>9</v>
      </c>
      <c r="M287" s="7">
        <v>9</v>
      </c>
      <c r="N287" s="7"/>
      <c r="O287" s="7"/>
      <c r="P287" s="7"/>
      <c r="Q287" s="7"/>
      <c r="R287" s="17"/>
      <c r="S287" s="17"/>
      <c r="T287" s="17"/>
    </row>
    <row r="288" spans="1:20" s="9" customFormat="1" ht="19.8" customHeight="1">
      <c r="A288" s="6" t="s">
        <v>585</v>
      </c>
      <c r="B288" s="7">
        <v>812.550833333333</v>
      </c>
      <c r="C288" s="8" t="s">
        <v>220</v>
      </c>
      <c r="D288" s="8" t="s">
        <v>280</v>
      </c>
      <c r="E288" s="6" t="s">
        <v>22</v>
      </c>
      <c r="F288" s="7">
        <v>172.75</v>
      </c>
      <c r="G288" s="7">
        <v>601.08000000000004</v>
      </c>
      <c r="H288" s="6" t="s">
        <v>586</v>
      </c>
      <c r="I288" s="8">
        <v>0</v>
      </c>
      <c r="J288" s="6"/>
      <c r="K288" s="7">
        <v>2.5716666666666672</v>
      </c>
      <c r="L288" s="7">
        <v>5</v>
      </c>
      <c r="M288" s="7">
        <v>5</v>
      </c>
      <c r="N288" s="7"/>
      <c r="O288" s="7"/>
      <c r="P288" s="7"/>
      <c r="Q288" s="7"/>
      <c r="R288" s="17"/>
      <c r="S288" s="17"/>
      <c r="T288" s="17"/>
    </row>
    <row r="289" spans="1:20" s="9" customFormat="1" ht="19.8" customHeight="1">
      <c r="A289" s="6" t="s">
        <v>585</v>
      </c>
      <c r="B289" s="7">
        <v>812.550833333333</v>
      </c>
      <c r="C289" s="8" t="s">
        <v>220</v>
      </c>
      <c r="D289" s="8" t="s">
        <v>280</v>
      </c>
      <c r="E289" s="6" t="s">
        <v>24</v>
      </c>
      <c r="F289" s="7">
        <v>2341.15</v>
      </c>
      <c r="G289" s="7">
        <v>4076.38</v>
      </c>
      <c r="H289" s="6" t="s">
        <v>587</v>
      </c>
      <c r="I289" s="8">
        <v>0</v>
      </c>
      <c r="J289" s="6"/>
      <c r="K289" s="7">
        <v>2.56</v>
      </c>
      <c r="L289" s="7">
        <v>49</v>
      </c>
      <c r="M289" s="7">
        <v>35</v>
      </c>
      <c r="N289" s="7">
        <v>13</v>
      </c>
      <c r="O289" s="7">
        <v>1</v>
      </c>
      <c r="P289" s="7"/>
      <c r="Q289" s="7"/>
      <c r="R289" s="17"/>
      <c r="S289" s="17"/>
      <c r="T289" s="17"/>
    </row>
    <row r="290" spans="1:20" s="9" customFormat="1" ht="19.8" customHeight="1">
      <c r="A290" s="6" t="s">
        <v>585</v>
      </c>
      <c r="B290" s="7">
        <v>812.550833333333</v>
      </c>
      <c r="C290" s="8" t="s">
        <v>220</v>
      </c>
      <c r="D290" s="8" t="s">
        <v>280</v>
      </c>
      <c r="E290" s="6" t="s">
        <v>26</v>
      </c>
      <c r="F290" s="7">
        <v>1925.48</v>
      </c>
      <c r="G290" s="7">
        <v>5073.1499999999996</v>
      </c>
      <c r="H290" s="6" t="s">
        <v>588</v>
      </c>
      <c r="I290" s="8">
        <v>0</v>
      </c>
      <c r="J290" s="6"/>
      <c r="K290" s="7">
        <v>2.56</v>
      </c>
      <c r="L290" s="7">
        <v>75</v>
      </c>
      <c r="M290" s="7">
        <v>31</v>
      </c>
      <c r="N290" s="7">
        <v>14</v>
      </c>
      <c r="O290" s="7">
        <v>30</v>
      </c>
      <c r="P290" s="7"/>
      <c r="Q290" s="7"/>
      <c r="R290" s="17"/>
      <c r="S290" s="17"/>
      <c r="T290" s="17"/>
    </row>
    <row r="291" spans="1:20" s="9" customFormat="1" ht="19.8" customHeight="1">
      <c r="A291" s="6" t="s">
        <v>589</v>
      </c>
      <c r="B291" s="7">
        <v>1213.3333333333301</v>
      </c>
      <c r="C291" s="8" t="s">
        <v>220</v>
      </c>
      <c r="D291" s="8" t="s">
        <v>280</v>
      </c>
      <c r="E291" s="6" t="s">
        <v>22</v>
      </c>
      <c r="F291" s="7">
        <v>795.5</v>
      </c>
      <c r="G291" s="7">
        <v>2762.83</v>
      </c>
      <c r="H291" s="6" t="s">
        <v>590</v>
      </c>
      <c r="I291" s="8">
        <v>0</v>
      </c>
      <c r="J291" s="6"/>
      <c r="K291" s="7">
        <v>1.574178657074341</v>
      </c>
      <c r="L291" s="7">
        <v>72</v>
      </c>
      <c r="M291" s="7">
        <v>16</v>
      </c>
      <c r="N291" s="7">
        <v>19</v>
      </c>
      <c r="O291" s="7">
        <v>37</v>
      </c>
      <c r="P291" s="7"/>
      <c r="Q291" s="7"/>
      <c r="R291" s="17"/>
      <c r="S291" s="17"/>
      <c r="T291" s="17"/>
    </row>
    <row r="292" spans="1:20" s="9" customFormat="1" ht="19.8" customHeight="1">
      <c r="A292" s="6" t="s">
        <v>589</v>
      </c>
      <c r="B292" s="7">
        <v>1213.3333333333301</v>
      </c>
      <c r="C292" s="8" t="s">
        <v>220</v>
      </c>
      <c r="D292" s="8" t="s">
        <v>280</v>
      </c>
      <c r="E292" s="6" t="s">
        <v>24</v>
      </c>
      <c r="F292" s="7">
        <v>2533.69</v>
      </c>
      <c r="G292" s="7">
        <v>4526.53</v>
      </c>
      <c r="H292" s="6" t="s">
        <v>591</v>
      </c>
      <c r="I292" s="8">
        <v>0</v>
      </c>
      <c r="J292" s="6"/>
      <c r="K292" s="7">
        <v>2.56</v>
      </c>
      <c r="L292" s="7">
        <v>49</v>
      </c>
      <c r="M292" s="7">
        <v>35</v>
      </c>
      <c r="N292" s="7">
        <v>13</v>
      </c>
      <c r="O292" s="7">
        <v>1</v>
      </c>
      <c r="P292" s="7"/>
      <c r="Q292" s="7"/>
      <c r="R292" s="17"/>
      <c r="S292" s="17"/>
      <c r="T292" s="17"/>
    </row>
    <row r="293" spans="1:20" s="9" customFormat="1" ht="19.8" customHeight="1">
      <c r="A293" s="6" t="s">
        <v>589</v>
      </c>
      <c r="B293" s="7">
        <v>1213.3333333333301</v>
      </c>
      <c r="C293" s="8" t="s">
        <v>220</v>
      </c>
      <c r="D293" s="8" t="s">
        <v>280</v>
      </c>
      <c r="E293" s="6" t="s">
        <v>26</v>
      </c>
      <c r="F293" s="7">
        <v>2424.41</v>
      </c>
      <c r="G293" s="7">
        <v>7270.64</v>
      </c>
      <c r="H293" s="6" t="s">
        <v>592</v>
      </c>
      <c r="I293" s="8">
        <v>0</v>
      </c>
      <c r="J293" s="6"/>
      <c r="K293" s="7">
        <v>2.56</v>
      </c>
      <c r="L293" s="7">
        <v>87</v>
      </c>
      <c r="M293" s="7">
        <v>31</v>
      </c>
      <c r="N293" s="7">
        <v>23</v>
      </c>
      <c r="O293" s="7">
        <v>33</v>
      </c>
      <c r="P293" s="7"/>
      <c r="Q293" s="7"/>
      <c r="R293" s="17"/>
      <c r="S293" s="17"/>
      <c r="T293" s="17"/>
    </row>
    <row r="294" spans="1:20" s="9" customFormat="1" ht="19.8" customHeight="1">
      <c r="A294" s="6" t="s">
        <v>593</v>
      </c>
      <c r="B294" s="7">
        <v>1739.5425</v>
      </c>
      <c r="C294" s="8" t="s">
        <v>220</v>
      </c>
      <c r="D294" s="8" t="s">
        <v>280</v>
      </c>
      <c r="E294" s="6" t="s">
        <v>22</v>
      </c>
      <c r="F294" s="7">
        <v>823.78</v>
      </c>
      <c r="G294" s="7">
        <v>3200.72</v>
      </c>
      <c r="H294" s="6" t="s">
        <v>594</v>
      </c>
      <c r="I294" s="8" t="s">
        <v>280</v>
      </c>
      <c r="J294" s="6"/>
      <c r="K294" s="7">
        <v>1.5753128205128211</v>
      </c>
      <c r="L294" s="7">
        <v>72</v>
      </c>
      <c r="M294" s="7">
        <v>16</v>
      </c>
      <c r="N294" s="7">
        <v>19</v>
      </c>
      <c r="O294" s="7">
        <v>37</v>
      </c>
      <c r="P294" s="7"/>
      <c r="Q294" s="7"/>
      <c r="R294" s="17"/>
      <c r="S294" s="17"/>
      <c r="T294" s="17"/>
    </row>
    <row r="295" spans="1:20" s="9" customFormat="1" ht="19.8" customHeight="1">
      <c r="A295" s="6" t="s">
        <v>593</v>
      </c>
      <c r="B295" s="7">
        <v>1739.5425</v>
      </c>
      <c r="C295" s="8" t="s">
        <v>220</v>
      </c>
      <c r="D295" s="8" t="s">
        <v>280</v>
      </c>
      <c r="E295" s="6" t="s">
        <v>24</v>
      </c>
      <c r="F295" s="7">
        <v>3153.64</v>
      </c>
      <c r="G295" s="7">
        <v>6170.7</v>
      </c>
      <c r="H295" s="6" t="s">
        <v>595</v>
      </c>
      <c r="I295" s="8" t="s">
        <v>280</v>
      </c>
      <c r="J295" s="6"/>
      <c r="K295" s="7">
        <v>2.56</v>
      </c>
      <c r="L295" s="7">
        <v>55</v>
      </c>
      <c r="M295" s="7">
        <v>35</v>
      </c>
      <c r="N295" s="7">
        <v>14</v>
      </c>
      <c r="O295" s="7">
        <v>5</v>
      </c>
      <c r="P295" s="7">
        <v>1</v>
      </c>
      <c r="Q295" s="7"/>
      <c r="R295" s="17"/>
      <c r="S295" s="17"/>
      <c r="T295" s="17"/>
    </row>
    <row r="296" spans="1:20" s="9" customFormat="1" ht="19.8" customHeight="1">
      <c r="A296" s="6" t="s">
        <v>593</v>
      </c>
      <c r="B296" s="7">
        <v>1739.5425</v>
      </c>
      <c r="C296" s="8" t="s">
        <v>220</v>
      </c>
      <c r="D296" s="8" t="s">
        <v>280</v>
      </c>
      <c r="E296" s="6" t="s">
        <v>26</v>
      </c>
      <c r="F296" s="7">
        <v>3465.58</v>
      </c>
      <c r="G296" s="7">
        <v>11503.09</v>
      </c>
      <c r="H296" s="6" t="s">
        <v>596</v>
      </c>
      <c r="I296" s="8" t="s">
        <v>280</v>
      </c>
      <c r="J296" s="6"/>
      <c r="K296" s="7">
        <v>1.56</v>
      </c>
      <c r="L296" s="7">
        <v>87</v>
      </c>
      <c r="M296" s="7">
        <v>31</v>
      </c>
      <c r="N296" s="7">
        <v>23</v>
      </c>
      <c r="O296" s="7">
        <v>33</v>
      </c>
      <c r="P296" s="7"/>
      <c r="Q296" s="7"/>
      <c r="R296" s="17"/>
      <c r="S296" s="17"/>
      <c r="T296" s="17"/>
    </row>
    <row r="297" spans="1:20" s="9" customFormat="1" ht="19.8" customHeight="1">
      <c r="A297" s="6" t="s">
        <v>597</v>
      </c>
      <c r="B297" s="7">
        <v>1012.3875</v>
      </c>
      <c r="C297" s="8" t="s">
        <v>220</v>
      </c>
      <c r="D297" s="8" t="s">
        <v>280</v>
      </c>
      <c r="E297" s="6" t="s">
        <v>22</v>
      </c>
      <c r="F297" s="7">
        <v>285.25</v>
      </c>
      <c r="G297" s="7">
        <v>863.72</v>
      </c>
      <c r="H297" s="6" t="s">
        <v>598</v>
      </c>
      <c r="I297" s="8">
        <v>0</v>
      </c>
      <c r="J297" s="6"/>
      <c r="K297" s="7">
        <v>2.578383838383838</v>
      </c>
      <c r="L297" s="7">
        <v>15</v>
      </c>
      <c r="M297" s="7">
        <v>13</v>
      </c>
      <c r="N297" s="7">
        <v>2</v>
      </c>
      <c r="O297" s="7"/>
      <c r="P297" s="7"/>
      <c r="Q297" s="7"/>
      <c r="R297" s="17"/>
      <c r="S297" s="17"/>
      <c r="T297" s="17"/>
    </row>
    <row r="298" spans="1:20" s="9" customFormat="1" ht="19.8" customHeight="1">
      <c r="A298" s="6" t="s">
        <v>597</v>
      </c>
      <c r="B298" s="7">
        <v>1012.3875</v>
      </c>
      <c r="C298" s="8" t="s">
        <v>220</v>
      </c>
      <c r="D298" s="8" t="s">
        <v>280</v>
      </c>
      <c r="E298" s="6" t="s">
        <v>24</v>
      </c>
      <c r="F298" s="7">
        <v>2914.67</v>
      </c>
      <c r="G298" s="7">
        <v>4943.4399999999996</v>
      </c>
      <c r="H298" s="6" t="s">
        <v>599</v>
      </c>
      <c r="I298" s="8">
        <v>0</v>
      </c>
      <c r="J298" s="6"/>
      <c r="K298" s="7">
        <v>2.56</v>
      </c>
      <c r="L298" s="7">
        <v>55</v>
      </c>
      <c r="M298" s="7">
        <v>35</v>
      </c>
      <c r="N298" s="7">
        <v>14</v>
      </c>
      <c r="O298" s="7">
        <v>5</v>
      </c>
      <c r="P298" s="7">
        <v>1</v>
      </c>
      <c r="Q298" s="7"/>
      <c r="R298" s="17"/>
      <c r="S298" s="17"/>
      <c r="T298" s="17"/>
    </row>
    <row r="299" spans="1:20" s="9" customFormat="1" ht="19.8" customHeight="1">
      <c r="A299" s="6" t="s">
        <v>597</v>
      </c>
      <c r="B299" s="7">
        <v>1012.3875</v>
      </c>
      <c r="C299" s="8" t="s">
        <v>220</v>
      </c>
      <c r="D299" s="8" t="s">
        <v>280</v>
      </c>
      <c r="E299" s="6" t="s">
        <v>26</v>
      </c>
      <c r="F299" s="7">
        <v>2316.9699999999998</v>
      </c>
      <c r="G299" s="7">
        <v>6341.49</v>
      </c>
      <c r="H299" s="6" t="s">
        <v>600</v>
      </c>
      <c r="I299" s="8">
        <v>0</v>
      </c>
      <c r="J299" s="6"/>
      <c r="K299" s="7">
        <v>2.56</v>
      </c>
      <c r="L299" s="7">
        <v>87</v>
      </c>
      <c r="M299" s="7">
        <v>31</v>
      </c>
      <c r="N299" s="7">
        <v>23</v>
      </c>
      <c r="O299" s="7">
        <v>33</v>
      </c>
      <c r="P299" s="7"/>
      <c r="Q299" s="7"/>
      <c r="R299" s="17"/>
      <c r="S299" s="17"/>
      <c r="T299" s="17"/>
    </row>
    <row r="300" spans="1:20" s="9" customFormat="1" ht="19.8" customHeight="1">
      <c r="A300" s="6" t="s">
        <v>601</v>
      </c>
      <c r="B300" s="7">
        <v>87.559166666666599</v>
      </c>
      <c r="C300" s="8" t="s">
        <v>220</v>
      </c>
      <c r="D300" s="8" t="s">
        <v>280</v>
      </c>
      <c r="E300" s="6" t="s">
        <v>22</v>
      </c>
      <c r="F300" s="7">
        <v>192.17</v>
      </c>
      <c r="G300" s="7">
        <v>1006.87</v>
      </c>
      <c r="H300" s="6" t="s">
        <v>602</v>
      </c>
      <c r="I300" s="8" t="s">
        <v>280</v>
      </c>
      <c r="J300" s="6"/>
      <c r="K300" s="7">
        <v>1.0613669871794871</v>
      </c>
      <c r="L300" s="7">
        <v>82</v>
      </c>
      <c r="M300" s="7">
        <v>16</v>
      </c>
      <c r="N300" s="7">
        <v>19</v>
      </c>
      <c r="O300" s="7">
        <v>47</v>
      </c>
      <c r="P300" s="7"/>
      <c r="Q300" s="7"/>
      <c r="R300" s="17"/>
      <c r="S300" s="17"/>
      <c r="T300" s="17"/>
    </row>
    <row r="301" spans="1:20" s="9" customFormat="1" ht="19.8" customHeight="1">
      <c r="A301" s="6" t="s">
        <v>601</v>
      </c>
      <c r="B301" s="7">
        <v>87.559166666666599</v>
      </c>
      <c r="C301" s="8" t="s">
        <v>220</v>
      </c>
      <c r="D301" s="8" t="s">
        <v>280</v>
      </c>
      <c r="E301" s="6" t="s">
        <v>24</v>
      </c>
      <c r="F301" s="7">
        <v>40.69</v>
      </c>
      <c r="G301" s="7">
        <v>43.84</v>
      </c>
      <c r="H301" s="6" t="s">
        <v>603</v>
      </c>
      <c r="I301" s="8" t="s">
        <v>280</v>
      </c>
      <c r="J301" s="6"/>
      <c r="K301" s="7">
        <v>1</v>
      </c>
      <c r="L301" s="7"/>
      <c r="M301" s="7"/>
      <c r="N301" s="7"/>
      <c r="O301" s="7"/>
      <c r="P301" s="7"/>
      <c r="Q301" s="7"/>
      <c r="R301" s="17"/>
      <c r="S301" s="17"/>
      <c r="T301" s="17"/>
    </row>
    <row r="302" spans="1:20" s="9" customFormat="1" ht="19.8" customHeight="1">
      <c r="A302" s="6" t="s">
        <v>604</v>
      </c>
      <c r="B302" s="7">
        <v>23.33</v>
      </c>
      <c r="C302" s="8" t="s">
        <v>220</v>
      </c>
      <c r="D302" s="8" t="s">
        <v>280</v>
      </c>
      <c r="E302" s="6" t="s">
        <v>24</v>
      </c>
      <c r="F302" s="7">
        <v>7.33</v>
      </c>
      <c r="G302" s="7">
        <v>93.32</v>
      </c>
      <c r="H302" s="6" t="s">
        <v>605</v>
      </c>
      <c r="I302" s="8">
        <v>0</v>
      </c>
      <c r="J302" s="6"/>
      <c r="K302" s="7">
        <v>1</v>
      </c>
      <c r="L302" s="7"/>
      <c r="M302" s="7"/>
      <c r="N302" s="7"/>
      <c r="O302" s="7"/>
      <c r="P302" s="7"/>
      <c r="Q302" s="7"/>
      <c r="R302" s="17"/>
      <c r="S302" s="17"/>
      <c r="T302" s="17"/>
    </row>
    <row r="303" spans="1:20" s="9" customFormat="1" ht="19.8" customHeight="1">
      <c r="A303" s="6" t="s">
        <v>606</v>
      </c>
      <c r="B303" s="7">
        <v>9.7449999999999992</v>
      </c>
      <c r="C303" s="8" t="s">
        <v>220</v>
      </c>
      <c r="D303" s="8" t="s">
        <v>280</v>
      </c>
      <c r="E303" s="6" t="s">
        <v>24</v>
      </c>
      <c r="F303" s="7">
        <v>18.45</v>
      </c>
      <c r="G303" s="7">
        <v>19.489999999999998</v>
      </c>
      <c r="H303" s="6" t="s">
        <v>607</v>
      </c>
      <c r="I303" s="8" t="s">
        <v>280</v>
      </c>
      <c r="J303" s="6"/>
      <c r="K303" s="7">
        <v>2</v>
      </c>
      <c r="L303" s="7"/>
      <c r="M303" s="7"/>
      <c r="N303" s="7"/>
      <c r="O303" s="7"/>
      <c r="P303" s="7"/>
      <c r="Q303" s="7"/>
      <c r="R303" s="17"/>
      <c r="S303" s="17"/>
      <c r="T303" s="17"/>
    </row>
    <row r="304" spans="1:20" s="9" customFormat="1" ht="19.8" customHeight="1">
      <c r="A304" s="6" t="s">
        <v>608</v>
      </c>
      <c r="B304" s="7">
        <v>185.595</v>
      </c>
      <c r="C304" s="8" t="s">
        <v>220</v>
      </c>
      <c r="D304" s="8" t="s">
        <v>280</v>
      </c>
      <c r="E304" s="6" t="s">
        <v>22</v>
      </c>
      <c r="F304" s="7">
        <v>154.31</v>
      </c>
      <c r="G304" s="7">
        <v>567.21</v>
      </c>
      <c r="H304" s="6" t="s">
        <v>609</v>
      </c>
      <c r="I304" s="8">
        <v>0</v>
      </c>
      <c r="J304" s="6"/>
      <c r="K304" s="7">
        <v>2.4703928571428571</v>
      </c>
      <c r="L304" s="7">
        <v>25</v>
      </c>
      <c r="M304" s="7">
        <v>16</v>
      </c>
      <c r="N304" s="7">
        <v>9</v>
      </c>
      <c r="O304" s="7"/>
      <c r="P304" s="7"/>
      <c r="Q304" s="7"/>
      <c r="R304" s="17"/>
      <c r="S304" s="17"/>
      <c r="T304" s="17"/>
    </row>
    <row r="305" spans="1:20" s="9" customFormat="1" ht="19.8" customHeight="1">
      <c r="A305" s="6" t="s">
        <v>608</v>
      </c>
      <c r="B305" s="7">
        <v>185.595</v>
      </c>
      <c r="C305" s="8" t="s">
        <v>220</v>
      </c>
      <c r="D305" s="8" t="s">
        <v>280</v>
      </c>
      <c r="E305" s="6" t="s">
        <v>24</v>
      </c>
      <c r="F305" s="7">
        <v>157.84</v>
      </c>
      <c r="G305" s="7">
        <v>1287.1199999999999</v>
      </c>
      <c r="H305" s="6" t="s">
        <v>610</v>
      </c>
      <c r="I305" s="8">
        <v>0</v>
      </c>
      <c r="J305" s="6"/>
      <c r="K305" s="7">
        <v>2.46</v>
      </c>
      <c r="L305" s="7">
        <v>36</v>
      </c>
      <c r="M305" s="7">
        <v>35</v>
      </c>
      <c r="N305" s="7">
        <v>1</v>
      </c>
      <c r="O305" s="7"/>
      <c r="P305" s="7"/>
      <c r="Q305" s="7"/>
      <c r="R305" s="17"/>
      <c r="S305" s="17"/>
      <c r="T305" s="17"/>
    </row>
    <row r="306" spans="1:20" s="9" customFormat="1" ht="19.8" customHeight="1">
      <c r="A306" s="6" t="s">
        <v>608</v>
      </c>
      <c r="B306" s="7">
        <v>185.595</v>
      </c>
      <c r="C306" s="8" t="s">
        <v>220</v>
      </c>
      <c r="D306" s="8" t="s">
        <v>280</v>
      </c>
      <c r="E306" s="6" t="s">
        <v>26</v>
      </c>
      <c r="F306" s="7">
        <v>192.63</v>
      </c>
      <c r="G306" s="7">
        <v>372.81</v>
      </c>
      <c r="H306" s="6" t="s">
        <v>611</v>
      </c>
      <c r="I306" s="8">
        <v>0</v>
      </c>
      <c r="J306" s="6"/>
      <c r="K306" s="7">
        <v>2.46</v>
      </c>
      <c r="L306" s="7">
        <v>9</v>
      </c>
      <c r="M306" s="7">
        <v>9</v>
      </c>
      <c r="N306" s="7"/>
      <c r="O306" s="7"/>
      <c r="P306" s="7"/>
      <c r="Q306" s="7"/>
      <c r="R306" s="17"/>
      <c r="S306" s="17"/>
      <c r="T306" s="17"/>
    </row>
    <row r="307" spans="1:20" s="9" customFormat="1" ht="19.8" customHeight="1">
      <c r="A307" s="6" t="s">
        <v>612</v>
      </c>
      <c r="B307" s="7">
        <v>420.84583333333302</v>
      </c>
      <c r="C307" s="8" t="s">
        <v>220</v>
      </c>
      <c r="D307" s="8" t="s">
        <v>280</v>
      </c>
      <c r="E307" s="6" t="s">
        <v>22</v>
      </c>
      <c r="F307" s="7">
        <v>221.6</v>
      </c>
      <c r="G307" s="7">
        <v>716.39</v>
      </c>
      <c r="H307" s="6" t="s">
        <v>613</v>
      </c>
      <c r="I307" s="8">
        <v>0</v>
      </c>
      <c r="J307" s="6"/>
      <c r="K307" s="7">
        <v>1.473145161290323</v>
      </c>
      <c r="L307" s="7">
        <v>15</v>
      </c>
      <c r="M307" s="7">
        <v>13</v>
      </c>
      <c r="N307" s="7">
        <v>2</v>
      </c>
      <c r="O307" s="7"/>
      <c r="P307" s="7"/>
      <c r="Q307" s="7"/>
      <c r="R307" s="17"/>
      <c r="S307" s="17"/>
      <c r="T307" s="17"/>
    </row>
    <row r="308" spans="1:20" s="9" customFormat="1" ht="19.8" customHeight="1">
      <c r="A308" s="6" t="s">
        <v>612</v>
      </c>
      <c r="B308" s="7">
        <v>420.84583333333302</v>
      </c>
      <c r="C308" s="8" t="s">
        <v>220</v>
      </c>
      <c r="D308" s="8" t="s">
        <v>280</v>
      </c>
      <c r="E308" s="6" t="s">
        <v>24</v>
      </c>
      <c r="F308" s="7">
        <v>183.86</v>
      </c>
      <c r="G308" s="7">
        <v>1306.47</v>
      </c>
      <c r="H308" s="6" t="s">
        <v>614</v>
      </c>
      <c r="I308" s="8">
        <v>0</v>
      </c>
      <c r="J308" s="6"/>
      <c r="K308" s="7">
        <v>1.46</v>
      </c>
      <c r="L308" s="7">
        <v>36</v>
      </c>
      <c r="M308" s="7">
        <v>35</v>
      </c>
      <c r="N308" s="7">
        <v>1</v>
      </c>
      <c r="O308" s="7"/>
      <c r="P308" s="7"/>
      <c r="Q308" s="7"/>
      <c r="R308" s="17"/>
      <c r="S308" s="17"/>
      <c r="T308" s="17"/>
    </row>
    <row r="309" spans="1:20" s="9" customFormat="1" ht="19.8" customHeight="1">
      <c r="A309" s="6" t="s">
        <v>612</v>
      </c>
      <c r="B309" s="7">
        <v>420.84583333333302</v>
      </c>
      <c r="C309" s="8" t="s">
        <v>220</v>
      </c>
      <c r="D309" s="8" t="s">
        <v>280</v>
      </c>
      <c r="E309" s="6" t="s">
        <v>26</v>
      </c>
      <c r="F309" s="7">
        <v>1484.32</v>
      </c>
      <c r="G309" s="7">
        <v>3027.29</v>
      </c>
      <c r="H309" s="6" t="s">
        <v>615</v>
      </c>
      <c r="I309" s="8">
        <v>0</v>
      </c>
      <c r="J309" s="6"/>
      <c r="K309" s="7">
        <v>1.46</v>
      </c>
      <c r="L309" s="7">
        <v>57</v>
      </c>
      <c r="M309" s="7">
        <v>31</v>
      </c>
      <c r="N309" s="7">
        <v>23</v>
      </c>
      <c r="O309" s="7">
        <v>3</v>
      </c>
      <c r="P309" s="7"/>
      <c r="Q309" s="7"/>
      <c r="R309" s="17"/>
      <c r="S309" s="17"/>
      <c r="T309" s="17"/>
    </row>
    <row r="310" spans="1:20" s="9" customFormat="1" ht="19.8" customHeight="1">
      <c r="A310" s="6" t="s">
        <v>616</v>
      </c>
      <c r="B310" s="7">
        <v>53.722857142857102</v>
      </c>
      <c r="C310" s="8" t="s">
        <v>220</v>
      </c>
      <c r="D310" s="8" t="s">
        <v>280</v>
      </c>
      <c r="E310" s="6" t="s">
        <v>24</v>
      </c>
      <c r="F310" s="7">
        <v>47.24</v>
      </c>
      <c r="G310" s="7">
        <v>376.06</v>
      </c>
      <c r="H310" s="6" t="s">
        <v>617</v>
      </c>
      <c r="I310" s="8" t="s">
        <v>280</v>
      </c>
      <c r="J310" s="6"/>
      <c r="K310" s="7">
        <v>1.46</v>
      </c>
      <c r="L310" s="7">
        <v>15</v>
      </c>
      <c r="M310" s="7">
        <v>15</v>
      </c>
      <c r="N310" s="7"/>
      <c r="O310" s="7"/>
      <c r="P310" s="7"/>
      <c r="Q310" s="7"/>
      <c r="R310" s="17"/>
      <c r="S310" s="17"/>
      <c r="T310" s="17"/>
    </row>
    <row r="311" spans="1:20" s="9" customFormat="1" ht="19.8" customHeight="1">
      <c r="A311" s="6" t="s">
        <v>618</v>
      </c>
      <c r="B311" s="7">
        <v>1353.3816666666701</v>
      </c>
      <c r="C311" s="8" t="s">
        <v>220</v>
      </c>
      <c r="D311" s="8" t="s">
        <v>280</v>
      </c>
      <c r="E311" s="6" t="s">
        <v>22</v>
      </c>
      <c r="F311" s="7">
        <v>2521.12</v>
      </c>
      <c r="G311" s="7">
        <v>7900.73</v>
      </c>
      <c r="H311" s="6" t="s">
        <v>619</v>
      </c>
      <c r="I311" s="8" t="s">
        <v>280</v>
      </c>
      <c r="J311" s="6"/>
      <c r="K311" s="7">
        <v>1.6166212765957451</v>
      </c>
      <c r="L311" s="7">
        <v>82</v>
      </c>
      <c r="M311" s="7">
        <v>16</v>
      </c>
      <c r="N311" s="7">
        <v>19</v>
      </c>
      <c r="O311" s="7">
        <v>47</v>
      </c>
      <c r="P311" s="7"/>
      <c r="Q311" s="7"/>
      <c r="R311" s="17"/>
      <c r="S311" s="17"/>
      <c r="T311" s="17"/>
    </row>
    <row r="312" spans="1:20" s="9" customFormat="1" ht="19.8" customHeight="1">
      <c r="A312" s="6" t="s">
        <v>618</v>
      </c>
      <c r="B312" s="7">
        <v>1353.3816666666701</v>
      </c>
      <c r="C312" s="8" t="s">
        <v>220</v>
      </c>
      <c r="D312" s="8" t="s">
        <v>280</v>
      </c>
      <c r="E312" s="6" t="s">
        <v>24</v>
      </c>
      <c r="F312" s="7">
        <v>1156.32</v>
      </c>
      <c r="G312" s="7">
        <v>4144.2700000000004</v>
      </c>
      <c r="H312" s="6" t="s">
        <v>620</v>
      </c>
      <c r="I312" s="8" t="s">
        <v>280</v>
      </c>
      <c r="J312" s="6"/>
      <c r="K312" s="7">
        <v>1.6</v>
      </c>
      <c r="L312" s="7">
        <v>36</v>
      </c>
      <c r="M312" s="7">
        <v>35</v>
      </c>
      <c r="N312" s="7">
        <v>1</v>
      </c>
      <c r="O312" s="7"/>
      <c r="P312" s="7"/>
      <c r="Q312" s="7"/>
      <c r="R312" s="17"/>
      <c r="S312" s="17"/>
      <c r="T312" s="17"/>
    </row>
    <row r="313" spans="1:20" s="9" customFormat="1" ht="19.8" customHeight="1">
      <c r="A313" s="6" t="s">
        <v>618</v>
      </c>
      <c r="B313" s="7">
        <v>1353.3816666666701</v>
      </c>
      <c r="C313" s="8" t="s">
        <v>220</v>
      </c>
      <c r="D313" s="8" t="s">
        <v>280</v>
      </c>
      <c r="E313" s="6" t="s">
        <v>26</v>
      </c>
      <c r="F313" s="7">
        <v>1502.1</v>
      </c>
      <c r="G313" s="7">
        <v>4195.58</v>
      </c>
      <c r="H313" s="6" t="s">
        <v>621</v>
      </c>
      <c r="I313" s="8" t="s">
        <v>280</v>
      </c>
      <c r="J313" s="6"/>
      <c r="K313" s="7">
        <v>1.6</v>
      </c>
      <c r="L313" s="7">
        <v>57</v>
      </c>
      <c r="M313" s="7">
        <v>31</v>
      </c>
      <c r="N313" s="7">
        <v>23</v>
      </c>
      <c r="O313" s="7">
        <v>3</v>
      </c>
      <c r="P313" s="7"/>
      <c r="Q313" s="7"/>
      <c r="R313" s="17"/>
      <c r="S313" s="17"/>
      <c r="T313" s="17"/>
    </row>
    <row r="314" spans="1:20" s="9" customFormat="1" ht="19.8" customHeight="1">
      <c r="A314" s="6" t="s">
        <v>622</v>
      </c>
      <c r="B314" s="7">
        <v>220.95750000000001</v>
      </c>
      <c r="C314" s="8" t="s">
        <v>220</v>
      </c>
      <c r="D314" s="8" t="s">
        <v>280</v>
      </c>
      <c r="E314" s="6" t="s">
        <v>24</v>
      </c>
      <c r="F314" s="7">
        <v>429.75</v>
      </c>
      <c r="G314" s="7">
        <v>2651.49</v>
      </c>
      <c r="H314" s="6" t="s">
        <v>623</v>
      </c>
      <c r="I314" s="8" t="s">
        <v>280</v>
      </c>
      <c r="J314" s="6"/>
      <c r="K314" s="7">
        <v>1.3947400000000001</v>
      </c>
      <c r="L314" s="7">
        <v>55</v>
      </c>
      <c r="M314" s="7">
        <v>35</v>
      </c>
      <c r="N314" s="7">
        <v>14</v>
      </c>
      <c r="O314" s="7">
        <v>5</v>
      </c>
      <c r="P314" s="7">
        <v>1</v>
      </c>
      <c r="Q314" s="7"/>
      <c r="R314" s="17"/>
      <c r="S314" s="17"/>
      <c r="T314" s="17"/>
    </row>
    <row r="315" spans="1:20" s="9" customFormat="1" ht="19.8" customHeight="1">
      <c r="A315" s="6" t="s">
        <v>624</v>
      </c>
      <c r="B315" s="7">
        <v>285.79833333333301</v>
      </c>
      <c r="C315" s="8" t="s">
        <v>220</v>
      </c>
      <c r="D315" s="8" t="s">
        <v>280</v>
      </c>
      <c r="E315" s="6" t="s">
        <v>24</v>
      </c>
      <c r="F315" s="7">
        <v>366.51</v>
      </c>
      <c r="G315" s="7">
        <v>3429.58</v>
      </c>
      <c r="H315" s="6" t="s">
        <v>625</v>
      </c>
      <c r="I315" s="8" t="s">
        <v>280</v>
      </c>
      <c r="J315" s="6"/>
      <c r="K315" s="7">
        <v>1.3947400000000001</v>
      </c>
      <c r="L315" s="7">
        <v>55</v>
      </c>
      <c r="M315" s="7">
        <v>35</v>
      </c>
      <c r="N315" s="7">
        <v>14</v>
      </c>
      <c r="O315" s="7">
        <v>5</v>
      </c>
      <c r="P315" s="7">
        <v>1</v>
      </c>
      <c r="Q315" s="7"/>
      <c r="R315" s="17"/>
      <c r="S315" s="17"/>
      <c r="T315" s="17"/>
    </row>
    <row r="316" spans="1:20" s="9" customFormat="1" ht="19.8" customHeight="1">
      <c r="A316" s="6" t="s">
        <v>626</v>
      </c>
      <c r="B316" s="7">
        <v>1.385</v>
      </c>
      <c r="C316" s="8" t="s">
        <v>220</v>
      </c>
      <c r="D316" s="8" t="s">
        <v>280</v>
      </c>
      <c r="E316" s="6" t="s">
        <v>24</v>
      </c>
      <c r="F316" s="7">
        <v>2.79</v>
      </c>
      <c r="G316" s="7">
        <v>2.77</v>
      </c>
      <c r="H316" s="6" t="s">
        <v>627</v>
      </c>
      <c r="I316" s="8">
        <v>0</v>
      </c>
      <c r="J316" s="6"/>
      <c r="K316" s="7">
        <v>1</v>
      </c>
      <c r="L316" s="7"/>
      <c r="M316" s="7"/>
      <c r="N316" s="7"/>
      <c r="O316" s="7"/>
      <c r="P316" s="7"/>
      <c r="Q316" s="7"/>
      <c r="R316" s="17"/>
      <c r="S316" s="17"/>
      <c r="T316" s="17"/>
    </row>
    <row r="317" spans="1:20" s="9" customFormat="1" ht="19.8" customHeight="1">
      <c r="A317" s="6" t="s">
        <v>628</v>
      </c>
      <c r="B317" s="7">
        <v>348.91083333333302</v>
      </c>
      <c r="C317" s="8" t="s">
        <v>29</v>
      </c>
      <c r="D317" s="8" t="s">
        <v>30</v>
      </c>
      <c r="E317" s="6" t="s">
        <v>24</v>
      </c>
      <c r="F317" s="7">
        <v>251.41</v>
      </c>
      <c r="G317" s="7">
        <v>4186.93</v>
      </c>
      <c r="H317" s="6" t="s">
        <v>629</v>
      </c>
      <c r="I317" s="8">
        <v>0</v>
      </c>
      <c r="J317" s="6"/>
      <c r="K317" s="7">
        <v>2.7986599999999999</v>
      </c>
      <c r="L317" s="7">
        <v>36</v>
      </c>
      <c r="M317" s="7">
        <v>35</v>
      </c>
      <c r="N317" s="7">
        <v>1</v>
      </c>
      <c r="O317" s="7"/>
      <c r="P317" s="7"/>
      <c r="Q317" s="7"/>
      <c r="R317" s="17"/>
      <c r="S317" s="17"/>
      <c r="T317" s="17"/>
    </row>
    <row r="318" spans="1:20" s="9" customFormat="1" ht="19.8" customHeight="1">
      <c r="A318" s="6" t="s">
        <v>630</v>
      </c>
      <c r="B318" s="7">
        <v>443.18916666666701</v>
      </c>
      <c r="C318" s="8" t="s">
        <v>29</v>
      </c>
      <c r="D318" s="8" t="s">
        <v>30</v>
      </c>
      <c r="E318" s="6" t="s">
        <v>22</v>
      </c>
      <c r="F318" s="7">
        <v>589.29999999999995</v>
      </c>
      <c r="G318" s="7">
        <v>5318.27</v>
      </c>
      <c r="H318" s="6" t="s">
        <v>631</v>
      </c>
      <c r="I318" s="8">
        <v>0</v>
      </c>
      <c r="J318" s="6"/>
      <c r="K318" s="7">
        <v>2.2957999999999998</v>
      </c>
      <c r="L318" s="7">
        <v>69</v>
      </c>
      <c r="M318" s="7">
        <v>13</v>
      </c>
      <c r="N318" s="7">
        <v>19</v>
      </c>
      <c r="O318" s="7">
        <v>37</v>
      </c>
      <c r="P318" s="7"/>
      <c r="Q318" s="7"/>
      <c r="R318" s="17"/>
      <c r="S318" s="17"/>
      <c r="T318" s="17"/>
    </row>
    <row r="319" spans="1:20" s="9" customFormat="1" ht="19.8" customHeight="1">
      <c r="A319" s="6" t="s">
        <v>632</v>
      </c>
      <c r="B319" s="7">
        <v>928.77250000000004</v>
      </c>
      <c r="C319" s="8" t="s">
        <v>29</v>
      </c>
      <c r="D319" s="8" t="s">
        <v>30</v>
      </c>
      <c r="E319" s="6" t="s">
        <v>22</v>
      </c>
      <c r="F319" s="7">
        <v>1366</v>
      </c>
      <c r="G319" s="7">
        <v>3971.59</v>
      </c>
      <c r="H319" s="6" t="s">
        <v>633</v>
      </c>
      <c r="I319" s="8">
        <v>0</v>
      </c>
      <c r="J319" s="6"/>
      <c r="K319" s="7">
        <v>2.2572871111111108</v>
      </c>
      <c r="L319" s="7">
        <v>82</v>
      </c>
      <c r="M319" s="7">
        <v>16</v>
      </c>
      <c r="N319" s="7">
        <v>19</v>
      </c>
      <c r="O319" s="7">
        <v>47</v>
      </c>
      <c r="P319" s="7"/>
      <c r="Q319" s="7"/>
      <c r="R319" s="17"/>
      <c r="S319" s="17"/>
      <c r="T319" s="17"/>
    </row>
    <row r="320" spans="1:20" s="9" customFormat="1" ht="19.8" customHeight="1">
      <c r="A320" s="6" t="s">
        <v>632</v>
      </c>
      <c r="B320" s="7">
        <v>928.77250000000004</v>
      </c>
      <c r="C320" s="8" t="s">
        <v>29</v>
      </c>
      <c r="D320" s="8" t="s">
        <v>30</v>
      </c>
      <c r="E320" s="6" t="s">
        <v>24</v>
      </c>
      <c r="F320" s="7">
        <v>644.62</v>
      </c>
      <c r="G320" s="7">
        <v>1073.04</v>
      </c>
      <c r="H320" s="6" t="s">
        <v>634</v>
      </c>
      <c r="I320" s="8">
        <v>0</v>
      </c>
      <c r="J320" s="6"/>
      <c r="K320" s="7">
        <v>1.25</v>
      </c>
      <c r="L320" s="7">
        <v>15</v>
      </c>
      <c r="M320" s="7">
        <v>15</v>
      </c>
      <c r="N320" s="7"/>
      <c r="O320" s="7"/>
      <c r="P320" s="7"/>
      <c r="Q320" s="7"/>
      <c r="R320" s="17"/>
      <c r="S320" s="17"/>
      <c r="T320" s="17"/>
    </row>
    <row r="321" spans="1:20" s="9" customFormat="1" ht="19.8" customHeight="1">
      <c r="A321" s="6" t="s">
        <v>632</v>
      </c>
      <c r="B321" s="7">
        <v>928.77250000000004</v>
      </c>
      <c r="C321" s="8" t="s">
        <v>29</v>
      </c>
      <c r="D321" s="8" t="s">
        <v>30</v>
      </c>
      <c r="E321" s="6" t="s">
        <v>26</v>
      </c>
      <c r="F321" s="7">
        <v>2712.71</v>
      </c>
      <c r="G321" s="7">
        <v>6100.64</v>
      </c>
      <c r="H321" s="6" t="s">
        <v>635</v>
      </c>
      <c r="I321" s="8">
        <v>0</v>
      </c>
      <c r="J321" s="6"/>
      <c r="K321" s="7">
        <v>2.25</v>
      </c>
      <c r="L321" s="7">
        <v>57</v>
      </c>
      <c r="M321" s="7">
        <v>31</v>
      </c>
      <c r="N321" s="7">
        <v>23</v>
      </c>
      <c r="O321" s="7">
        <v>3</v>
      </c>
      <c r="P321" s="7"/>
      <c r="Q321" s="7"/>
      <c r="R321" s="17"/>
      <c r="S321" s="17"/>
      <c r="T321" s="17"/>
    </row>
    <row r="322" spans="1:20" s="9" customFormat="1" ht="19.8" customHeight="1">
      <c r="A322" s="6" t="s">
        <v>636</v>
      </c>
      <c r="B322" s="7">
        <v>830.24000000000103</v>
      </c>
      <c r="C322" s="8" t="s">
        <v>29</v>
      </c>
      <c r="D322" s="8" t="s">
        <v>30</v>
      </c>
      <c r="E322" s="6" t="s">
        <v>22</v>
      </c>
      <c r="F322" s="7">
        <v>1136.3</v>
      </c>
      <c r="G322" s="7">
        <v>3607.86</v>
      </c>
      <c r="H322" s="6" t="s">
        <v>637</v>
      </c>
      <c r="I322" s="8">
        <v>0</v>
      </c>
      <c r="J322" s="6"/>
      <c r="K322" s="7">
        <v>2.2571773584905661</v>
      </c>
      <c r="L322" s="7">
        <v>82</v>
      </c>
      <c r="M322" s="7">
        <v>16</v>
      </c>
      <c r="N322" s="7">
        <v>19</v>
      </c>
      <c r="O322" s="7">
        <v>47</v>
      </c>
      <c r="P322" s="7"/>
      <c r="Q322" s="7"/>
      <c r="R322" s="17"/>
      <c r="S322" s="17"/>
      <c r="T322" s="17"/>
    </row>
    <row r="323" spans="1:20" s="9" customFormat="1" ht="19.8" customHeight="1">
      <c r="A323" s="6" t="s">
        <v>636</v>
      </c>
      <c r="B323" s="7">
        <v>830.24000000000103</v>
      </c>
      <c r="C323" s="8" t="s">
        <v>29</v>
      </c>
      <c r="D323" s="8" t="s">
        <v>30</v>
      </c>
      <c r="E323" s="6" t="s">
        <v>24</v>
      </c>
      <c r="F323" s="7">
        <v>123.88</v>
      </c>
      <c r="G323" s="7">
        <v>666.4</v>
      </c>
      <c r="H323" s="6" t="s">
        <v>638</v>
      </c>
      <c r="I323" s="8">
        <v>0</v>
      </c>
      <c r="J323" s="6"/>
      <c r="K323" s="7">
        <v>2.25</v>
      </c>
      <c r="L323" s="7">
        <v>15</v>
      </c>
      <c r="M323" s="7">
        <v>15</v>
      </c>
      <c r="N323" s="7"/>
      <c r="O323" s="7"/>
      <c r="P323" s="7"/>
      <c r="Q323" s="7"/>
      <c r="R323" s="17"/>
      <c r="S323" s="17"/>
      <c r="T323" s="17"/>
    </row>
    <row r="324" spans="1:20" s="9" customFormat="1" ht="19.8" customHeight="1">
      <c r="A324" s="6" t="s">
        <v>636</v>
      </c>
      <c r="B324" s="7">
        <v>830.24000000000103</v>
      </c>
      <c r="C324" s="8" t="s">
        <v>29</v>
      </c>
      <c r="D324" s="8" t="s">
        <v>30</v>
      </c>
      <c r="E324" s="6" t="s">
        <v>26</v>
      </c>
      <c r="F324" s="7">
        <v>2362.35</v>
      </c>
      <c r="G324" s="7">
        <v>5688.62</v>
      </c>
      <c r="H324" s="6" t="s">
        <v>639</v>
      </c>
      <c r="I324" s="8">
        <v>0</v>
      </c>
      <c r="J324" s="6"/>
      <c r="K324" s="7">
        <v>1.25</v>
      </c>
      <c r="L324" s="7">
        <v>66</v>
      </c>
      <c r="M324" s="7">
        <v>31</v>
      </c>
      <c r="N324" s="7">
        <v>31</v>
      </c>
      <c r="O324" s="7">
        <v>4</v>
      </c>
      <c r="P324" s="7"/>
      <c r="Q324" s="7"/>
      <c r="R324" s="17"/>
      <c r="S324" s="17"/>
      <c r="T324" s="17"/>
    </row>
    <row r="325" spans="1:20" s="9" customFormat="1" ht="19.8" customHeight="1">
      <c r="A325" s="6" t="s">
        <v>640</v>
      </c>
      <c r="B325" s="7">
        <v>821.73416666666697</v>
      </c>
      <c r="C325" s="8" t="s">
        <v>641</v>
      </c>
      <c r="D325" s="8" t="s">
        <v>642</v>
      </c>
      <c r="E325" s="6" t="s">
        <v>24</v>
      </c>
      <c r="F325" s="7">
        <v>1517.91</v>
      </c>
      <c r="G325" s="7">
        <v>9860.8100000000104</v>
      </c>
      <c r="H325" s="6" t="s">
        <v>643</v>
      </c>
      <c r="I325" s="8">
        <v>0</v>
      </c>
      <c r="J325" s="6"/>
      <c r="K325" s="7">
        <v>2.4498199999999999</v>
      </c>
      <c r="L325" s="7">
        <v>54</v>
      </c>
      <c r="M325" s="7">
        <v>35</v>
      </c>
      <c r="N325" s="7">
        <v>13</v>
      </c>
      <c r="O325" s="7">
        <v>5</v>
      </c>
      <c r="P325" s="7">
        <v>1</v>
      </c>
      <c r="Q325" s="7"/>
      <c r="R325" s="17"/>
      <c r="S325" s="17"/>
      <c r="T325" s="17"/>
    </row>
    <row r="326" spans="1:20" s="9" customFormat="1" ht="19.8" customHeight="1">
      <c r="A326" s="6" t="s">
        <v>644</v>
      </c>
      <c r="B326" s="7">
        <v>483.35250000000002</v>
      </c>
      <c r="C326" s="8" t="s">
        <v>220</v>
      </c>
      <c r="D326" s="8" t="s">
        <v>81</v>
      </c>
      <c r="E326" s="6" t="s">
        <v>24</v>
      </c>
      <c r="F326" s="7">
        <v>1319.86</v>
      </c>
      <c r="G326" s="7">
        <v>5800.2300000000096</v>
      </c>
      <c r="H326" s="6" t="s">
        <v>645</v>
      </c>
      <c r="I326" s="8" t="s">
        <v>81</v>
      </c>
      <c r="J326" s="6"/>
      <c r="K326" s="7">
        <v>2.2845800000000001</v>
      </c>
      <c r="L326" s="7">
        <v>54</v>
      </c>
      <c r="M326" s="7">
        <v>35</v>
      </c>
      <c r="N326" s="7">
        <v>13</v>
      </c>
      <c r="O326" s="7">
        <v>5</v>
      </c>
      <c r="P326" s="7">
        <v>1</v>
      </c>
      <c r="Q326" s="7"/>
      <c r="R326" s="17"/>
      <c r="S326" s="17"/>
      <c r="T326" s="17"/>
    </row>
    <row r="327" spans="1:20" s="9" customFormat="1" ht="19.8" customHeight="1">
      <c r="A327" s="6" t="s">
        <v>646</v>
      </c>
      <c r="B327" s="7">
        <v>654.48749999999995</v>
      </c>
      <c r="C327" s="8" t="s">
        <v>220</v>
      </c>
      <c r="D327" s="8" t="s">
        <v>81</v>
      </c>
      <c r="E327" s="6" t="s">
        <v>24</v>
      </c>
      <c r="F327" s="7">
        <v>978.06</v>
      </c>
      <c r="G327" s="7">
        <v>7853.85</v>
      </c>
      <c r="H327" s="6" t="s">
        <v>647</v>
      </c>
      <c r="I327" s="8" t="s">
        <v>81</v>
      </c>
      <c r="J327" s="6"/>
      <c r="K327" s="7">
        <v>2.2019600000000001</v>
      </c>
      <c r="L327" s="7">
        <v>55</v>
      </c>
      <c r="M327" s="7">
        <v>35</v>
      </c>
      <c r="N327" s="7">
        <v>14</v>
      </c>
      <c r="O327" s="7">
        <v>5</v>
      </c>
      <c r="P327" s="7">
        <v>1</v>
      </c>
      <c r="Q327" s="7"/>
      <c r="R327" s="17"/>
      <c r="S327" s="17"/>
      <c r="T327" s="17"/>
    </row>
    <row r="328" spans="1:20" s="9" customFormat="1" ht="19.8" customHeight="1">
      <c r="A328" s="6" t="s">
        <v>648</v>
      </c>
      <c r="B328" s="7">
        <v>779.66083333333404</v>
      </c>
      <c r="C328" s="8" t="s">
        <v>220</v>
      </c>
      <c r="D328" s="8" t="s">
        <v>81</v>
      </c>
      <c r="E328" s="6" t="s">
        <v>24</v>
      </c>
      <c r="F328" s="7">
        <v>1137.83</v>
      </c>
      <c r="G328" s="7">
        <v>9355.93</v>
      </c>
      <c r="H328" s="6" t="s">
        <v>649</v>
      </c>
      <c r="I328" s="8" t="s">
        <v>81</v>
      </c>
      <c r="J328" s="6"/>
      <c r="K328" s="7">
        <v>1.1836</v>
      </c>
      <c r="L328" s="7">
        <v>55</v>
      </c>
      <c r="M328" s="7">
        <v>35</v>
      </c>
      <c r="N328" s="7">
        <v>14</v>
      </c>
      <c r="O328" s="7">
        <v>5</v>
      </c>
      <c r="P328" s="7">
        <v>1</v>
      </c>
      <c r="Q328" s="7"/>
      <c r="R328" s="17"/>
      <c r="S328" s="17"/>
      <c r="T328" s="17"/>
    </row>
    <row r="329" spans="1:20" s="9" customFormat="1" ht="19.8" customHeight="1">
      <c r="A329" s="6" t="s">
        <v>650</v>
      </c>
      <c r="B329" s="7">
        <v>579.34666666666703</v>
      </c>
      <c r="C329" s="8" t="s">
        <v>651</v>
      </c>
      <c r="D329" s="8" t="s">
        <v>169</v>
      </c>
      <c r="E329" s="6" t="s">
        <v>24</v>
      </c>
      <c r="F329" s="7">
        <v>694.55</v>
      </c>
      <c r="G329" s="7">
        <v>6952.16</v>
      </c>
      <c r="H329" s="6" t="s">
        <v>652</v>
      </c>
      <c r="I329" s="8">
        <v>0</v>
      </c>
      <c r="J329" s="6"/>
      <c r="K329" s="7">
        <v>2.2294999999999998</v>
      </c>
      <c r="L329" s="7">
        <v>55</v>
      </c>
      <c r="M329" s="7">
        <v>35</v>
      </c>
      <c r="N329" s="7">
        <v>14</v>
      </c>
      <c r="O329" s="7">
        <v>5</v>
      </c>
      <c r="P329" s="7">
        <v>1</v>
      </c>
      <c r="Q329" s="7"/>
      <c r="R329" s="17"/>
      <c r="S329" s="17"/>
      <c r="T329" s="17"/>
    </row>
    <row r="330" spans="1:20" s="9" customFormat="1" ht="19.8" customHeight="1">
      <c r="A330" s="6" t="s">
        <v>653</v>
      </c>
      <c r="B330" s="7">
        <v>368.60416666666703</v>
      </c>
      <c r="C330" s="8" t="s">
        <v>651</v>
      </c>
      <c r="D330" s="8" t="s">
        <v>169</v>
      </c>
      <c r="E330" s="6" t="s">
        <v>24</v>
      </c>
      <c r="F330" s="7">
        <v>515.41</v>
      </c>
      <c r="G330" s="7">
        <v>4423.25</v>
      </c>
      <c r="H330" s="6" t="s">
        <v>654</v>
      </c>
      <c r="I330" s="8">
        <v>0</v>
      </c>
      <c r="J330" s="6"/>
      <c r="K330" s="7">
        <v>2.17442</v>
      </c>
      <c r="L330" s="7">
        <v>54</v>
      </c>
      <c r="M330" s="7">
        <v>35</v>
      </c>
      <c r="N330" s="7">
        <v>13</v>
      </c>
      <c r="O330" s="7">
        <v>5</v>
      </c>
      <c r="P330" s="7">
        <v>1</v>
      </c>
      <c r="Q330" s="7"/>
      <c r="R330" s="17"/>
      <c r="S330" s="17"/>
      <c r="T330" s="17"/>
    </row>
    <row r="331" spans="1:20" s="9" customFormat="1" ht="19.8" customHeight="1">
      <c r="A331" s="6" t="s">
        <v>655</v>
      </c>
      <c r="B331" s="7">
        <v>1752.1358333333301</v>
      </c>
      <c r="C331" s="8" t="s">
        <v>651</v>
      </c>
      <c r="D331" s="8" t="s">
        <v>169</v>
      </c>
      <c r="E331" s="6" t="s">
        <v>24</v>
      </c>
      <c r="F331" s="7">
        <v>2421.2600000000002</v>
      </c>
      <c r="G331" s="7">
        <v>21025.63</v>
      </c>
      <c r="H331" s="6" t="s">
        <v>656</v>
      </c>
      <c r="I331" s="8">
        <v>0</v>
      </c>
      <c r="J331" s="6"/>
      <c r="K331" s="7">
        <v>2.5140799999999999</v>
      </c>
      <c r="L331" s="7">
        <v>55</v>
      </c>
      <c r="M331" s="7">
        <v>35</v>
      </c>
      <c r="N331" s="7">
        <v>14</v>
      </c>
      <c r="O331" s="7">
        <v>5</v>
      </c>
      <c r="P331" s="7">
        <v>1</v>
      </c>
      <c r="Q331" s="7"/>
      <c r="R331" s="17"/>
      <c r="S331" s="17"/>
      <c r="T331" s="17"/>
    </row>
    <row r="332" spans="1:20" s="9" customFormat="1" ht="19.8" customHeight="1">
      <c r="A332" s="6" t="s">
        <v>657</v>
      </c>
      <c r="B332" s="7">
        <v>417.00166666666701</v>
      </c>
      <c r="C332" s="8" t="s">
        <v>651</v>
      </c>
      <c r="D332" s="8" t="s">
        <v>169</v>
      </c>
      <c r="E332" s="6" t="s">
        <v>24</v>
      </c>
      <c r="F332" s="7">
        <v>517.74</v>
      </c>
      <c r="G332" s="7">
        <v>5004.0200000000004</v>
      </c>
      <c r="H332" s="6" t="s">
        <v>658</v>
      </c>
      <c r="I332" s="8">
        <v>0</v>
      </c>
      <c r="J332" s="6"/>
      <c r="K332" s="7">
        <v>2.1468799999999999</v>
      </c>
      <c r="L332" s="7">
        <v>54</v>
      </c>
      <c r="M332" s="7">
        <v>35</v>
      </c>
      <c r="N332" s="7">
        <v>13</v>
      </c>
      <c r="O332" s="7">
        <v>5</v>
      </c>
      <c r="P332" s="7">
        <v>1</v>
      </c>
      <c r="Q332" s="7"/>
      <c r="R332" s="17"/>
      <c r="S332" s="17"/>
      <c r="T332" s="17"/>
    </row>
    <row r="333" spans="1:20" s="9" customFormat="1" ht="19.8" customHeight="1">
      <c r="A333" s="6" t="s">
        <v>659</v>
      </c>
      <c r="B333" s="7">
        <v>212.64666666666699</v>
      </c>
      <c r="C333" s="8" t="s">
        <v>651</v>
      </c>
      <c r="D333" s="8" t="s">
        <v>169</v>
      </c>
      <c r="E333" s="6" t="s">
        <v>24</v>
      </c>
      <c r="F333" s="7">
        <v>264.87</v>
      </c>
      <c r="G333" s="7">
        <v>2551.7600000000002</v>
      </c>
      <c r="H333" s="6" t="s">
        <v>660</v>
      </c>
      <c r="I333" s="8">
        <v>0</v>
      </c>
      <c r="J333" s="6"/>
      <c r="K333" s="7">
        <v>2.1468799999999999</v>
      </c>
      <c r="L333" s="7">
        <v>36</v>
      </c>
      <c r="M333" s="7">
        <v>35</v>
      </c>
      <c r="N333" s="7">
        <v>1</v>
      </c>
      <c r="O333" s="7"/>
      <c r="P333" s="7"/>
      <c r="Q333" s="7"/>
      <c r="R333" s="17"/>
      <c r="S333" s="17"/>
      <c r="T333" s="17"/>
    </row>
    <row r="334" spans="1:20" s="9" customFormat="1" ht="19.8" customHeight="1">
      <c r="A334" s="6" t="s">
        <v>661</v>
      </c>
      <c r="B334" s="7">
        <v>38.108333333333299</v>
      </c>
      <c r="C334" s="8" t="s">
        <v>486</v>
      </c>
      <c r="D334" s="8" t="s">
        <v>487</v>
      </c>
      <c r="E334" s="6" t="s">
        <v>22</v>
      </c>
      <c r="F334" s="7">
        <v>149.32</v>
      </c>
      <c r="G334" s="7">
        <v>457.3</v>
      </c>
      <c r="H334" s="6" t="s">
        <v>662</v>
      </c>
      <c r="I334" s="8">
        <v>0</v>
      </c>
      <c r="J334" s="6"/>
      <c r="K334" s="7">
        <v>1.500485111111111</v>
      </c>
      <c r="L334" s="7">
        <v>5</v>
      </c>
      <c r="M334" s="7">
        <v>5</v>
      </c>
      <c r="N334" s="7"/>
      <c r="O334" s="7"/>
      <c r="P334" s="7"/>
      <c r="Q334" s="7"/>
      <c r="R334" s="17"/>
      <c r="S334" s="17"/>
      <c r="T334" s="17"/>
    </row>
    <row r="335" spans="1:20" s="9" customFormat="1" ht="19.8" customHeight="1">
      <c r="A335" s="6" t="s">
        <v>663</v>
      </c>
      <c r="B335" s="7">
        <v>71.816666666666706</v>
      </c>
      <c r="C335" s="8" t="s">
        <v>486</v>
      </c>
      <c r="D335" s="8" t="s">
        <v>487</v>
      </c>
      <c r="E335" s="6" t="s">
        <v>22</v>
      </c>
      <c r="F335" s="7">
        <v>182.78</v>
      </c>
      <c r="G335" s="7">
        <v>861.8</v>
      </c>
      <c r="H335" s="6" t="s">
        <v>664</v>
      </c>
      <c r="I335" s="8">
        <v>0</v>
      </c>
      <c r="J335" s="6"/>
      <c r="K335" s="7">
        <v>2.3559907999999998</v>
      </c>
      <c r="L335" s="7">
        <v>5</v>
      </c>
      <c r="M335" s="7">
        <v>5</v>
      </c>
      <c r="N335" s="7"/>
      <c r="O335" s="7"/>
      <c r="P335" s="7"/>
      <c r="Q335" s="7"/>
      <c r="R335" s="17"/>
      <c r="S335" s="17"/>
      <c r="T335" s="17"/>
    </row>
    <row r="336" spans="1:20" s="9" customFormat="1" ht="19.8" customHeight="1">
      <c r="A336" s="6" t="s">
        <v>665</v>
      </c>
      <c r="B336" s="7">
        <v>107.606666666667</v>
      </c>
      <c r="C336" s="8" t="s">
        <v>486</v>
      </c>
      <c r="D336" s="8" t="s">
        <v>487</v>
      </c>
      <c r="E336" s="6" t="s">
        <v>22</v>
      </c>
      <c r="F336" s="7">
        <v>91.17</v>
      </c>
      <c r="G336" s="7">
        <v>1291.28</v>
      </c>
      <c r="H336" s="6" t="s">
        <v>666</v>
      </c>
      <c r="I336" s="8">
        <v>0</v>
      </c>
      <c r="J336" s="6"/>
      <c r="K336" s="7">
        <v>1.5020638333333329</v>
      </c>
      <c r="L336" s="7">
        <v>15</v>
      </c>
      <c r="M336" s="7">
        <v>13</v>
      </c>
      <c r="N336" s="7">
        <v>2</v>
      </c>
      <c r="O336" s="7"/>
      <c r="P336" s="7"/>
      <c r="Q336" s="7"/>
      <c r="R336" s="17"/>
      <c r="S336" s="17"/>
      <c r="T336" s="17"/>
    </row>
    <row r="337" spans="1:20" s="9" customFormat="1" ht="19.8" customHeight="1">
      <c r="A337" s="6" t="s">
        <v>667</v>
      </c>
      <c r="B337" s="7">
        <v>496.99</v>
      </c>
      <c r="C337" s="8" t="s">
        <v>486</v>
      </c>
      <c r="D337" s="8" t="s">
        <v>487</v>
      </c>
      <c r="E337" s="6" t="s">
        <v>26</v>
      </c>
      <c r="F337" s="7">
        <v>4494.95</v>
      </c>
      <c r="G337" s="7">
        <v>5963.88</v>
      </c>
      <c r="H337" s="6" t="s">
        <v>668</v>
      </c>
      <c r="I337" s="8">
        <v>0</v>
      </c>
      <c r="J337" s="6"/>
      <c r="K337" s="7">
        <v>2.67</v>
      </c>
      <c r="L337" s="7"/>
      <c r="M337" s="7"/>
      <c r="N337" s="7"/>
      <c r="O337" s="7"/>
      <c r="P337" s="7"/>
      <c r="Q337" s="7"/>
      <c r="R337" s="17"/>
      <c r="S337" s="17"/>
      <c r="T337" s="17"/>
    </row>
    <row r="338" spans="1:20" s="9" customFormat="1" ht="19.8" customHeight="1">
      <c r="A338" s="6" t="s">
        <v>669</v>
      </c>
      <c r="B338" s="7">
        <v>1352.7858333333299</v>
      </c>
      <c r="C338" s="8" t="s">
        <v>486</v>
      </c>
      <c r="D338" s="8" t="s">
        <v>487</v>
      </c>
      <c r="E338" s="6" t="s">
        <v>22</v>
      </c>
      <c r="F338" s="7">
        <v>1552.2</v>
      </c>
      <c r="G338" s="7">
        <v>5773.14</v>
      </c>
      <c r="H338" s="6" t="s">
        <v>670</v>
      </c>
      <c r="I338" s="8">
        <v>0</v>
      </c>
      <c r="J338" s="6"/>
      <c r="K338" s="7">
        <v>2.5905302132701422</v>
      </c>
      <c r="L338" s="7">
        <v>82</v>
      </c>
      <c r="M338" s="7">
        <v>16</v>
      </c>
      <c r="N338" s="7">
        <v>19</v>
      </c>
      <c r="O338" s="7">
        <v>47</v>
      </c>
      <c r="P338" s="7"/>
      <c r="Q338" s="7"/>
      <c r="R338" s="17"/>
      <c r="S338" s="17"/>
      <c r="T338" s="17"/>
    </row>
    <row r="339" spans="1:20" s="9" customFormat="1" ht="19.8" customHeight="1">
      <c r="A339" s="6" t="s">
        <v>669</v>
      </c>
      <c r="B339" s="7">
        <v>1352.7858333333299</v>
      </c>
      <c r="C339" s="8" t="s">
        <v>486</v>
      </c>
      <c r="D339" s="8" t="s">
        <v>487</v>
      </c>
      <c r="E339" s="6" t="s">
        <v>24</v>
      </c>
      <c r="F339" s="7">
        <v>405.71</v>
      </c>
      <c r="G339" s="7">
        <v>1556.17</v>
      </c>
      <c r="H339" s="6" t="s">
        <v>671</v>
      </c>
      <c r="I339" s="8">
        <v>0</v>
      </c>
      <c r="J339" s="6"/>
      <c r="K339" s="7">
        <v>1.6002419354838711</v>
      </c>
      <c r="L339" s="7">
        <v>36</v>
      </c>
      <c r="M339" s="7">
        <v>35</v>
      </c>
      <c r="N339" s="7">
        <v>1</v>
      </c>
      <c r="O339" s="7"/>
      <c r="P339" s="7"/>
      <c r="Q339" s="7"/>
      <c r="R339" s="17"/>
      <c r="S339" s="17"/>
      <c r="T339" s="17"/>
    </row>
    <row r="340" spans="1:20" s="9" customFormat="1" ht="19.8" customHeight="1">
      <c r="A340" s="6" t="s">
        <v>669</v>
      </c>
      <c r="B340" s="7">
        <v>1352.7858333333299</v>
      </c>
      <c r="C340" s="8" t="s">
        <v>486</v>
      </c>
      <c r="D340" s="8" t="s">
        <v>487</v>
      </c>
      <c r="E340" s="6" t="s">
        <v>26</v>
      </c>
      <c r="F340" s="7">
        <v>1975.37</v>
      </c>
      <c r="G340" s="7">
        <v>8904.1200000000008</v>
      </c>
      <c r="H340" s="6" t="s">
        <v>672</v>
      </c>
      <c r="I340" s="8">
        <v>0</v>
      </c>
      <c r="J340" s="6"/>
      <c r="K340" s="7">
        <v>2.5638000000000001</v>
      </c>
      <c r="L340" s="7">
        <v>68</v>
      </c>
      <c r="M340" s="7">
        <v>29</v>
      </c>
      <c r="N340" s="7">
        <v>34</v>
      </c>
      <c r="O340" s="7">
        <v>5</v>
      </c>
      <c r="P340" s="7"/>
      <c r="Q340" s="7"/>
      <c r="R340" s="17"/>
      <c r="S340" s="17"/>
      <c r="T340" s="17"/>
    </row>
    <row r="341" spans="1:20" s="9" customFormat="1" ht="19.8" customHeight="1">
      <c r="A341" s="6" t="s">
        <v>673</v>
      </c>
      <c r="B341" s="7">
        <v>209.595</v>
      </c>
      <c r="C341" s="8" t="s">
        <v>486</v>
      </c>
      <c r="D341" s="8" t="s">
        <v>487</v>
      </c>
      <c r="E341" s="6" t="s">
        <v>22</v>
      </c>
      <c r="F341" s="7">
        <v>267.05</v>
      </c>
      <c r="G341" s="7">
        <v>535.44000000000005</v>
      </c>
      <c r="H341" s="6" t="s">
        <v>674</v>
      </c>
      <c r="I341" s="8">
        <v>0</v>
      </c>
      <c r="J341" s="6"/>
      <c r="K341" s="7">
        <v>2.4500000000000002</v>
      </c>
      <c r="L341" s="7">
        <v>15</v>
      </c>
      <c r="M341" s="7">
        <v>13</v>
      </c>
      <c r="N341" s="7">
        <v>2</v>
      </c>
      <c r="O341" s="7"/>
      <c r="P341" s="7"/>
      <c r="Q341" s="7"/>
      <c r="R341" s="17"/>
      <c r="S341" s="17"/>
      <c r="T341" s="17"/>
    </row>
    <row r="342" spans="1:20" s="9" customFormat="1" ht="19.8" customHeight="1">
      <c r="A342" s="6" t="s">
        <v>673</v>
      </c>
      <c r="B342" s="7">
        <v>209.595</v>
      </c>
      <c r="C342" s="8" t="s">
        <v>486</v>
      </c>
      <c r="D342" s="8" t="s">
        <v>487</v>
      </c>
      <c r="E342" s="6" t="s">
        <v>24</v>
      </c>
      <c r="F342" s="7">
        <v>173.44</v>
      </c>
      <c r="G342" s="7">
        <v>626.13</v>
      </c>
      <c r="H342" s="6" t="s">
        <v>675</v>
      </c>
      <c r="I342" s="8">
        <v>0</v>
      </c>
      <c r="J342" s="6"/>
      <c r="K342" s="7">
        <v>2.4500000000000002</v>
      </c>
      <c r="L342" s="7">
        <v>15</v>
      </c>
      <c r="M342" s="7">
        <v>15</v>
      </c>
      <c r="N342" s="7"/>
      <c r="O342" s="7"/>
      <c r="P342" s="7"/>
      <c r="Q342" s="7"/>
      <c r="R342" s="17"/>
      <c r="S342" s="17"/>
      <c r="T342" s="17"/>
    </row>
    <row r="343" spans="1:20" s="9" customFormat="1" ht="19.8" customHeight="1">
      <c r="A343" s="6" t="s">
        <v>673</v>
      </c>
      <c r="B343" s="7">
        <v>209.595</v>
      </c>
      <c r="C343" s="8" t="s">
        <v>486</v>
      </c>
      <c r="D343" s="8" t="s">
        <v>487</v>
      </c>
      <c r="E343" s="6" t="s">
        <v>26</v>
      </c>
      <c r="F343" s="7">
        <v>469.2</v>
      </c>
      <c r="G343" s="7">
        <v>1353.57</v>
      </c>
      <c r="H343" s="6" t="s">
        <v>676</v>
      </c>
      <c r="I343" s="8">
        <v>0</v>
      </c>
      <c r="J343" s="6"/>
      <c r="K343" s="7">
        <v>2.4500000000000002</v>
      </c>
      <c r="L343" s="7">
        <v>45</v>
      </c>
      <c r="M343" s="7">
        <v>31</v>
      </c>
      <c r="N343" s="7">
        <v>14</v>
      </c>
      <c r="O343" s="7"/>
      <c r="P343" s="7"/>
      <c r="Q343" s="7"/>
      <c r="R343" s="17"/>
      <c r="S343" s="17"/>
      <c r="T343" s="17"/>
    </row>
    <row r="344" spans="1:20" s="9" customFormat="1" ht="19.8" customHeight="1">
      <c r="A344" s="6" t="s">
        <v>677</v>
      </c>
      <c r="B344" s="7">
        <v>241.4975</v>
      </c>
      <c r="C344" s="8" t="s">
        <v>486</v>
      </c>
      <c r="D344" s="8" t="s">
        <v>487</v>
      </c>
      <c r="E344" s="6" t="s">
        <v>22</v>
      </c>
      <c r="F344" s="7">
        <v>241.38</v>
      </c>
      <c r="G344" s="7">
        <v>399.66</v>
      </c>
      <c r="H344" s="6" t="s">
        <v>678</v>
      </c>
      <c r="I344" s="8">
        <v>0</v>
      </c>
      <c r="J344" s="6"/>
      <c r="K344" s="7">
        <v>3.64</v>
      </c>
      <c r="L344" s="7"/>
      <c r="M344" s="7"/>
      <c r="N344" s="7"/>
      <c r="O344" s="7"/>
      <c r="P344" s="7"/>
      <c r="Q344" s="7"/>
      <c r="R344" s="17"/>
      <c r="S344" s="17"/>
      <c r="T344" s="17"/>
    </row>
    <row r="345" spans="1:20" s="9" customFormat="1" ht="19.8" customHeight="1">
      <c r="A345" s="6" t="s">
        <v>677</v>
      </c>
      <c r="B345" s="7">
        <v>241.4975</v>
      </c>
      <c r="C345" s="8" t="s">
        <v>486</v>
      </c>
      <c r="D345" s="8" t="s">
        <v>487</v>
      </c>
      <c r="E345" s="6" t="s">
        <v>24</v>
      </c>
      <c r="F345" s="7">
        <v>81.55</v>
      </c>
      <c r="G345" s="7">
        <v>1057.48</v>
      </c>
      <c r="H345" s="6" t="s">
        <v>679</v>
      </c>
      <c r="I345" s="8">
        <v>0</v>
      </c>
      <c r="J345" s="6"/>
      <c r="K345" s="7">
        <v>3.64</v>
      </c>
      <c r="L345" s="7">
        <v>15</v>
      </c>
      <c r="M345" s="7">
        <v>15</v>
      </c>
      <c r="N345" s="7"/>
      <c r="O345" s="7"/>
      <c r="P345" s="7"/>
      <c r="Q345" s="7"/>
      <c r="R345" s="17"/>
      <c r="S345" s="17"/>
      <c r="T345" s="17"/>
    </row>
    <row r="346" spans="1:20" s="9" customFormat="1" ht="19.8" customHeight="1">
      <c r="A346" s="6" t="s">
        <v>677</v>
      </c>
      <c r="B346" s="7">
        <v>241.4975</v>
      </c>
      <c r="C346" s="8" t="s">
        <v>486</v>
      </c>
      <c r="D346" s="8" t="s">
        <v>487</v>
      </c>
      <c r="E346" s="6" t="s">
        <v>26</v>
      </c>
      <c r="F346" s="7">
        <v>663.96</v>
      </c>
      <c r="G346" s="7">
        <v>1440.83</v>
      </c>
      <c r="H346" s="6" t="s">
        <v>680</v>
      </c>
      <c r="I346" s="8">
        <v>0</v>
      </c>
      <c r="J346" s="6"/>
      <c r="K346" s="7">
        <v>3.64</v>
      </c>
      <c r="L346" s="7"/>
      <c r="M346" s="7"/>
      <c r="N346" s="7"/>
      <c r="O346" s="7"/>
      <c r="P346" s="7"/>
      <c r="Q346" s="7"/>
      <c r="R346" s="17"/>
      <c r="S346" s="17"/>
      <c r="T346" s="17"/>
    </row>
    <row r="347" spans="1:20" s="9" customFormat="1" ht="19.8" customHeight="1">
      <c r="A347" s="6" t="s">
        <v>681</v>
      </c>
      <c r="B347" s="7">
        <v>91.256666666666604</v>
      </c>
      <c r="C347" s="8" t="s">
        <v>486</v>
      </c>
      <c r="D347" s="8" t="s">
        <v>487</v>
      </c>
      <c r="E347" s="6" t="s">
        <v>22</v>
      </c>
      <c r="F347" s="7">
        <v>101.3</v>
      </c>
      <c r="G347" s="7">
        <v>192.81</v>
      </c>
      <c r="H347" s="6" t="s">
        <v>682</v>
      </c>
      <c r="I347" s="8">
        <v>0</v>
      </c>
      <c r="J347" s="6"/>
      <c r="K347" s="7">
        <v>3.18</v>
      </c>
      <c r="L347" s="7"/>
      <c r="M347" s="7"/>
      <c r="N347" s="7"/>
      <c r="O347" s="7"/>
      <c r="P347" s="7"/>
      <c r="Q347" s="7"/>
      <c r="R347" s="17"/>
      <c r="S347" s="17"/>
      <c r="T347" s="17"/>
    </row>
    <row r="348" spans="1:20" s="9" customFormat="1" ht="19.8" customHeight="1">
      <c r="A348" s="6" t="s">
        <v>681</v>
      </c>
      <c r="B348" s="7">
        <v>91.256666666666604</v>
      </c>
      <c r="C348" s="8" t="s">
        <v>486</v>
      </c>
      <c r="D348" s="8" t="s">
        <v>487</v>
      </c>
      <c r="E348" s="6" t="s">
        <v>24</v>
      </c>
      <c r="F348" s="7">
        <v>43.02</v>
      </c>
      <c r="G348" s="7">
        <v>559.14</v>
      </c>
      <c r="H348" s="6" t="s">
        <v>683</v>
      </c>
      <c r="I348" s="8">
        <v>0</v>
      </c>
      <c r="J348" s="6"/>
      <c r="K348" s="7">
        <v>2.1800000000000002</v>
      </c>
      <c r="L348" s="7">
        <v>15</v>
      </c>
      <c r="M348" s="7">
        <v>15</v>
      </c>
      <c r="N348" s="7"/>
      <c r="O348" s="7"/>
      <c r="P348" s="7"/>
      <c r="Q348" s="7"/>
      <c r="R348" s="17"/>
      <c r="S348" s="17"/>
      <c r="T348" s="17"/>
    </row>
    <row r="349" spans="1:20" s="9" customFormat="1" ht="19.8" customHeight="1">
      <c r="A349" s="6" t="s">
        <v>681</v>
      </c>
      <c r="B349" s="7">
        <v>91.256666666666604</v>
      </c>
      <c r="C349" s="8" t="s">
        <v>486</v>
      </c>
      <c r="D349" s="8" t="s">
        <v>487</v>
      </c>
      <c r="E349" s="6" t="s">
        <v>26</v>
      </c>
      <c r="F349" s="7">
        <v>275.27999999999997</v>
      </c>
      <c r="G349" s="7">
        <v>343.13</v>
      </c>
      <c r="H349" s="6" t="s">
        <v>684</v>
      </c>
      <c r="I349" s="8">
        <v>0</v>
      </c>
      <c r="J349" s="6"/>
      <c r="K349" s="7">
        <v>2.1800000000000002</v>
      </c>
      <c r="L349" s="7"/>
      <c r="M349" s="7"/>
      <c r="N349" s="7"/>
      <c r="O349" s="7"/>
      <c r="P349" s="7"/>
      <c r="Q349" s="7"/>
      <c r="R349" s="17"/>
      <c r="S349" s="17"/>
      <c r="T349" s="17"/>
    </row>
    <row r="350" spans="1:20" s="9" customFormat="1" ht="19.8" customHeight="1">
      <c r="A350" s="6" t="s">
        <v>685</v>
      </c>
      <c r="B350" s="7">
        <v>113.634166666667</v>
      </c>
      <c r="C350" s="8" t="s">
        <v>486</v>
      </c>
      <c r="D350" s="8" t="s">
        <v>487</v>
      </c>
      <c r="E350" s="6" t="s">
        <v>22</v>
      </c>
      <c r="F350" s="7">
        <v>133.22</v>
      </c>
      <c r="G350" s="7">
        <v>194.04</v>
      </c>
      <c r="H350" s="6" t="s">
        <v>686</v>
      </c>
      <c r="I350" s="8">
        <v>0</v>
      </c>
      <c r="J350" s="6"/>
      <c r="K350" s="7">
        <v>2.78</v>
      </c>
      <c r="L350" s="7"/>
      <c r="M350" s="7"/>
      <c r="N350" s="7"/>
      <c r="O350" s="7"/>
      <c r="P350" s="7"/>
      <c r="Q350" s="7"/>
      <c r="R350" s="17"/>
      <c r="S350" s="17"/>
      <c r="T350" s="17"/>
    </row>
    <row r="351" spans="1:20" s="9" customFormat="1" ht="19.8" customHeight="1">
      <c r="A351" s="6" t="s">
        <v>685</v>
      </c>
      <c r="B351" s="7">
        <v>113.634166666667</v>
      </c>
      <c r="C351" s="8" t="s">
        <v>486</v>
      </c>
      <c r="D351" s="8" t="s">
        <v>487</v>
      </c>
      <c r="E351" s="6" t="s">
        <v>24</v>
      </c>
      <c r="F351" s="7">
        <v>56.38</v>
      </c>
      <c r="G351" s="7">
        <v>476.37</v>
      </c>
      <c r="H351" s="6" t="s">
        <v>687</v>
      </c>
      <c r="I351" s="8">
        <v>0</v>
      </c>
      <c r="J351" s="6"/>
      <c r="K351" s="7">
        <v>2.78</v>
      </c>
      <c r="L351" s="7">
        <v>15</v>
      </c>
      <c r="M351" s="7">
        <v>15</v>
      </c>
      <c r="N351" s="7"/>
      <c r="O351" s="7"/>
      <c r="P351" s="7"/>
      <c r="Q351" s="7"/>
      <c r="R351" s="17"/>
      <c r="S351" s="17"/>
      <c r="T351" s="17"/>
    </row>
    <row r="352" spans="1:20" s="9" customFormat="1" ht="19.8" customHeight="1">
      <c r="A352" s="6" t="s">
        <v>685</v>
      </c>
      <c r="B352" s="7">
        <v>113.634166666667</v>
      </c>
      <c r="C352" s="8" t="s">
        <v>486</v>
      </c>
      <c r="D352" s="8" t="s">
        <v>487</v>
      </c>
      <c r="E352" s="6" t="s">
        <v>26</v>
      </c>
      <c r="F352" s="7">
        <v>542.42999999999995</v>
      </c>
      <c r="G352" s="7">
        <v>693.2</v>
      </c>
      <c r="H352" s="6" t="s">
        <v>688</v>
      </c>
      <c r="I352" s="8">
        <v>0</v>
      </c>
      <c r="J352" s="6"/>
      <c r="K352" s="7">
        <v>3.78</v>
      </c>
      <c r="L352" s="7"/>
      <c r="M352" s="7"/>
      <c r="N352" s="7"/>
      <c r="O352" s="7"/>
      <c r="P352" s="7"/>
      <c r="Q352" s="7"/>
      <c r="R352" s="17"/>
      <c r="S352" s="17"/>
      <c r="T352" s="17"/>
    </row>
    <row r="353" spans="1:20" s="9" customFormat="1" ht="19.8" customHeight="1">
      <c r="A353" s="6" t="s">
        <v>689</v>
      </c>
      <c r="B353" s="7">
        <v>107.100833333333</v>
      </c>
      <c r="C353" s="8" t="s">
        <v>486</v>
      </c>
      <c r="D353" s="8" t="s">
        <v>487</v>
      </c>
      <c r="E353" s="6" t="s">
        <v>22</v>
      </c>
      <c r="F353" s="7">
        <v>86.8</v>
      </c>
      <c r="G353" s="7">
        <v>201.17</v>
      </c>
      <c r="H353" s="6" t="s">
        <v>690</v>
      </c>
      <c r="I353" s="8">
        <v>0</v>
      </c>
      <c r="J353" s="6"/>
      <c r="K353" s="7">
        <v>3.48</v>
      </c>
      <c r="L353" s="7"/>
      <c r="M353" s="7"/>
      <c r="N353" s="7"/>
      <c r="O353" s="7"/>
      <c r="P353" s="7"/>
      <c r="Q353" s="7"/>
      <c r="R353" s="17"/>
      <c r="S353" s="17"/>
      <c r="T353" s="17"/>
    </row>
    <row r="354" spans="1:20" s="9" customFormat="1" ht="19.8" customHeight="1">
      <c r="A354" s="6" t="s">
        <v>689</v>
      </c>
      <c r="B354" s="7">
        <v>107.100833333333</v>
      </c>
      <c r="C354" s="8" t="s">
        <v>486</v>
      </c>
      <c r="D354" s="8" t="s">
        <v>487</v>
      </c>
      <c r="E354" s="6" t="s">
        <v>24</v>
      </c>
      <c r="F354" s="7">
        <v>47.58</v>
      </c>
      <c r="G354" s="7">
        <v>575.61</v>
      </c>
      <c r="H354" s="6" t="s">
        <v>691</v>
      </c>
      <c r="I354" s="8">
        <v>0</v>
      </c>
      <c r="J354" s="6"/>
      <c r="K354" s="7">
        <v>3.48</v>
      </c>
      <c r="L354" s="7">
        <v>15</v>
      </c>
      <c r="M354" s="7">
        <v>15</v>
      </c>
      <c r="N354" s="7"/>
      <c r="O354" s="7"/>
      <c r="P354" s="7"/>
      <c r="Q354" s="7"/>
      <c r="R354" s="17"/>
      <c r="S354" s="17"/>
      <c r="T354" s="17"/>
    </row>
    <row r="355" spans="1:20" s="9" customFormat="1" ht="19.8" customHeight="1">
      <c r="A355" s="6" t="s">
        <v>689</v>
      </c>
      <c r="B355" s="7">
        <v>107.100833333333</v>
      </c>
      <c r="C355" s="8" t="s">
        <v>486</v>
      </c>
      <c r="D355" s="8" t="s">
        <v>487</v>
      </c>
      <c r="E355" s="6" t="s">
        <v>26</v>
      </c>
      <c r="F355" s="7">
        <v>355.44</v>
      </c>
      <c r="G355" s="7">
        <v>508.43</v>
      </c>
      <c r="H355" s="6" t="s">
        <v>692</v>
      </c>
      <c r="I355" s="8">
        <v>0</v>
      </c>
      <c r="J355" s="6"/>
      <c r="K355" s="7">
        <v>3.48</v>
      </c>
      <c r="L355" s="7">
        <v>9</v>
      </c>
      <c r="M355" s="7">
        <v>9</v>
      </c>
      <c r="N355" s="7"/>
      <c r="O355" s="7"/>
      <c r="P355" s="7"/>
      <c r="Q355" s="7"/>
      <c r="R355" s="17"/>
      <c r="S355" s="17"/>
      <c r="T355" s="17"/>
    </row>
    <row r="356" spans="1:20" s="9" customFormat="1" ht="19.8" customHeight="1">
      <c r="A356" s="6" t="s">
        <v>693</v>
      </c>
      <c r="B356" s="7">
        <v>187.905</v>
      </c>
      <c r="C356" s="8" t="s">
        <v>486</v>
      </c>
      <c r="D356" s="8" t="s">
        <v>487</v>
      </c>
      <c r="E356" s="6" t="s">
        <v>22</v>
      </c>
      <c r="F356" s="7">
        <v>111.05</v>
      </c>
      <c r="G356" s="7">
        <v>263.11</v>
      </c>
      <c r="H356" s="6" t="s">
        <v>694</v>
      </c>
      <c r="I356" s="8">
        <v>0</v>
      </c>
      <c r="J356" s="6"/>
      <c r="K356" s="7">
        <v>3.22</v>
      </c>
      <c r="L356" s="7"/>
      <c r="M356" s="7"/>
      <c r="N356" s="7"/>
      <c r="O356" s="7"/>
      <c r="P356" s="7"/>
      <c r="Q356" s="7"/>
      <c r="R356" s="17"/>
      <c r="S356" s="17"/>
      <c r="T356" s="17"/>
    </row>
    <row r="357" spans="1:20" s="9" customFormat="1" ht="19.8" customHeight="1">
      <c r="A357" s="6" t="s">
        <v>693</v>
      </c>
      <c r="B357" s="7">
        <v>187.905</v>
      </c>
      <c r="C357" s="8" t="s">
        <v>486</v>
      </c>
      <c r="D357" s="8" t="s">
        <v>487</v>
      </c>
      <c r="E357" s="6" t="s">
        <v>24</v>
      </c>
      <c r="F357" s="7">
        <v>62.28</v>
      </c>
      <c r="G357" s="7">
        <v>916.35</v>
      </c>
      <c r="H357" s="6" t="s">
        <v>695</v>
      </c>
      <c r="I357" s="8">
        <v>0</v>
      </c>
      <c r="J357" s="6"/>
      <c r="K357" s="7">
        <v>3.22</v>
      </c>
      <c r="L357" s="7">
        <v>15</v>
      </c>
      <c r="M357" s="7">
        <v>15</v>
      </c>
      <c r="N357" s="7"/>
      <c r="O357" s="7"/>
      <c r="P357" s="7"/>
      <c r="Q357" s="7"/>
      <c r="R357" s="17"/>
      <c r="S357" s="17"/>
      <c r="T357" s="17"/>
    </row>
    <row r="358" spans="1:20" s="9" customFormat="1" ht="19.8" customHeight="1">
      <c r="A358" s="6" t="s">
        <v>693</v>
      </c>
      <c r="B358" s="7">
        <v>187.905</v>
      </c>
      <c r="C358" s="8" t="s">
        <v>486</v>
      </c>
      <c r="D358" s="8" t="s">
        <v>487</v>
      </c>
      <c r="E358" s="6" t="s">
        <v>26</v>
      </c>
      <c r="F358" s="7">
        <v>343.81</v>
      </c>
      <c r="G358" s="7">
        <v>1075.4000000000001</v>
      </c>
      <c r="H358" s="6" t="s">
        <v>696</v>
      </c>
      <c r="I358" s="8">
        <v>0</v>
      </c>
      <c r="J358" s="6"/>
      <c r="K358" s="7">
        <v>3.22</v>
      </c>
      <c r="L358" s="7"/>
      <c r="M358" s="7"/>
      <c r="N358" s="7"/>
      <c r="O358" s="7"/>
      <c r="P358" s="7"/>
      <c r="Q358" s="7"/>
      <c r="R358" s="17"/>
      <c r="S358" s="17"/>
      <c r="T358" s="17"/>
    </row>
    <row r="359" spans="1:20" s="9" customFormat="1" ht="19.8" customHeight="1">
      <c r="A359" s="6" t="s">
        <v>697</v>
      </c>
      <c r="B359" s="7">
        <v>82.475833333333298</v>
      </c>
      <c r="C359" s="8" t="s">
        <v>486</v>
      </c>
      <c r="D359" s="8" t="s">
        <v>487</v>
      </c>
      <c r="E359" s="6" t="s">
        <v>24</v>
      </c>
      <c r="F359" s="7">
        <v>280.8</v>
      </c>
      <c r="G359" s="7">
        <v>989.71</v>
      </c>
      <c r="H359" s="6" t="s">
        <v>698</v>
      </c>
      <c r="I359" s="8">
        <v>0</v>
      </c>
      <c r="J359" s="6"/>
      <c r="K359" s="7">
        <v>1.2176</v>
      </c>
      <c r="L359" s="7">
        <v>35</v>
      </c>
      <c r="M359" s="7">
        <v>35</v>
      </c>
      <c r="N359" s="7"/>
      <c r="O359" s="7"/>
      <c r="P359" s="7"/>
      <c r="Q359" s="7"/>
      <c r="R359" s="17"/>
      <c r="S359" s="17"/>
      <c r="T359" s="17"/>
    </row>
    <row r="360" spans="1:20" s="9" customFormat="1" ht="19.8" customHeight="1">
      <c r="A360" s="6" t="s">
        <v>699</v>
      </c>
      <c r="B360" s="7">
        <v>44.414166666666702</v>
      </c>
      <c r="C360" s="8" t="s">
        <v>486</v>
      </c>
      <c r="D360" s="8" t="s">
        <v>487</v>
      </c>
      <c r="E360" s="6" t="s">
        <v>24</v>
      </c>
      <c r="F360" s="7">
        <v>157.30000000000001</v>
      </c>
      <c r="G360" s="7">
        <v>532.97</v>
      </c>
      <c r="H360" s="6" t="s">
        <v>700</v>
      </c>
      <c r="I360" s="8">
        <v>0</v>
      </c>
      <c r="J360" s="6"/>
      <c r="K360" s="7">
        <v>1.2176</v>
      </c>
      <c r="L360" s="7">
        <v>35</v>
      </c>
      <c r="M360" s="7">
        <v>35</v>
      </c>
      <c r="N360" s="7"/>
      <c r="O360" s="7"/>
      <c r="P360" s="7"/>
      <c r="Q360" s="7"/>
      <c r="R360" s="17"/>
      <c r="S360" s="17"/>
      <c r="T360" s="17"/>
    </row>
    <row r="361" spans="1:20" s="9" customFormat="1" ht="19.8" customHeight="1">
      <c r="A361" s="6" t="s">
        <v>701</v>
      </c>
      <c r="B361" s="7">
        <v>154.94083333333299</v>
      </c>
      <c r="C361" s="8" t="s">
        <v>486</v>
      </c>
      <c r="D361" s="8" t="s">
        <v>487</v>
      </c>
      <c r="E361" s="6" t="s">
        <v>24</v>
      </c>
      <c r="F361" s="7">
        <v>606.97</v>
      </c>
      <c r="G361" s="7">
        <v>1859.29</v>
      </c>
      <c r="H361" s="6" t="s">
        <v>702</v>
      </c>
      <c r="I361" s="8" t="s">
        <v>487</v>
      </c>
      <c r="J361" s="6"/>
      <c r="K361" s="7">
        <v>1</v>
      </c>
      <c r="L361" s="7"/>
      <c r="M361" s="7"/>
      <c r="N361" s="7"/>
      <c r="O361" s="7"/>
      <c r="P361" s="7"/>
      <c r="Q361" s="7"/>
      <c r="R361" s="17"/>
      <c r="S361" s="17"/>
      <c r="T361" s="17"/>
    </row>
    <row r="362" spans="1:20" s="9" customFormat="1" ht="19.8" customHeight="1">
      <c r="A362" s="6" t="s">
        <v>703</v>
      </c>
      <c r="B362" s="7">
        <v>42.977499999999999</v>
      </c>
      <c r="C362" s="8" t="s">
        <v>486</v>
      </c>
      <c r="D362" s="8" t="s">
        <v>487</v>
      </c>
      <c r="E362" s="6" t="s">
        <v>26</v>
      </c>
      <c r="F362" s="7">
        <v>171.99</v>
      </c>
      <c r="G362" s="7">
        <v>171.91</v>
      </c>
      <c r="H362" s="6" t="s">
        <v>704</v>
      </c>
      <c r="I362" s="8" t="s">
        <v>487</v>
      </c>
      <c r="J362" s="6"/>
      <c r="K362" s="7">
        <v>2</v>
      </c>
      <c r="L362" s="7"/>
      <c r="M362" s="7"/>
      <c r="N362" s="7"/>
      <c r="O362" s="7"/>
      <c r="P362" s="7"/>
      <c r="Q362" s="7"/>
      <c r="R362" s="17"/>
      <c r="S362" s="17"/>
      <c r="T362" s="17"/>
    </row>
    <row r="363" spans="1:20" s="9" customFormat="1" ht="19.8" customHeight="1">
      <c r="A363" s="6" t="s">
        <v>705</v>
      </c>
      <c r="B363" s="7">
        <v>32.630000000000003</v>
      </c>
      <c r="C363" s="8" t="s">
        <v>486</v>
      </c>
      <c r="D363" s="8" t="s">
        <v>487</v>
      </c>
      <c r="E363" s="6" t="s">
        <v>26</v>
      </c>
      <c r="F363" s="7">
        <v>93.39</v>
      </c>
      <c r="G363" s="7">
        <v>97.89</v>
      </c>
      <c r="H363" s="6" t="s">
        <v>706</v>
      </c>
      <c r="I363" s="8" t="s">
        <v>487</v>
      </c>
      <c r="J363" s="6"/>
      <c r="K363" s="7">
        <v>2</v>
      </c>
      <c r="L363" s="7"/>
      <c r="M363" s="7"/>
      <c r="N363" s="7"/>
      <c r="O363" s="7"/>
      <c r="P363" s="7"/>
      <c r="Q363" s="7"/>
      <c r="R363" s="17"/>
      <c r="S363" s="17"/>
      <c r="T363" s="17"/>
    </row>
    <row r="364" spans="1:20" s="9" customFormat="1" ht="19.8" customHeight="1">
      <c r="A364" s="6" t="s">
        <v>707</v>
      </c>
      <c r="B364" s="7">
        <v>26.962</v>
      </c>
      <c r="C364" s="8" t="s">
        <v>486</v>
      </c>
      <c r="D364" s="8" t="s">
        <v>487</v>
      </c>
      <c r="E364" s="6" t="s">
        <v>26</v>
      </c>
      <c r="F364" s="7">
        <v>134.93</v>
      </c>
      <c r="G364" s="7">
        <v>134.81</v>
      </c>
      <c r="H364" s="6" t="s">
        <v>708</v>
      </c>
      <c r="I364" s="8" t="s">
        <v>487</v>
      </c>
      <c r="J364" s="6"/>
      <c r="K364" s="7">
        <v>2</v>
      </c>
      <c r="L364" s="7"/>
      <c r="M364" s="7"/>
      <c r="N364" s="7"/>
      <c r="O364" s="7"/>
      <c r="P364" s="7"/>
      <c r="Q364" s="7"/>
      <c r="R364" s="17"/>
      <c r="S364" s="17"/>
      <c r="T364" s="17"/>
    </row>
    <row r="365" spans="1:20" s="9" customFormat="1" ht="19.8" customHeight="1">
      <c r="A365" s="6" t="s">
        <v>709</v>
      </c>
      <c r="B365" s="7">
        <v>23.841666666666701</v>
      </c>
      <c r="C365" s="8" t="s">
        <v>486</v>
      </c>
      <c r="D365" s="8" t="s">
        <v>487</v>
      </c>
      <c r="E365" s="6" t="s">
        <v>26</v>
      </c>
      <c r="F365" s="7">
        <v>138.18</v>
      </c>
      <c r="G365" s="7">
        <v>143.05000000000001</v>
      </c>
      <c r="H365" s="6" t="s">
        <v>710</v>
      </c>
      <c r="I365" s="8">
        <v>0</v>
      </c>
      <c r="J365" s="6"/>
      <c r="K365" s="7">
        <v>1</v>
      </c>
      <c r="L365" s="7"/>
      <c r="M365" s="7"/>
      <c r="N365" s="7"/>
      <c r="O365" s="7"/>
      <c r="P365" s="7"/>
      <c r="Q365" s="7"/>
      <c r="R365" s="17"/>
      <c r="S365" s="17"/>
      <c r="T365" s="17"/>
    </row>
    <row r="366" spans="1:20" s="9" customFormat="1" ht="19.8" customHeight="1">
      <c r="A366" s="6" t="s">
        <v>711</v>
      </c>
      <c r="B366" s="7">
        <v>47.975000000000001</v>
      </c>
      <c r="C366" s="8" t="s">
        <v>486</v>
      </c>
      <c r="D366" s="8" t="s">
        <v>487</v>
      </c>
      <c r="E366" s="6" t="s">
        <v>26</v>
      </c>
      <c r="F366" s="7">
        <v>191.97</v>
      </c>
      <c r="G366" s="7">
        <v>191.9</v>
      </c>
      <c r="H366" s="6" t="s">
        <v>712</v>
      </c>
      <c r="I366" s="8" t="s">
        <v>487</v>
      </c>
      <c r="J366" s="6"/>
      <c r="K366" s="7">
        <v>1</v>
      </c>
      <c r="L366" s="7"/>
      <c r="M366" s="7"/>
      <c r="N366" s="7"/>
      <c r="O366" s="7"/>
      <c r="P366" s="7"/>
      <c r="Q366" s="7"/>
      <c r="R366" s="17"/>
      <c r="S366" s="17"/>
      <c r="T366" s="17"/>
    </row>
    <row r="367" spans="1:20" s="9" customFormat="1" ht="19.8" customHeight="1">
      <c r="A367" s="6" t="s">
        <v>713</v>
      </c>
      <c r="B367" s="7">
        <v>390.54874999999998</v>
      </c>
      <c r="C367" s="8" t="s">
        <v>486</v>
      </c>
      <c r="D367" s="8" t="s">
        <v>487</v>
      </c>
      <c r="E367" s="6" t="s">
        <v>22</v>
      </c>
      <c r="F367" s="7">
        <v>474.27</v>
      </c>
      <c r="G367" s="7">
        <v>1289.17</v>
      </c>
      <c r="H367" s="6" t="s">
        <v>714</v>
      </c>
      <c r="I367" s="8">
        <v>0</v>
      </c>
      <c r="J367" s="6"/>
      <c r="K367" s="7">
        <v>1.4578592814371261</v>
      </c>
      <c r="L367" s="7">
        <v>82</v>
      </c>
      <c r="M367" s="7">
        <v>16</v>
      </c>
      <c r="N367" s="7">
        <v>19</v>
      </c>
      <c r="O367" s="7">
        <v>47</v>
      </c>
      <c r="P367" s="7"/>
      <c r="Q367" s="7"/>
      <c r="R367" s="17"/>
      <c r="S367" s="17"/>
      <c r="T367" s="17"/>
    </row>
    <row r="368" spans="1:20" s="9" customFormat="1" ht="19.8" customHeight="1">
      <c r="A368" s="6" t="s">
        <v>713</v>
      </c>
      <c r="B368" s="7">
        <v>390.54874999999998</v>
      </c>
      <c r="C368" s="8" t="s">
        <v>486</v>
      </c>
      <c r="D368" s="8" t="s">
        <v>487</v>
      </c>
      <c r="E368" s="6" t="s">
        <v>24</v>
      </c>
      <c r="F368" s="7">
        <v>147.93</v>
      </c>
      <c r="G368" s="7">
        <v>386.8</v>
      </c>
      <c r="H368" s="6" t="s">
        <v>715</v>
      </c>
      <c r="I368" s="8">
        <v>0</v>
      </c>
      <c r="J368" s="6"/>
      <c r="K368" s="7">
        <v>1.45</v>
      </c>
      <c r="L368" s="7">
        <v>35</v>
      </c>
      <c r="M368" s="7">
        <v>35</v>
      </c>
      <c r="N368" s="7"/>
      <c r="O368" s="7"/>
      <c r="P368" s="7"/>
      <c r="Q368" s="7"/>
      <c r="R368" s="17"/>
      <c r="S368" s="17"/>
      <c r="T368" s="17"/>
    </row>
    <row r="369" spans="1:20" s="9" customFormat="1" ht="19.8" customHeight="1">
      <c r="A369" s="6" t="s">
        <v>713</v>
      </c>
      <c r="B369" s="7">
        <v>390.54874999999998</v>
      </c>
      <c r="C369" s="8" t="s">
        <v>486</v>
      </c>
      <c r="D369" s="8" t="s">
        <v>487</v>
      </c>
      <c r="E369" s="6" t="s">
        <v>26</v>
      </c>
      <c r="F369" s="7">
        <v>623.32000000000005</v>
      </c>
      <c r="G369" s="7">
        <v>1448.42</v>
      </c>
      <c r="H369" s="6" t="s">
        <v>716</v>
      </c>
      <c r="I369" s="8">
        <v>0</v>
      </c>
      <c r="J369" s="6"/>
      <c r="K369" s="7">
        <v>2.4500000000000002</v>
      </c>
      <c r="L369" s="7">
        <v>66</v>
      </c>
      <c r="M369" s="7">
        <v>31</v>
      </c>
      <c r="N369" s="7">
        <v>31</v>
      </c>
      <c r="O369" s="7">
        <v>4</v>
      </c>
      <c r="P369" s="7"/>
      <c r="Q369" s="7"/>
      <c r="R369" s="17"/>
      <c r="S369" s="17"/>
      <c r="T369" s="17"/>
    </row>
    <row r="370" spans="1:20" s="9" customFormat="1" ht="19.8" customHeight="1">
      <c r="A370" s="6" t="s">
        <v>717</v>
      </c>
      <c r="B370" s="7">
        <v>621.39874999999995</v>
      </c>
      <c r="C370" s="8" t="s">
        <v>718</v>
      </c>
      <c r="D370" s="8" t="s">
        <v>259</v>
      </c>
      <c r="E370" s="6" t="s">
        <v>22</v>
      </c>
      <c r="F370" s="7">
        <v>647.19000000000005</v>
      </c>
      <c r="G370" s="7">
        <v>1946.97</v>
      </c>
      <c r="H370" s="6" t="s">
        <v>719</v>
      </c>
      <c r="I370" s="8">
        <v>0</v>
      </c>
      <c r="J370" s="6"/>
      <c r="K370" s="7">
        <v>1.5189093567251459</v>
      </c>
      <c r="L370" s="7">
        <v>82</v>
      </c>
      <c r="M370" s="7">
        <v>16</v>
      </c>
      <c r="N370" s="7">
        <v>19</v>
      </c>
      <c r="O370" s="7">
        <v>47</v>
      </c>
      <c r="P370" s="7"/>
      <c r="Q370" s="7"/>
      <c r="R370" s="17"/>
      <c r="S370" s="17"/>
      <c r="T370" s="17"/>
    </row>
    <row r="371" spans="1:20" s="9" customFormat="1" ht="19.8" customHeight="1">
      <c r="A371" s="6" t="s">
        <v>717</v>
      </c>
      <c r="B371" s="7">
        <v>621.39874999999995</v>
      </c>
      <c r="C371" s="8" t="s">
        <v>718</v>
      </c>
      <c r="D371" s="8" t="s">
        <v>259</v>
      </c>
      <c r="E371" s="6" t="s">
        <v>24</v>
      </c>
      <c r="F371" s="7">
        <v>278.89</v>
      </c>
      <c r="G371" s="7">
        <v>1061.98</v>
      </c>
      <c r="H371" s="6" t="s">
        <v>720</v>
      </c>
      <c r="I371" s="8">
        <v>0</v>
      </c>
      <c r="J371" s="6"/>
      <c r="K371" s="7">
        <v>2.5099999999999998</v>
      </c>
      <c r="L371" s="7">
        <v>53</v>
      </c>
      <c r="M371" s="7">
        <v>35</v>
      </c>
      <c r="N371" s="7">
        <v>13</v>
      </c>
      <c r="O371" s="7">
        <v>5</v>
      </c>
      <c r="P371" s="7"/>
      <c r="Q371" s="7"/>
      <c r="R371" s="17"/>
      <c r="S371" s="17"/>
      <c r="T371" s="17"/>
    </row>
    <row r="372" spans="1:20" s="9" customFormat="1" ht="19.8" customHeight="1">
      <c r="A372" s="6" t="s">
        <v>717</v>
      </c>
      <c r="B372" s="7">
        <v>621.39874999999995</v>
      </c>
      <c r="C372" s="8" t="s">
        <v>718</v>
      </c>
      <c r="D372" s="8" t="s">
        <v>259</v>
      </c>
      <c r="E372" s="6" t="s">
        <v>26</v>
      </c>
      <c r="F372" s="7">
        <v>762.85</v>
      </c>
      <c r="G372" s="7">
        <v>1962.24</v>
      </c>
      <c r="H372" s="6" t="s">
        <v>721</v>
      </c>
      <c r="I372" s="8">
        <v>0</v>
      </c>
      <c r="J372" s="6"/>
      <c r="K372" s="7">
        <v>2.5099999999999998</v>
      </c>
      <c r="L372" s="7">
        <v>66</v>
      </c>
      <c r="M372" s="7">
        <v>31</v>
      </c>
      <c r="N372" s="7">
        <v>31</v>
      </c>
      <c r="O372" s="7">
        <v>4</v>
      </c>
      <c r="P372" s="7"/>
      <c r="Q372" s="7"/>
      <c r="R372" s="17"/>
      <c r="S372" s="17"/>
      <c r="T372" s="17"/>
    </row>
    <row r="373" spans="1:20" s="9" customFormat="1" ht="19.8" customHeight="1">
      <c r="A373" s="6" t="s">
        <v>722</v>
      </c>
      <c r="B373" s="7">
        <v>462.81375000000003</v>
      </c>
      <c r="C373" s="8" t="s">
        <v>718</v>
      </c>
      <c r="D373" s="8" t="s">
        <v>259</v>
      </c>
      <c r="E373" s="6" t="s">
        <v>22</v>
      </c>
      <c r="F373" s="7">
        <v>120.7</v>
      </c>
      <c r="G373" s="7">
        <v>331.09</v>
      </c>
      <c r="H373" s="6" t="s">
        <v>723</v>
      </c>
      <c r="I373" s="8">
        <v>0</v>
      </c>
      <c r="J373" s="6"/>
      <c r="K373" s="7">
        <v>1.520793103448276</v>
      </c>
      <c r="L373" s="7">
        <v>15</v>
      </c>
      <c r="M373" s="7">
        <v>13</v>
      </c>
      <c r="N373" s="7">
        <v>2</v>
      </c>
      <c r="O373" s="7"/>
      <c r="P373" s="7"/>
      <c r="Q373" s="7"/>
      <c r="R373" s="17"/>
      <c r="S373" s="17"/>
      <c r="T373" s="17"/>
    </row>
    <row r="374" spans="1:20" s="9" customFormat="1" ht="19.8" customHeight="1">
      <c r="A374" s="6" t="s">
        <v>722</v>
      </c>
      <c r="B374" s="7">
        <v>462.81375000000003</v>
      </c>
      <c r="C374" s="8" t="s">
        <v>718</v>
      </c>
      <c r="D374" s="8" t="s">
        <v>259</v>
      </c>
      <c r="E374" s="6" t="s">
        <v>24</v>
      </c>
      <c r="F374" s="7">
        <v>325.43</v>
      </c>
      <c r="G374" s="7">
        <v>1236.6199999999999</v>
      </c>
      <c r="H374" s="6" t="s">
        <v>724</v>
      </c>
      <c r="I374" s="8">
        <v>0</v>
      </c>
      <c r="J374" s="6"/>
      <c r="K374" s="7">
        <v>1.51</v>
      </c>
      <c r="L374" s="7">
        <v>53</v>
      </c>
      <c r="M374" s="7">
        <v>35</v>
      </c>
      <c r="N374" s="7">
        <v>13</v>
      </c>
      <c r="O374" s="7">
        <v>5</v>
      </c>
      <c r="P374" s="7"/>
      <c r="Q374" s="7"/>
      <c r="R374" s="17"/>
      <c r="S374" s="17"/>
      <c r="T374" s="17"/>
    </row>
    <row r="375" spans="1:20" s="9" customFormat="1" ht="19.8" customHeight="1">
      <c r="A375" s="6" t="s">
        <v>722</v>
      </c>
      <c r="B375" s="7">
        <v>462.81375000000003</v>
      </c>
      <c r="C375" s="8" t="s">
        <v>718</v>
      </c>
      <c r="D375" s="8" t="s">
        <v>259</v>
      </c>
      <c r="E375" s="6" t="s">
        <v>26</v>
      </c>
      <c r="F375" s="7">
        <v>762.39</v>
      </c>
      <c r="G375" s="7">
        <v>2134.8000000000002</v>
      </c>
      <c r="H375" s="6" t="s">
        <v>725</v>
      </c>
      <c r="I375" s="8">
        <v>0</v>
      </c>
      <c r="J375" s="6"/>
      <c r="K375" s="7">
        <v>2.5099999999999998</v>
      </c>
      <c r="L375" s="7">
        <v>66</v>
      </c>
      <c r="M375" s="7">
        <v>31</v>
      </c>
      <c r="N375" s="7">
        <v>31</v>
      </c>
      <c r="O375" s="7">
        <v>4</v>
      </c>
      <c r="P375" s="7"/>
      <c r="Q375" s="7"/>
      <c r="R375" s="17"/>
      <c r="S375" s="17"/>
      <c r="T375" s="17"/>
    </row>
    <row r="376" spans="1:20" s="9" customFormat="1" ht="19.8" customHeight="1">
      <c r="A376" s="6" t="s">
        <v>726</v>
      </c>
      <c r="B376" s="7">
        <v>575.02750000000003</v>
      </c>
      <c r="C376" s="8" t="s">
        <v>718</v>
      </c>
      <c r="D376" s="8" t="s">
        <v>259</v>
      </c>
      <c r="E376" s="6" t="s">
        <v>24</v>
      </c>
      <c r="F376" s="7">
        <v>430.46</v>
      </c>
      <c r="G376" s="7">
        <v>938.01</v>
      </c>
      <c r="H376" s="6" t="s">
        <v>727</v>
      </c>
      <c r="I376" s="8">
        <v>0</v>
      </c>
      <c r="J376" s="6"/>
      <c r="K376" s="7">
        <v>1.43</v>
      </c>
      <c r="L376" s="7">
        <v>15</v>
      </c>
      <c r="M376" s="7">
        <v>15</v>
      </c>
      <c r="N376" s="7"/>
      <c r="O376" s="7"/>
      <c r="P376" s="7"/>
      <c r="Q376" s="7"/>
      <c r="R376" s="17"/>
      <c r="S376" s="17"/>
      <c r="T376" s="17"/>
    </row>
    <row r="377" spans="1:20" s="9" customFormat="1" ht="19.8" customHeight="1">
      <c r="A377" s="6" t="s">
        <v>726</v>
      </c>
      <c r="B377" s="7">
        <v>575.02750000000003</v>
      </c>
      <c r="C377" s="8" t="s">
        <v>718</v>
      </c>
      <c r="D377" s="8" t="s">
        <v>259</v>
      </c>
      <c r="E377" s="6" t="s">
        <v>26</v>
      </c>
      <c r="F377" s="7">
        <v>908.3</v>
      </c>
      <c r="G377" s="7">
        <v>3662.21</v>
      </c>
      <c r="H377" s="6" t="s">
        <v>728</v>
      </c>
      <c r="I377" s="8">
        <v>0</v>
      </c>
      <c r="J377" s="6"/>
      <c r="K377" s="7">
        <v>2.4300000000000002</v>
      </c>
      <c r="L377" s="7">
        <v>66</v>
      </c>
      <c r="M377" s="7">
        <v>31</v>
      </c>
      <c r="N377" s="7">
        <v>31</v>
      </c>
      <c r="O377" s="7">
        <v>4</v>
      </c>
      <c r="P377" s="7"/>
      <c r="Q377" s="7"/>
      <c r="R377" s="17"/>
      <c r="S377" s="17"/>
      <c r="T377" s="17"/>
    </row>
    <row r="378" spans="1:20" s="9" customFormat="1" ht="19.8" customHeight="1">
      <c r="A378" s="6" t="s">
        <v>729</v>
      </c>
      <c r="B378" s="7">
        <v>175.49125000000001</v>
      </c>
      <c r="C378" s="8" t="s">
        <v>718</v>
      </c>
      <c r="D378" s="8" t="s">
        <v>259</v>
      </c>
      <c r="E378" s="6" t="s">
        <v>24</v>
      </c>
      <c r="F378" s="7">
        <v>116.17</v>
      </c>
      <c r="G378" s="7">
        <v>248.14</v>
      </c>
      <c r="H378" s="6" t="s">
        <v>730</v>
      </c>
      <c r="I378" s="8">
        <v>0</v>
      </c>
      <c r="J378" s="6"/>
      <c r="K378" s="7">
        <v>1.43</v>
      </c>
      <c r="L378" s="7">
        <v>15</v>
      </c>
      <c r="M378" s="7">
        <v>15</v>
      </c>
      <c r="N378" s="7"/>
      <c r="O378" s="7"/>
      <c r="P378" s="7"/>
      <c r="Q378" s="7"/>
      <c r="R378" s="17"/>
      <c r="S378" s="17"/>
      <c r="T378" s="17"/>
    </row>
    <row r="379" spans="1:20" s="9" customFormat="1" ht="19.8" customHeight="1">
      <c r="A379" s="6" t="s">
        <v>729</v>
      </c>
      <c r="B379" s="7">
        <v>175.49125000000001</v>
      </c>
      <c r="C379" s="8" t="s">
        <v>718</v>
      </c>
      <c r="D379" s="8" t="s">
        <v>259</v>
      </c>
      <c r="E379" s="6" t="s">
        <v>26</v>
      </c>
      <c r="F379" s="7">
        <v>373.92</v>
      </c>
      <c r="G379" s="7">
        <v>1155.79</v>
      </c>
      <c r="H379" s="6" t="s">
        <v>731</v>
      </c>
      <c r="I379" s="8">
        <v>0</v>
      </c>
      <c r="J379" s="6"/>
      <c r="K379" s="7">
        <v>2.4300000000000002</v>
      </c>
      <c r="L379" s="7"/>
      <c r="M379" s="7"/>
      <c r="N379" s="7"/>
      <c r="O379" s="7"/>
      <c r="P379" s="7"/>
      <c r="Q379" s="7"/>
      <c r="R379" s="17"/>
      <c r="S379" s="17"/>
      <c r="T379" s="17"/>
    </row>
    <row r="380" spans="1:20" s="9" customFormat="1" ht="19.8" customHeight="1">
      <c r="A380" s="6" t="s">
        <v>732</v>
      </c>
      <c r="B380" s="7">
        <v>612.46624999999995</v>
      </c>
      <c r="C380" s="8" t="s">
        <v>718</v>
      </c>
      <c r="D380" s="8" t="s">
        <v>259</v>
      </c>
      <c r="E380" s="6" t="s">
        <v>22</v>
      </c>
      <c r="F380" s="7">
        <v>28.51</v>
      </c>
      <c r="G380" s="7">
        <v>1569.99</v>
      </c>
      <c r="H380" s="6" t="s">
        <v>733</v>
      </c>
      <c r="I380" s="8">
        <v>0</v>
      </c>
      <c r="J380" s="6"/>
      <c r="K380" s="7">
        <v>1.2616744186046509</v>
      </c>
      <c r="L380" s="7">
        <v>72</v>
      </c>
      <c r="M380" s="7">
        <v>16</v>
      </c>
      <c r="N380" s="7">
        <v>19</v>
      </c>
      <c r="O380" s="7">
        <v>37</v>
      </c>
      <c r="P380" s="7"/>
      <c r="Q380" s="7"/>
      <c r="R380" s="17"/>
      <c r="S380" s="17"/>
      <c r="T380" s="17"/>
    </row>
    <row r="381" spans="1:20" s="9" customFormat="1" ht="19.8" customHeight="1">
      <c r="A381" s="6" t="s">
        <v>732</v>
      </c>
      <c r="B381" s="7">
        <v>612.46624999999995</v>
      </c>
      <c r="C381" s="8" t="s">
        <v>718</v>
      </c>
      <c r="D381" s="8" t="s">
        <v>259</v>
      </c>
      <c r="E381" s="6" t="s">
        <v>26</v>
      </c>
      <c r="F381" s="7">
        <v>1214.01</v>
      </c>
      <c r="G381" s="7">
        <v>3329.74</v>
      </c>
      <c r="H381" s="6" t="s">
        <v>734</v>
      </c>
      <c r="I381" s="8">
        <v>0</v>
      </c>
      <c r="J381" s="6"/>
      <c r="K381" s="7">
        <v>1.25</v>
      </c>
      <c r="L381" s="7">
        <v>66</v>
      </c>
      <c r="M381" s="7">
        <v>31</v>
      </c>
      <c r="N381" s="7">
        <v>31</v>
      </c>
      <c r="O381" s="7">
        <v>4</v>
      </c>
      <c r="P381" s="7"/>
      <c r="Q381" s="7"/>
      <c r="R381" s="17"/>
      <c r="S381" s="17"/>
      <c r="T381" s="17"/>
    </row>
    <row r="382" spans="1:20" s="9" customFormat="1" ht="19.8" customHeight="1">
      <c r="A382" s="6" t="s">
        <v>735</v>
      </c>
      <c r="B382" s="7">
        <v>665.73125000000005</v>
      </c>
      <c r="C382" s="8" t="s">
        <v>718</v>
      </c>
      <c r="D382" s="8" t="s">
        <v>259</v>
      </c>
      <c r="E382" s="6" t="s">
        <v>22</v>
      </c>
      <c r="F382" s="7">
        <v>32.130000000000003</v>
      </c>
      <c r="G382" s="7">
        <v>1412.24</v>
      </c>
      <c r="H382" s="6" t="s">
        <v>736</v>
      </c>
      <c r="I382" s="8">
        <v>0</v>
      </c>
      <c r="J382" s="6"/>
      <c r="K382" s="7">
        <v>2.2621445026178009</v>
      </c>
      <c r="L382" s="7">
        <v>72</v>
      </c>
      <c r="M382" s="7">
        <v>16</v>
      </c>
      <c r="N382" s="7">
        <v>19</v>
      </c>
      <c r="O382" s="7">
        <v>37</v>
      </c>
      <c r="P382" s="7"/>
      <c r="Q382" s="7"/>
      <c r="R382" s="17"/>
      <c r="S382" s="17"/>
      <c r="T382" s="17"/>
    </row>
    <row r="383" spans="1:20" s="9" customFormat="1" ht="19.8" customHeight="1">
      <c r="A383" s="6" t="s">
        <v>735</v>
      </c>
      <c r="B383" s="7">
        <v>665.73125000000005</v>
      </c>
      <c r="C383" s="8" t="s">
        <v>718</v>
      </c>
      <c r="D383" s="8" t="s">
        <v>259</v>
      </c>
      <c r="E383" s="6" t="s">
        <v>26</v>
      </c>
      <c r="F383" s="7">
        <v>1394.75</v>
      </c>
      <c r="G383" s="7">
        <v>3913.61</v>
      </c>
      <c r="H383" s="6" t="s">
        <v>737</v>
      </c>
      <c r="I383" s="8">
        <v>0</v>
      </c>
      <c r="J383" s="6"/>
      <c r="K383" s="7">
        <v>1.25</v>
      </c>
      <c r="L383" s="7">
        <v>66</v>
      </c>
      <c r="M383" s="7">
        <v>31</v>
      </c>
      <c r="N383" s="7">
        <v>31</v>
      </c>
      <c r="O383" s="7">
        <v>4</v>
      </c>
      <c r="P383" s="7"/>
      <c r="Q383" s="7"/>
      <c r="R383" s="17"/>
      <c r="S383" s="17"/>
      <c r="T383" s="17"/>
    </row>
    <row r="384" spans="1:20" s="9" customFormat="1" ht="19.8" customHeight="1">
      <c r="A384" s="6" t="s">
        <v>738</v>
      </c>
      <c r="B384" s="7">
        <v>246.81874999999999</v>
      </c>
      <c r="C384" s="8" t="s">
        <v>718</v>
      </c>
      <c r="D384" s="8" t="s">
        <v>259</v>
      </c>
      <c r="E384" s="6" t="s">
        <v>22</v>
      </c>
      <c r="F384" s="7">
        <v>262.92</v>
      </c>
      <c r="G384" s="7">
        <v>809.63</v>
      </c>
      <c r="H384" s="6" t="s">
        <v>739</v>
      </c>
      <c r="I384" s="8">
        <v>0</v>
      </c>
      <c r="J384" s="6"/>
      <c r="K384" s="7">
        <v>2.4396082746478869</v>
      </c>
      <c r="L384" s="7">
        <v>72</v>
      </c>
      <c r="M384" s="7">
        <v>16</v>
      </c>
      <c r="N384" s="7">
        <v>19</v>
      </c>
      <c r="O384" s="7">
        <v>37</v>
      </c>
      <c r="P384" s="7"/>
      <c r="Q384" s="7"/>
      <c r="R384" s="17"/>
      <c r="S384" s="17"/>
      <c r="T384" s="17"/>
    </row>
    <row r="385" spans="1:20" s="9" customFormat="1" ht="19.8" customHeight="1">
      <c r="A385" s="6" t="s">
        <v>738</v>
      </c>
      <c r="B385" s="7">
        <v>246.81874999999999</v>
      </c>
      <c r="C385" s="8" t="s">
        <v>718</v>
      </c>
      <c r="D385" s="8" t="s">
        <v>259</v>
      </c>
      <c r="E385" s="6" t="s">
        <v>24</v>
      </c>
      <c r="F385" s="7">
        <v>32.42</v>
      </c>
      <c r="G385" s="7">
        <v>225.7</v>
      </c>
      <c r="H385" s="6" t="s">
        <v>740</v>
      </c>
      <c r="I385" s="8">
        <v>0</v>
      </c>
      <c r="J385" s="6"/>
      <c r="K385" s="7">
        <v>1.43</v>
      </c>
      <c r="L385" s="7">
        <v>15</v>
      </c>
      <c r="M385" s="7">
        <v>15</v>
      </c>
      <c r="N385" s="7"/>
      <c r="O385" s="7"/>
      <c r="P385" s="7"/>
      <c r="Q385" s="7"/>
      <c r="R385" s="17"/>
      <c r="S385" s="17"/>
      <c r="T385" s="17"/>
    </row>
    <row r="386" spans="1:20" s="9" customFormat="1" ht="19.8" customHeight="1">
      <c r="A386" s="6" t="s">
        <v>738</v>
      </c>
      <c r="B386" s="7">
        <v>246.81874999999999</v>
      </c>
      <c r="C386" s="8" t="s">
        <v>718</v>
      </c>
      <c r="D386" s="8" t="s">
        <v>259</v>
      </c>
      <c r="E386" s="6" t="s">
        <v>26</v>
      </c>
      <c r="F386" s="7">
        <v>318.48</v>
      </c>
      <c r="G386" s="7">
        <v>939.22</v>
      </c>
      <c r="H386" s="6" t="s">
        <v>741</v>
      </c>
      <c r="I386" s="8">
        <v>0</v>
      </c>
      <c r="J386" s="6"/>
      <c r="K386" s="7">
        <v>1.43</v>
      </c>
      <c r="L386" s="7">
        <v>66</v>
      </c>
      <c r="M386" s="7">
        <v>31</v>
      </c>
      <c r="N386" s="7">
        <v>31</v>
      </c>
      <c r="O386" s="7">
        <v>4</v>
      </c>
      <c r="P386" s="7"/>
      <c r="Q386" s="7"/>
      <c r="R386" s="17"/>
      <c r="S386" s="17"/>
      <c r="T386" s="17"/>
    </row>
    <row r="387" spans="1:20" s="9" customFormat="1" ht="19.8" customHeight="1">
      <c r="A387" s="6" t="s">
        <v>742</v>
      </c>
      <c r="B387" s="7">
        <v>227.36</v>
      </c>
      <c r="C387" s="8" t="s">
        <v>718</v>
      </c>
      <c r="D387" s="8" t="s">
        <v>259</v>
      </c>
      <c r="E387" s="6" t="s">
        <v>22</v>
      </c>
      <c r="F387" s="7">
        <v>217.63</v>
      </c>
      <c r="G387" s="7">
        <v>659.55</v>
      </c>
      <c r="H387" s="6" t="s">
        <v>743</v>
      </c>
      <c r="I387" s="8">
        <v>0</v>
      </c>
      <c r="J387" s="6"/>
      <c r="K387" s="7">
        <v>2.4393750000000001</v>
      </c>
      <c r="L387" s="7">
        <v>72</v>
      </c>
      <c r="M387" s="7">
        <v>16</v>
      </c>
      <c r="N387" s="7">
        <v>19</v>
      </c>
      <c r="O387" s="7">
        <v>37</v>
      </c>
      <c r="P387" s="7"/>
      <c r="Q387" s="7"/>
      <c r="R387" s="17"/>
      <c r="S387" s="17"/>
      <c r="T387" s="17"/>
    </row>
    <row r="388" spans="1:20" s="9" customFormat="1" ht="19.8" customHeight="1">
      <c r="A388" s="6" t="s">
        <v>742</v>
      </c>
      <c r="B388" s="7">
        <v>227.36</v>
      </c>
      <c r="C388" s="8" t="s">
        <v>718</v>
      </c>
      <c r="D388" s="8" t="s">
        <v>259</v>
      </c>
      <c r="E388" s="6" t="s">
        <v>24</v>
      </c>
      <c r="F388" s="7">
        <v>27.7</v>
      </c>
      <c r="G388" s="7">
        <v>219.05</v>
      </c>
      <c r="H388" s="6" t="s">
        <v>744</v>
      </c>
      <c r="I388" s="8">
        <v>0</v>
      </c>
      <c r="J388" s="6"/>
      <c r="K388" s="7">
        <v>1.43</v>
      </c>
      <c r="L388" s="7">
        <v>15</v>
      </c>
      <c r="M388" s="7">
        <v>15</v>
      </c>
      <c r="N388" s="7"/>
      <c r="O388" s="7"/>
      <c r="P388" s="7"/>
      <c r="Q388" s="7"/>
      <c r="R388" s="17"/>
      <c r="S388" s="17"/>
      <c r="T388" s="17"/>
    </row>
    <row r="389" spans="1:20" s="9" customFormat="1" ht="19.8" customHeight="1">
      <c r="A389" s="6" t="s">
        <v>742</v>
      </c>
      <c r="B389" s="7">
        <v>227.36</v>
      </c>
      <c r="C389" s="8" t="s">
        <v>718</v>
      </c>
      <c r="D389" s="8" t="s">
        <v>259</v>
      </c>
      <c r="E389" s="6" t="s">
        <v>26</v>
      </c>
      <c r="F389" s="7">
        <v>337.76</v>
      </c>
      <c r="G389" s="7">
        <v>940.28</v>
      </c>
      <c r="H389" s="6" t="s">
        <v>745</v>
      </c>
      <c r="I389" s="8">
        <v>0</v>
      </c>
      <c r="J389" s="6"/>
      <c r="K389" s="7">
        <v>2.4300000000000002</v>
      </c>
      <c r="L389" s="7">
        <v>66</v>
      </c>
      <c r="M389" s="7">
        <v>31</v>
      </c>
      <c r="N389" s="7">
        <v>31</v>
      </c>
      <c r="O389" s="7">
        <v>4</v>
      </c>
      <c r="P389" s="7"/>
      <c r="Q389" s="7"/>
      <c r="R389" s="17"/>
      <c r="S389" s="17"/>
      <c r="T389" s="17"/>
    </row>
    <row r="390" spans="1:20" s="9" customFormat="1" ht="19.8" customHeight="1">
      <c r="A390" s="6" t="s">
        <v>746</v>
      </c>
      <c r="B390" s="7">
        <v>364.48857142857099</v>
      </c>
      <c r="C390" s="8" t="s">
        <v>718</v>
      </c>
      <c r="D390" s="8" t="s">
        <v>259</v>
      </c>
      <c r="E390" s="6" t="s">
        <v>24</v>
      </c>
      <c r="F390" s="7">
        <v>1610.12</v>
      </c>
      <c r="G390" s="7">
        <v>2551.42</v>
      </c>
      <c r="H390" s="6" t="s">
        <v>747</v>
      </c>
      <c r="I390" s="8">
        <v>0</v>
      </c>
      <c r="J390" s="6"/>
      <c r="K390" s="7">
        <v>2.33</v>
      </c>
      <c r="L390" s="7">
        <v>15</v>
      </c>
      <c r="M390" s="7">
        <v>15</v>
      </c>
      <c r="N390" s="7"/>
      <c r="O390" s="7"/>
      <c r="P390" s="7"/>
      <c r="Q390" s="7"/>
      <c r="R390" s="17"/>
      <c r="S390" s="17"/>
      <c r="T390" s="17"/>
    </row>
    <row r="391" spans="1:20" s="9" customFormat="1" ht="19.8" customHeight="1">
      <c r="A391" s="6" t="s">
        <v>748</v>
      </c>
      <c r="B391" s="7">
        <v>266.664285714286</v>
      </c>
      <c r="C391" s="8" t="s">
        <v>718</v>
      </c>
      <c r="D391" s="8" t="s">
        <v>259</v>
      </c>
      <c r="E391" s="6" t="s">
        <v>26</v>
      </c>
      <c r="F391" s="7">
        <v>1599.05</v>
      </c>
      <c r="G391" s="7">
        <v>1866.65</v>
      </c>
      <c r="H391" s="6" t="s">
        <v>749</v>
      </c>
      <c r="I391" s="8">
        <v>0</v>
      </c>
      <c r="J391" s="6"/>
      <c r="K391" s="7">
        <v>2.15</v>
      </c>
      <c r="L391" s="7"/>
      <c r="M391" s="7"/>
      <c r="N391" s="7"/>
      <c r="O391" s="7"/>
      <c r="P391" s="7"/>
      <c r="Q391" s="7"/>
      <c r="R391" s="17"/>
      <c r="S391" s="17"/>
      <c r="T391" s="17"/>
    </row>
    <row r="392" spans="1:20" s="9" customFormat="1" ht="19.8" customHeight="1">
      <c r="A392" s="6" t="s">
        <v>750</v>
      </c>
      <c r="B392" s="7">
        <v>230.95</v>
      </c>
      <c r="C392" s="8" t="s">
        <v>718</v>
      </c>
      <c r="D392" s="8" t="s">
        <v>259</v>
      </c>
      <c r="E392" s="6" t="s">
        <v>26</v>
      </c>
      <c r="F392" s="7">
        <v>1605.45</v>
      </c>
      <c r="G392" s="7">
        <v>1616.65</v>
      </c>
      <c r="H392" s="6" t="s">
        <v>751</v>
      </c>
      <c r="I392" s="8">
        <v>0</v>
      </c>
      <c r="J392" s="6"/>
      <c r="K392" s="7">
        <v>3.15</v>
      </c>
      <c r="L392" s="7"/>
      <c r="M392" s="7"/>
      <c r="N392" s="7"/>
      <c r="O392" s="7"/>
      <c r="P392" s="7"/>
      <c r="Q392" s="7"/>
      <c r="R392" s="17"/>
      <c r="S392" s="17"/>
      <c r="T392" s="17"/>
    </row>
    <row r="393" spans="1:20" s="9" customFormat="1" ht="19.8" customHeight="1">
      <c r="A393" s="6" t="s">
        <v>752</v>
      </c>
      <c r="B393" s="7">
        <v>489.524</v>
      </c>
      <c r="C393" s="8" t="s">
        <v>718</v>
      </c>
      <c r="D393" s="8" t="s">
        <v>259</v>
      </c>
      <c r="E393" s="6" t="s">
        <v>26</v>
      </c>
      <c r="F393" s="7">
        <v>2362.56</v>
      </c>
      <c r="G393" s="7">
        <v>2447.62</v>
      </c>
      <c r="H393" s="6" t="s">
        <v>753</v>
      </c>
      <c r="I393" s="8">
        <v>0</v>
      </c>
      <c r="J393" s="6"/>
      <c r="K393" s="7">
        <v>3.16</v>
      </c>
      <c r="L393" s="7"/>
      <c r="M393" s="7"/>
      <c r="N393" s="7"/>
      <c r="O393" s="7"/>
      <c r="P393" s="7"/>
      <c r="Q393" s="7"/>
      <c r="R393" s="17"/>
      <c r="S393" s="17"/>
      <c r="T393" s="17"/>
    </row>
    <row r="394" spans="1:20" s="9" customFormat="1" ht="19.8" customHeight="1">
      <c r="A394" s="6" t="s">
        <v>754</v>
      </c>
      <c r="B394" s="7">
        <v>149.17500000000001</v>
      </c>
      <c r="C394" s="8" t="s">
        <v>718</v>
      </c>
      <c r="D394" s="8" t="s">
        <v>259</v>
      </c>
      <c r="E394" s="6" t="s">
        <v>26</v>
      </c>
      <c r="F394" s="7">
        <v>596.86</v>
      </c>
      <c r="G394" s="7">
        <v>596.70000000000005</v>
      </c>
      <c r="H394" s="6" t="s">
        <v>755</v>
      </c>
      <c r="I394" s="8">
        <v>0</v>
      </c>
      <c r="J394" s="6"/>
      <c r="K394" s="7">
        <v>1.83</v>
      </c>
      <c r="L394" s="7"/>
      <c r="M394" s="7"/>
      <c r="N394" s="7"/>
      <c r="O394" s="7"/>
      <c r="P394" s="7"/>
      <c r="Q394" s="7"/>
      <c r="R394" s="17"/>
      <c r="S394" s="17"/>
      <c r="T394" s="17"/>
    </row>
    <row r="395" spans="1:20" s="9" customFormat="1" ht="19.8" customHeight="1">
      <c r="A395" s="6" t="s">
        <v>756</v>
      </c>
      <c r="B395" s="7">
        <v>115.545</v>
      </c>
      <c r="C395" s="8" t="s">
        <v>718</v>
      </c>
      <c r="D395" s="8" t="s">
        <v>259</v>
      </c>
      <c r="E395" s="6" t="s">
        <v>26</v>
      </c>
      <c r="F395" s="7">
        <v>462.36</v>
      </c>
      <c r="G395" s="7">
        <v>462.18</v>
      </c>
      <c r="H395" s="6" t="s">
        <v>757</v>
      </c>
      <c r="I395" s="8">
        <v>0</v>
      </c>
      <c r="J395" s="6"/>
      <c r="K395" s="7">
        <v>2.83</v>
      </c>
      <c r="L395" s="7"/>
      <c r="M395" s="7"/>
      <c r="N395" s="7"/>
      <c r="O395" s="7"/>
      <c r="P395" s="7"/>
      <c r="Q395" s="7"/>
      <c r="R395" s="17"/>
      <c r="S395" s="17"/>
      <c r="T395" s="17"/>
    </row>
    <row r="396" spans="1:20" s="9" customFormat="1" ht="19.8" customHeight="1">
      <c r="A396" s="6" t="s">
        <v>758</v>
      </c>
      <c r="B396" s="7">
        <v>605.01666666666699</v>
      </c>
      <c r="C396" s="8" t="s">
        <v>718</v>
      </c>
      <c r="D396" s="8" t="s">
        <v>259</v>
      </c>
      <c r="E396" s="6" t="s">
        <v>24</v>
      </c>
      <c r="F396" s="7">
        <v>1391.25</v>
      </c>
      <c r="G396" s="7">
        <v>1815.05</v>
      </c>
      <c r="H396" s="6" t="s">
        <v>759</v>
      </c>
      <c r="I396" s="8" t="s">
        <v>259</v>
      </c>
      <c r="J396" s="6"/>
      <c r="K396" s="7">
        <v>3.6739999999999999</v>
      </c>
      <c r="L396" s="7">
        <v>55</v>
      </c>
      <c r="M396" s="7">
        <v>35</v>
      </c>
      <c r="N396" s="7">
        <v>14</v>
      </c>
      <c r="O396" s="7">
        <v>5</v>
      </c>
      <c r="P396" s="7">
        <v>1</v>
      </c>
      <c r="Q396" s="7"/>
      <c r="R396" s="17"/>
      <c r="S396" s="17"/>
      <c r="T396" s="17"/>
    </row>
    <row r="397" spans="1:20" s="9" customFormat="1" ht="19.8" customHeight="1">
      <c r="A397" s="6" t="s">
        <v>760</v>
      </c>
      <c r="B397" s="7">
        <v>583.863333333333</v>
      </c>
      <c r="C397" s="8" t="s">
        <v>718</v>
      </c>
      <c r="D397" s="8" t="s">
        <v>259</v>
      </c>
      <c r="E397" s="6" t="s">
        <v>24</v>
      </c>
      <c r="F397" s="7">
        <v>1436.94</v>
      </c>
      <c r="G397" s="7">
        <v>1751.59</v>
      </c>
      <c r="H397" s="6" t="s">
        <v>761</v>
      </c>
      <c r="I397" s="8" t="s">
        <v>259</v>
      </c>
      <c r="J397" s="6"/>
      <c r="K397" s="7">
        <v>3.6739999999999999</v>
      </c>
      <c r="L397" s="7">
        <v>55</v>
      </c>
      <c r="M397" s="7">
        <v>35</v>
      </c>
      <c r="N397" s="7">
        <v>14</v>
      </c>
      <c r="O397" s="7">
        <v>5</v>
      </c>
      <c r="P397" s="7">
        <v>1</v>
      </c>
      <c r="Q397" s="7"/>
      <c r="R397" s="17"/>
      <c r="S397" s="17"/>
      <c r="T397" s="17"/>
    </row>
    <row r="398" spans="1:20" s="9" customFormat="1" ht="19.8" customHeight="1">
      <c r="A398" s="6" t="s">
        <v>762</v>
      </c>
      <c r="B398" s="7">
        <v>713.62</v>
      </c>
      <c r="C398" s="8" t="s">
        <v>718</v>
      </c>
      <c r="D398" s="8" t="s">
        <v>259</v>
      </c>
      <c r="E398" s="6" t="s">
        <v>24</v>
      </c>
      <c r="F398" s="7">
        <v>1665.63</v>
      </c>
      <c r="G398" s="7">
        <v>2140.86</v>
      </c>
      <c r="H398" s="6" t="s">
        <v>763</v>
      </c>
      <c r="I398" s="8" t="s">
        <v>259</v>
      </c>
      <c r="J398" s="6"/>
      <c r="K398" s="7">
        <v>2.6739999999999999</v>
      </c>
      <c r="L398" s="7">
        <v>55</v>
      </c>
      <c r="M398" s="7">
        <v>35</v>
      </c>
      <c r="N398" s="7">
        <v>14</v>
      </c>
      <c r="O398" s="7">
        <v>5</v>
      </c>
      <c r="P398" s="7">
        <v>1</v>
      </c>
      <c r="Q398" s="7"/>
      <c r="R398" s="17"/>
      <c r="S398" s="17"/>
      <c r="T398" s="17"/>
    </row>
    <row r="399" spans="1:20" s="9" customFormat="1" ht="19.8" customHeight="1">
      <c r="A399" s="6" t="s">
        <v>764</v>
      </c>
      <c r="B399" s="7">
        <v>148.78</v>
      </c>
      <c r="C399" s="8" t="s">
        <v>718</v>
      </c>
      <c r="D399" s="8" t="s">
        <v>259</v>
      </c>
      <c r="E399" s="6" t="s">
        <v>24</v>
      </c>
      <c r="F399" s="7">
        <v>35.49</v>
      </c>
      <c r="G399" s="7">
        <v>446.34</v>
      </c>
      <c r="H399" s="6" t="s">
        <v>765</v>
      </c>
      <c r="I399" s="8" t="s">
        <v>259</v>
      </c>
      <c r="J399" s="6"/>
      <c r="K399" s="7">
        <v>3.36782</v>
      </c>
      <c r="L399" s="7">
        <v>37</v>
      </c>
      <c r="M399" s="7">
        <v>35</v>
      </c>
      <c r="N399" s="7">
        <v>1</v>
      </c>
      <c r="O399" s="7">
        <v>1</v>
      </c>
      <c r="P399" s="7"/>
      <c r="Q399" s="7"/>
      <c r="R399" s="17"/>
      <c r="S399" s="17"/>
      <c r="T399" s="17"/>
    </row>
    <row r="400" spans="1:20" s="9" customFormat="1" ht="19.8" customHeight="1">
      <c r="A400" s="6" t="s">
        <v>766</v>
      </c>
      <c r="B400" s="7">
        <v>43.0133333333333</v>
      </c>
      <c r="C400" s="8" t="s">
        <v>718</v>
      </c>
      <c r="D400" s="8" t="s">
        <v>259</v>
      </c>
      <c r="E400" s="6" t="s">
        <v>24</v>
      </c>
      <c r="F400" s="7">
        <v>3.88</v>
      </c>
      <c r="G400" s="7">
        <v>129.04</v>
      </c>
      <c r="H400" s="6" t="s">
        <v>767</v>
      </c>
      <c r="I400" s="8" t="s">
        <v>259</v>
      </c>
      <c r="J400" s="6"/>
      <c r="K400" s="7">
        <v>3.36782</v>
      </c>
      <c r="L400" s="7">
        <v>36</v>
      </c>
      <c r="M400" s="7">
        <v>35</v>
      </c>
      <c r="N400" s="7">
        <v>1</v>
      </c>
      <c r="O400" s="7"/>
      <c r="P400" s="7"/>
      <c r="Q400" s="7"/>
      <c r="R400" s="17"/>
      <c r="S400" s="17"/>
      <c r="T400" s="17"/>
    </row>
    <row r="401" spans="1:20" s="9" customFormat="1" ht="19.8" customHeight="1">
      <c r="A401" s="6" t="s">
        <v>768</v>
      </c>
      <c r="B401" s="7">
        <v>101.15333333333299</v>
      </c>
      <c r="C401" s="8" t="s">
        <v>718</v>
      </c>
      <c r="D401" s="8" t="s">
        <v>259</v>
      </c>
      <c r="E401" s="6" t="s">
        <v>24</v>
      </c>
      <c r="F401" s="7">
        <v>10.72</v>
      </c>
      <c r="G401" s="7">
        <v>303.45999999999998</v>
      </c>
      <c r="H401" s="6" t="s">
        <v>769</v>
      </c>
      <c r="I401" s="8">
        <v>0</v>
      </c>
      <c r="J401" s="6"/>
      <c r="K401" s="7">
        <v>3.36782</v>
      </c>
      <c r="L401" s="7">
        <v>49</v>
      </c>
      <c r="M401" s="7">
        <v>35</v>
      </c>
      <c r="N401" s="7">
        <v>13</v>
      </c>
      <c r="O401" s="7">
        <v>1</v>
      </c>
      <c r="P401" s="7"/>
      <c r="Q401" s="7"/>
      <c r="R401" s="17"/>
      <c r="S401" s="17"/>
      <c r="T401" s="17"/>
    </row>
    <row r="402" spans="1:20" s="9" customFormat="1" ht="19.8" customHeight="1">
      <c r="A402" s="6" t="s">
        <v>770</v>
      </c>
      <c r="B402" s="7">
        <v>116.62333333333299</v>
      </c>
      <c r="C402" s="8" t="s">
        <v>718</v>
      </c>
      <c r="D402" s="8" t="s">
        <v>259</v>
      </c>
      <c r="E402" s="6" t="s">
        <v>24</v>
      </c>
      <c r="F402" s="7">
        <v>8.32</v>
      </c>
      <c r="G402" s="7">
        <v>349.87</v>
      </c>
      <c r="H402" s="6" t="s">
        <v>771</v>
      </c>
      <c r="I402" s="8" t="s">
        <v>259</v>
      </c>
      <c r="J402" s="6"/>
      <c r="K402" s="7">
        <v>2.36782</v>
      </c>
      <c r="L402" s="7">
        <v>36</v>
      </c>
      <c r="M402" s="7">
        <v>35</v>
      </c>
      <c r="N402" s="7">
        <v>1</v>
      </c>
      <c r="O402" s="7"/>
      <c r="P402" s="7"/>
      <c r="Q402" s="7"/>
      <c r="R402" s="17"/>
      <c r="S402" s="17"/>
      <c r="T402" s="17"/>
    </row>
    <row r="403" spans="1:20" s="9" customFormat="1" ht="19.8" customHeight="1">
      <c r="A403" s="6" t="s">
        <v>772</v>
      </c>
      <c r="B403" s="7">
        <v>1185.62333333333</v>
      </c>
      <c r="C403" s="8" t="s">
        <v>486</v>
      </c>
      <c r="D403" s="8" t="s">
        <v>487</v>
      </c>
      <c r="E403" s="6" t="s">
        <v>24</v>
      </c>
      <c r="F403" s="7">
        <v>2705.18</v>
      </c>
      <c r="G403" s="7">
        <v>3556.87</v>
      </c>
      <c r="H403" s="6" t="s">
        <v>773</v>
      </c>
      <c r="I403" s="8">
        <v>0</v>
      </c>
      <c r="J403" s="6"/>
      <c r="K403" s="7">
        <v>2.2852000000000001</v>
      </c>
      <c r="L403" s="7">
        <v>55</v>
      </c>
      <c r="M403" s="7">
        <v>35</v>
      </c>
      <c r="N403" s="7">
        <v>14</v>
      </c>
      <c r="O403" s="7">
        <v>5</v>
      </c>
      <c r="P403" s="7">
        <v>1</v>
      </c>
      <c r="Q403" s="7"/>
      <c r="R403" s="17"/>
      <c r="S403" s="17"/>
      <c r="T403" s="17"/>
    </row>
    <row r="404" spans="1:20" s="9" customFormat="1" ht="19.8" customHeight="1">
      <c r="A404" s="6" t="s">
        <v>774</v>
      </c>
      <c r="B404" s="7">
        <v>558.80999999999995</v>
      </c>
      <c r="C404" s="8" t="s">
        <v>486</v>
      </c>
      <c r="D404" s="8" t="s">
        <v>487</v>
      </c>
      <c r="E404" s="6" t="s">
        <v>24</v>
      </c>
      <c r="F404" s="7">
        <v>1404.19</v>
      </c>
      <c r="G404" s="7">
        <v>1676.43</v>
      </c>
      <c r="H404" s="6" t="s">
        <v>775</v>
      </c>
      <c r="I404" s="8">
        <v>0</v>
      </c>
      <c r="J404" s="6"/>
      <c r="K404" s="7">
        <v>2.7442000000000002</v>
      </c>
      <c r="L404" s="7">
        <v>48</v>
      </c>
      <c r="M404" s="7">
        <v>35</v>
      </c>
      <c r="N404" s="7">
        <v>13</v>
      </c>
      <c r="O404" s="7"/>
      <c r="P404" s="7"/>
      <c r="Q404" s="7"/>
      <c r="R404" s="17"/>
      <c r="S404" s="17"/>
      <c r="T404" s="17"/>
    </row>
    <row r="405" spans="1:20" s="9" customFormat="1" ht="19.8" customHeight="1">
      <c r="A405" s="6" t="s">
        <v>776</v>
      </c>
      <c r="B405" s="7">
        <v>1190.21</v>
      </c>
      <c r="C405" s="8" t="s">
        <v>486</v>
      </c>
      <c r="D405" s="8" t="s">
        <v>487</v>
      </c>
      <c r="E405" s="6" t="s">
        <v>24</v>
      </c>
      <c r="F405" s="7">
        <v>123.49</v>
      </c>
      <c r="G405" s="7">
        <v>3570.63</v>
      </c>
      <c r="H405" s="6" t="s">
        <v>777</v>
      </c>
      <c r="I405" s="8">
        <v>0</v>
      </c>
      <c r="J405" s="6"/>
      <c r="K405" s="7">
        <v>3.9369800000000001</v>
      </c>
      <c r="L405" s="7">
        <v>48</v>
      </c>
      <c r="M405" s="7">
        <v>35</v>
      </c>
      <c r="N405" s="7">
        <v>13</v>
      </c>
      <c r="O405" s="7"/>
      <c r="P405" s="7"/>
      <c r="Q405" s="7"/>
      <c r="R405" s="17"/>
      <c r="S405" s="17"/>
      <c r="T405" s="17"/>
    </row>
    <row r="406" spans="1:20" s="9" customFormat="1" ht="19.8" customHeight="1">
      <c r="A406" s="6" t="s">
        <v>778</v>
      </c>
      <c r="B406" s="7">
        <v>3819.53</v>
      </c>
      <c r="C406" s="8" t="s">
        <v>486</v>
      </c>
      <c r="D406" s="8" t="s">
        <v>487</v>
      </c>
      <c r="E406" s="6" t="s">
        <v>24</v>
      </c>
      <c r="F406" s="7">
        <v>234.71</v>
      </c>
      <c r="G406" s="7">
        <v>4025.96</v>
      </c>
      <c r="H406" s="6" t="s">
        <v>779</v>
      </c>
      <c r="I406" s="8" t="s">
        <v>487</v>
      </c>
      <c r="J406" s="6"/>
      <c r="K406" s="7">
        <v>2.1800000000000002</v>
      </c>
      <c r="L406" s="7">
        <v>54</v>
      </c>
      <c r="M406" s="7">
        <v>35</v>
      </c>
      <c r="N406" s="7">
        <v>14</v>
      </c>
      <c r="O406" s="7">
        <v>5</v>
      </c>
      <c r="P406" s="7"/>
      <c r="Q406" s="7"/>
      <c r="R406" s="17"/>
      <c r="S406" s="17"/>
      <c r="T406" s="17"/>
    </row>
    <row r="407" spans="1:20" s="9" customFormat="1" ht="19.8" customHeight="1">
      <c r="A407" s="6" t="s">
        <v>778</v>
      </c>
      <c r="B407" s="7">
        <v>3819.53</v>
      </c>
      <c r="C407" s="8" t="s">
        <v>486</v>
      </c>
      <c r="D407" s="8" t="s">
        <v>487</v>
      </c>
      <c r="E407" s="6" t="s">
        <v>26</v>
      </c>
      <c r="F407" s="7">
        <v>7332.36</v>
      </c>
      <c r="G407" s="7">
        <v>7432.63</v>
      </c>
      <c r="H407" s="6" t="s">
        <v>780</v>
      </c>
      <c r="I407" s="8" t="s">
        <v>487</v>
      </c>
      <c r="J407" s="6"/>
      <c r="K407" s="7">
        <v>2.21</v>
      </c>
      <c r="L407" s="7"/>
      <c r="M407" s="7"/>
      <c r="N407" s="7"/>
      <c r="O407" s="7"/>
      <c r="P407" s="7"/>
      <c r="Q407" s="7"/>
      <c r="R407" s="17"/>
      <c r="S407" s="17"/>
      <c r="T407" s="17"/>
    </row>
    <row r="408" spans="1:20" s="9" customFormat="1" ht="19.8" customHeight="1">
      <c r="A408" s="6" t="s">
        <v>781</v>
      </c>
      <c r="B408" s="7">
        <v>1539</v>
      </c>
      <c r="C408" s="8" t="s">
        <v>486</v>
      </c>
      <c r="D408" s="8" t="s">
        <v>487</v>
      </c>
      <c r="E408" s="6" t="s">
        <v>24</v>
      </c>
      <c r="F408" s="7">
        <v>93.68</v>
      </c>
      <c r="G408" s="7">
        <v>1674.51</v>
      </c>
      <c r="H408" s="6" t="s">
        <v>782</v>
      </c>
      <c r="I408" s="8" t="s">
        <v>487</v>
      </c>
      <c r="J408" s="6"/>
      <c r="K408" s="7">
        <v>1.6</v>
      </c>
      <c r="L408" s="7">
        <v>54</v>
      </c>
      <c r="M408" s="7">
        <v>35</v>
      </c>
      <c r="N408" s="7">
        <v>14</v>
      </c>
      <c r="O408" s="7">
        <v>5</v>
      </c>
      <c r="P408" s="7"/>
      <c r="Q408" s="7"/>
      <c r="R408" s="17"/>
      <c r="S408" s="17"/>
      <c r="T408" s="17"/>
    </row>
    <row r="409" spans="1:20" s="9" customFormat="1" ht="19.8" customHeight="1">
      <c r="A409" s="6" t="s">
        <v>781</v>
      </c>
      <c r="B409" s="7">
        <v>1539</v>
      </c>
      <c r="C409" s="8" t="s">
        <v>486</v>
      </c>
      <c r="D409" s="8" t="s">
        <v>487</v>
      </c>
      <c r="E409" s="6" t="s">
        <v>26</v>
      </c>
      <c r="F409" s="7">
        <v>2906.24</v>
      </c>
      <c r="G409" s="7">
        <v>2942.49</v>
      </c>
      <c r="H409" s="6" t="s">
        <v>783</v>
      </c>
      <c r="I409" s="8" t="s">
        <v>487</v>
      </c>
      <c r="J409" s="6"/>
      <c r="K409" s="7">
        <v>1.65</v>
      </c>
      <c r="L409" s="7"/>
      <c r="M409" s="7"/>
      <c r="N409" s="7"/>
      <c r="O409" s="7"/>
      <c r="P409" s="7"/>
      <c r="Q409" s="7"/>
      <c r="R409" s="17"/>
      <c r="S409" s="17"/>
      <c r="T409" s="17"/>
    </row>
    <row r="410" spans="1:20" s="9" customFormat="1" ht="19.8" customHeight="1">
      <c r="A410" s="6" t="s">
        <v>784</v>
      </c>
      <c r="B410" s="7">
        <v>2699.67333333333</v>
      </c>
      <c r="C410" s="8" t="s">
        <v>486</v>
      </c>
      <c r="D410" s="8" t="s">
        <v>487</v>
      </c>
      <c r="E410" s="6" t="s">
        <v>24</v>
      </c>
      <c r="F410" s="7">
        <v>210.74</v>
      </c>
      <c r="G410" s="7">
        <v>3441.8</v>
      </c>
      <c r="H410" s="6" t="s">
        <v>785</v>
      </c>
      <c r="I410" s="8" t="s">
        <v>487</v>
      </c>
      <c r="J410" s="6"/>
      <c r="K410" s="7">
        <v>3.95</v>
      </c>
      <c r="L410" s="7">
        <v>54</v>
      </c>
      <c r="M410" s="7">
        <v>35</v>
      </c>
      <c r="N410" s="7">
        <v>14</v>
      </c>
      <c r="O410" s="7">
        <v>5</v>
      </c>
      <c r="P410" s="7"/>
      <c r="Q410" s="7"/>
      <c r="R410" s="17"/>
      <c r="S410" s="17"/>
      <c r="T410" s="17"/>
    </row>
    <row r="411" spans="1:20" s="9" customFormat="1" ht="19.8" customHeight="1">
      <c r="A411" s="6" t="s">
        <v>784</v>
      </c>
      <c r="B411" s="7">
        <v>2699.67333333333</v>
      </c>
      <c r="C411" s="8" t="s">
        <v>486</v>
      </c>
      <c r="D411" s="8" t="s">
        <v>487</v>
      </c>
      <c r="E411" s="6" t="s">
        <v>26</v>
      </c>
      <c r="F411" s="7">
        <v>4546.37</v>
      </c>
      <c r="G411" s="7">
        <v>4657.22</v>
      </c>
      <c r="H411" s="6" t="s">
        <v>786</v>
      </c>
      <c r="I411" s="8" t="s">
        <v>487</v>
      </c>
      <c r="J411" s="6"/>
      <c r="K411" s="7">
        <v>3.1</v>
      </c>
      <c r="L411" s="7"/>
      <c r="M411" s="7"/>
      <c r="N411" s="7"/>
      <c r="O411" s="7"/>
      <c r="P411" s="7"/>
      <c r="Q411" s="7"/>
      <c r="R411" s="17"/>
      <c r="S411" s="17"/>
      <c r="T411" s="17"/>
    </row>
    <row r="412" spans="1:20" s="9" customFormat="1" ht="19.8" customHeight="1">
      <c r="A412" s="6" t="s">
        <v>787</v>
      </c>
      <c r="B412" s="7">
        <v>3654.36</v>
      </c>
      <c r="C412" s="8" t="s">
        <v>486</v>
      </c>
      <c r="D412" s="8" t="s">
        <v>487</v>
      </c>
      <c r="E412" s="6" t="s">
        <v>26</v>
      </c>
      <c r="F412" s="7">
        <v>10929.74</v>
      </c>
      <c r="G412" s="7">
        <v>10963.08</v>
      </c>
      <c r="H412" s="6" t="s">
        <v>788</v>
      </c>
      <c r="I412" s="8" t="s">
        <v>487</v>
      </c>
      <c r="J412" s="6"/>
      <c r="K412" s="7">
        <v>2.17</v>
      </c>
      <c r="L412" s="7"/>
      <c r="M412" s="7"/>
      <c r="N412" s="7"/>
      <c r="O412" s="7"/>
      <c r="P412" s="7"/>
      <c r="Q412" s="7"/>
      <c r="R412" s="17"/>
      <c r="S412" s="17"/>
      <c r="T412" s="17"/>
    </row>
    <row r="413" spans="1:20" s="9" customFormat="1" ht="19.8" customHeight="1">
      <c r="A413" s="6" t="s">
        <v>789</v>
      </c>
      <c r="B413" s="7">
        <v>1016.52</v>
      </c>
      <c r="C413" s="8" t="s">
        <v>486</v>
      </c>
      <c r="D413" s="8" t="s">
        <v>487</v>
      </c>
      <c r="E413" s="6" t="s">
        <v>26</v>
      </c>
      <c r="F413" s="7">
        <v>2939.88</v>
      </c>
      <c r="G413" s="7">
        <v>3049.56</v>
      </c>
      <c r="H413" s="6" t="s">
        <v>790</v>
      </c>
      <c r="I413" s="8" t="s">
        <v>487</v>
      </c>
      <c r="J413" s="6"/>
      <c r="K413" s="7">
        <v>3.1</v>
      </c>
      <c r="L413" s="7"/>
      <c r="M413" s="7"/>
      <c r="N413" s="7"/>
      <c r="O413" s="7"/>
      <c r="P413" s="7"/>
      <c r="Q413" s="7"/>
      <c r="R413" s="17"/>
      <c r="S413" s="17"/>
      <c r="T413" s="17"/>
    </row>
    <row r="414" spans="1:20" s="9" customFormat="1" ht="19.8" customHeight="1">
      <c r="A414" s="6" t="s">
        <v>791</v>
      </c>
      <c r="B414" s="7">
        <v>1899.5066666666701</v>
      </c>
      <c r="C414" s="8" t="s">
        <v>119</v>
      </c>
      <c r="D414" s="8" t="s">
        <v>62</v>
      </c>
      <c r="E414" s="6" t="s">
        <v>24</v>
      </c>
      <c r="F414" s="7">
        <v>114.36</v>
      </c>
      <c r="G414" s="7">
        <v>1809.19</v>
      </c>
      <c r="H414" s="6" t="s">
        <v>792</v>
      </c>
      <c r="I414" s="8" t="s">
        <v>62</v>
      </c>
      <c r="J414" s="6"/>
      <c r="K414" s="7">
        <v>1.6</v>
      </c>
      <c r="L414" s="7">
        <v>54</v>
      </c>
      <c r="M414" s="7">
        <v>35</v>
      </c>
      <c r="N414" s="7">
        <v>14</v>
      </c>
      <c r="O414" s="7">
        <v>5</v>
      </c>
      <c r="P414" s="7"/>
      <c r="Q414" s="7"/>
      <c r="R414" s="17"/>
      <c r="S414" s="17"/>
      <c r="T414" s="17"/>
    </row>
    <row r="415" spans="1:20" s="9" customFormat="1" ht="19.8" customHeight="1">
      <c r="A415" s="6" t="s">
        <v>791</v>
      </c>
      <c r="B415" s="7">
        <v>1899.5066666666701</v>
      </c>
      <c r="C415" s="8" t="s">
        <v>119</v>
      </c>
      <c r="D415" s="8" t="s">
        <v>62</v>
      </c>
      <c r="E415" s="6" t="s">
        <v>26</v>
      </c>
      <c r="F415" s="7">
        <v>3837.41</v>
      </c>
      <c r="G415" s="7">
        <v>3889.33</v>
      </c>
      <c r="H415" s="6" t="s">
        <v>793</v>
      </c>
      <c r="I415" s="8" t="s">
        <v>794</v>
      </c>
      <c r="J415" s="6"/>
      <c r="K415" s="7">
        <v>2.65</v>
      </c>
      <c r="L415" s="7"/>
      <c r="M415" s="7"/>
      <c r="N415" s="7"/>
      <c r="O415" s="7"/>
      <c r="P415" s="7"/>
      <c r="Q415" s="7"/>
      <c r="R415" s="17"/>
      <c r="S415" s="17"/>
      <c r="T415" s="17"/>
    </row>
    <row r="416" spans="1:20" s="9" customFormat="1" ht="19.8" customHeight="1">
      <c r="A416" s="6" t="s">
        <v>795</v>
      </c>
      <c r="B416" s="7">
        <v>214.53333333333299</v>
      </c>
      <c r="C416" s="8" t="s">
        <v>119</v>
      </c>
      <c r="D416" s="8" t="s">
        <v>62</v>
      </c>
      <c r="E416" s="6" t="s">
        <v>24</v>
      </c>
      <c r="F416" s="7">
        <v>40.06</v>
      </c>
      <c r="G416" s="7">
        <v>643.6</v>
      </c>
      <c r="H416" s="6" t="s">
        <v>796</v>
      </c>
      <c r="I416" s="8" t="s">
        <v>62</v>
      </c>
      <c r="J416" s="6"/>
      <c r="K416" s="7">
        <v>3.45</v>
      </c>
      <c r="L416" s="7">
        <v>35</v>
      </c>
      <c r="M416" s="7">
        <v>35</v>
      </c>
      <c r="N416" s="7"/>
      <c r="O416" s="7"/>
      <c r="P416" s="7"/>
      <c r="Q416" s="7"/>
      <c r="R416" s="17"/>
      <c r="S416" s="17"/>
      <c r="T416" s="17"/>
    </row>
    <row r="417" spans="1:20" s="9" customFormat="1" ht="19.8" customHeight="1">
      <c r="A417" s="6" t="s">
        <v>797</v>
      </c>
      <c r="B417" s="7">
        <v>166.02666666666701</v>
      </c>
      <c r="C417" s="8" t="s">
        <v>798</v>
      </c>
      <c r="D417" s="8" t="s">
        <v>215</v>
      </c>
      <c r="E417" s="6" t="s">
        <v>24</v>
      </c>
      <c r="F417" s="7">
        <v>32.369999999999997</v>
      </c>
      <c r="G417" s="7">
        <v>498.08</v>
      </c>
      <c r="H417" s="6" t="s">
        <v>799</v>
      </c>
      <c r="I417" s="8">
        <v>0</v>
      </c>
      <c r="J417" s="6"/>
      <c r="K417" s="7">
        <v>2.4500000000000002</v>
      </c>
      <c r="L417" s="7">
        <v>35</v>
      </c>
      <c r="M417" s="7">
        <v>35</v>
      </c>
      <c r="N417" s="7"/>
      <c r="O417" s="7"/>
      <c r="P417" s="7"/>
      <c r="Q417" s="7"/>
      <c r="R417" s="17"/>
      <c r="S417" s="17"/>
      <c r="T417" s="17"/>
    </row>
    <row r="418" spans="1:20" s="9" customFormat="1" ht="19.8" customHeight="1">
      <c r="A418" s="6" t="s">
        <v>800</v>
      </c>
      <c r="B418" s="7">
        <v>172.213333333333</v>
      </c>
      <c r="C418" s="8" t="s">
        <v>798</v>
      </c>
      <c r="D418" s="8" t="s">
        <v>215</v>
      </c>
      <c r="E418" s="6" t="s">
        <v>24</v>
      </c>
      <c r="F418" s="7">
        <v>30.52</v>
      </c>
      <c r="G418" s="7">
        <v>516.64</v>
      </c>
      <c r="H418" s="6" t="s">
        <v>801</v>
      </c>
      <c r="I418" s="8">
        <v>0</v>
      </c>
      <c r="J418" s="6"/>
      <c r="K418" s="7">
        <v>2.5499999999999998</v>
      </c>
      <c r="L418" s="7">
        <v>35</v>
      </c>
      <c r="M418" s="7">
        <v>35</v>
      </c>
      <c r="N418" s="7"/>
      <c r="O418" s="7"/>
      <c r="P418" s="7"/>
      <c r="Q418" s="7"/>
      <c r="R418" s="17"/>
      <c r="S418" s="17"/>
      <c r="T418" s="17"/>
    </row>
    <row r="419" spans="1:20" s="9" customFormat="1" ht="19.8" customHeight="1">
      <c r="A419" s="6" t="s">
        <v>802</v>
      </c>
      <c r="B419" s="7">
        <v>95.216666666666697</v>
      </c>
      <c r="C419" s="8" t="s">
        <v>798</v>
      </c>
      <c r="D419" s="8" t="s">
        <v>215</v>
      </c>
      <c r="E419" s="6" t="s">
        <v>24</v>
      </c>
      <c r="F419" s="7">
        <v>16.71</v>
      </c>
      <c r="G419" s="7">
        <v>285.64999999999998</v>
      </c>
      <c r="H419" s="6" t="s">
        <v>803</v>
      </c>
      <c r="I419" s="8">
        <v>0</v>
      </c>
      <c r="J419" s="6"/>
      <c r="K419" s="7">
        <v>2.31</v>
      </c>
      <c r="L419" s="7">
        <v>35</v>
      </c>
      <c r="M419" s="7">
        <v>35</v>
      </c>
      <c r="N419" s="7"/>
      <c r="O419" s="7"/>
      <c r="P419" s="7"/>
      <c r="Q419" s="7"/>
      <c r="R419" s="17"/>
      <c r="S419" s="17"/>
      <c r="T419" s="17"/>
    </row>
    <row r="420" spans="1:20" s="9" customFormat="1" ht="19.8" customHeight="1">
      <c r="A420" s="6" t="s">
        <v>804</v>
      </c>
      <c r="B420" s="7">
        <v>208.363333333333</v>
      </c>
      <c r="C420" s="8" t="s">
        <v>798</v>
      </c>
      <c r="D420" s="8" t="s">
        <v>215</v>
      </c>
      <c r="E420" s="6" t="s">
        <v>24</v>
      </c>
      <c r="F420" s="7">
        <v>48.81</v>
      </c>
      <c r="G420" s="7">
        <v>625.09</v>
      </c>
      <c r="H420" s="6" t="s">
        <v>805</v>
      </c>
      <c r="I420" s="8">
        <v>0</v>
      </c>
      <c r="J420" s="6"/>
      <c r="K420" s="7">
        <v>2.75</v>
      </c>
      <c r="L420" s="7">
        <v>35</v>
      </c>
      <c r="M420" s="7">
        <v>35</v>
      </c>
      <c r="N420" s="7"/>
      <c r="O420" s="7"/>
      <c r="P420" s="7"/>
      <c r="Q420" s="7"/>
      <c r="R420" s="17"/>
      <c r="S420" s="17"/>
      <c r="T420" s="17"/>
    </row>
    <row r="421" spans="1:20" s="9" customFormat="1" ht="19.8" customHeight="1">
      <c r="A421" s="6" t="s">
        <v>806</v>
      </c>
      <c r="B421" s="7">
        <v>569.02</v>
      </c>
      <c r="C421" s="8" t="s">
        <v>207</v>
      </c>
      <c r="D421" s="8" t="s">
        <v>208</v>
      </c>
      <c r="E421" s="6" t="s">
        <v>26</v>
      </c>
      <c r="F421" s="7">
        <v>105.49</v>
      </c>
      <c r="G421" s="7">
        <v>6828.24</v>
      </c>
      <c r="H421" s="6" t="s">
        <v>807</v>
      </c>
      <c r="I421" s="8" t="s">
        <v>208</v>
      </c>
      <c r="J421" s="6"/>
      <c r="K421" s="7">
        <v>2.5356000000000001</v>
      </c>
      <c r="L421" s="7">
        <v>80</v>
      </c>
      <c r="M421" s="7">
        <v>31</v>
      </c>
      <c r="N421" s="7">
        <v>19</v>
      </c>
      <c r="O421" s="7">
        <v>30</v>
      </c>
      <c r="P421" s="7"/>
      <c r="Q421" s="7"/>
      <c r="R421" s="17"/>
      <c r="S421" s="17"/>
      <c r="T421" s="17"/>
    </row>
    <row r="422" spans="1:20" s="9" customFormat="1" ht="19.8" customHeight="1">
      <c r="A422" s="6" t="s">
        <v>808</v>
      </c>
      <c r="B422" s="7">
        <v>1724.7874999999999</v>
      </c>
      <c r="C422" s="8" t="s">
        <v>207</v>
      </c>
      <c r="D422" s="8" t="s">
        <v>208</v>
      </c>
      <c r="E422" s="6" t="s">
        <v>24</v>
      </c>
      <c r="F422" s="7">
        <v>627.27</v>
      </c>
      <c r="G422" s="7">
        <v>20697.45</v>
      </c>
      <c r="H422" s="6" t="s">
        <v>809</v>
      </c>
      <c r="I422" s="8" t="s">
        <v>208</v>
      </c>
      <c r="J422" s="6"/>
      <c r="K422" s="7">
        <v>1.4697</v>
      </c>
      <c r="L422" s="7">
        <v>53</v>
      </c>
      <c r="M422" s="7">
        <v>35</v>
      </c>
      <c r="N422" s="7">
        <v>13</v>
      </c>
      <c r="O422" s="7">
        <v>5</v>
      </c>
      <c r="P422" s="7"/>
      <c r="Q422" s="7"/>
      <c r="R422" s="17"/>
      <c r="S422" s="17"/>
      <c r="T422" s="17"/>
    </row>
    <row r="423" spans="1:20" s="9" customFormat="1" ht="19.8" customHeight="1">
      <c r="A423" s="6" t="s">
        <v>810</v>
      </c>
      <c r="B423" s="7">
        <v>27.021999999999998</v>
      </c>
      <c r="C423" s="8" t="s">
        <v>220</v>
      </c>
      <c r="D423" s="8" t="s">
        <v>280</v>
      </c>
      <c r="E423" s="6" t="s">
        <v>26</v>
      </c>
      <c r="F423" s="7">
        <v>135.19999999999999</v>
      </c>
      <c r="G423" s="7">
        <v>135.11000000000001</v>
      </c>
      <c r="H423" s="6" t="s">
        <v>811</v>
      </c>
      <c r="I423" s="8" t="s">
        <v>280</v>
      </c>
      <c r="J423" s="6"/>
      <c r="K423" s="7">
        <v>2</v>
      </c>
      <c r="L423" s="7"/>
      <c r="M423" s="7"/>
      <c r="N423" s="7"/>
      <c r="O423" s="7"/>
      <c r="P423" s="7"/>
      <c r="Q423" s="7"/>
      <c r="R423" s="17"/>
      <c r="S423" s="17"/>
      <c r="T423" s="17"/>
    </row>
    <row r="424" spans="1:20" s="9" customFormat="1" ht="19.8" customHeight="1">
      <c r="A424" s="6" t="s">
        <v>812</v>
      </c>
      <c r="B424" s="7">
        <v>23.64</v>
      </c>
      <c r="C424" s="8" t="s">
        <v>220</v>
      </c>
      <c r="D424" s="8" t="s">
        <v>280</v>
      </c>
      <c r="E424" s="6" t="s">
        <v>26</v>
      </c>
      <c r="F424" s="7">
        <v>70.92</v>
      </c>
      <c r="G424" s="7">
        <v>70.92</v>
      </c>
      <c r="H424" s="6" t="s">
        <v>813</v>
      </c>
      <c r="I424" s="8" t="s">
        <v>280</v>
      </c>
      <c r="J424" s="6"/>
      <c r="K424" s="7">
        <v>2</v>
      </c>
      <c r="L424" s="7"/>
      <c r="M424" s="7"/>
      <c r="N424" s="7"/>
      <c r="O424" s="7"/>
      <c r="P424" s="7"/>
      <c r="Q424" s="7"/>
      <c r="R424" s="17"/>
      <c r="S424" s="17"/>
      <c r="T424" s="17"/>
    </row>
    <row r="425" spans="1:20" s="9" customFormat="1" ht="19.8" customHeight="1">
      <c r="A425" s="6" t="s">
        <v>814</v>
      </c>
      <c r="B425" s="7">
        <v>0.82</v>
      </c>
      <c r="C425" s="8" t="s">
        <v>220</v>
      </c>
      <c r="D425" s="8" t="s">
        <v>280</v>
      </c>
      <c r="E425" s="6" t="s">
        <v>22</v>
      </c>
      <c r="F425" s="7">
        <v>0.21</v>
      </c>
      <c r="G425" s="7">
        <v>0.2</v>
      </c>
      <c r="H425" s="6" t="s">
        <v>815</v>
      </c>
      <c r="I425" s="8">
        <v>0</v>
      </c>
      <c r="J425" s="6" t="s">
        <v>269</v>
      </c>
      <c r="K425" s="7">
        <v>1</v>
      </c>
      <c r="L425" s="7"/>
      <c r="M425" s="7"/>
      <c r="N425" s="7"/>
      <c r="O425" s="7"/>
      <c r="P425" s="7"/>
      <c r="Q425" s="7"/>
      <c r="R425" s="17"/>
      <c r="S425" s="17"/>
      <c r="T425" s="17"/>
    </row>
    <row r="426" spans="1:20" s="9" customFormat="1" ht="19.8" customHeight="1">
      <c r="A426" s="6" t="s">
        <v>814</v>
      </c>
      <c r="B426" s="7">
        <v>0.82</v>
      </c>
      <c r="C426" s="8" t="s">
        <v>220</v>
      </c>
      <c r="D426" s="8" t="s">
        <v>280</v>
      </c>
      <c r="E426" s="6" t="s">
        <v>24</v>
      </c>
      <c r="F426" s="7">
        <v>0.08</v>
      </c>
      <c r="G426" s="7">
        <v>0.62</v>
      </c>
      <c r="H426" s="6" t="s">
        <v>816</v>
      </c>
      <c r="I426" s="8">
        <v>0</v>
      </c>
      <c r="J426" s="6" t="s">
        <v>269</v>
      </c>
      <c r="K426" s="7">
        <v>1</v>
      </c>
      <c r="L426" s="7"/>
      <c r="M426" s="7"/>
      <c r="N426" s="7"/>
      <c r="O426" s="7"/>
      <c r="P426" s="7"/>
      <c r="Q426" s="7"/>
      <c r="R426" s="17"/>
      <c r="S426" s="17"/>
      <c r="T426" s="17"/>
    </row>
    <row r="427" spans="1:20" s="9" customFormat="1" ht="19.8" customHeight="1">
      <c r="A427" s="6" t="s">
        <v>817</v>
      </c>
      <c r="B427" s="7">
        <v>1.536</v>
      </c>
      <c r="C427" s="8" t="s">
        <v>220</v>
      </c>
      <c r="D427" s="8" t="s">
        <v>280</v>
      </c>
      <c r="E427" s="6" t="s">
        <v>22</v>
      </c>
      <c r="F427" s="7">
        <v>0.14000000000000001</v>
      </c>
      <c r="G427" s="7">
        <v>0.45</v>
      </c>
      <c r="H427" s="6" t="s">
        <v>818</v>
      </c>
      <c r="I427" s="8" t="s">
        <v>280</v>
      </c>
      <c r="J427" s="6" t="s">
        <v>269</v>
      </c>
      <c r="K427" s="7">
        <v>1</v>
      </c>
      <c r="L427" s="7"/>
      <c r="M427" s="7"/>
      <c r="N427" s="7"/>
      <c r="O427" s="7"/>
      <c r="P427" s="7"/>
      <c r="Q427" s="7"/>
      <c r="R427" s="17"/>
      <c r="S427" s="17"/>
      <c r="T427" s="17"/>
    </row>
    <row r="428" spans="1:20" s="9" customFormat="1" ht="19.8" customHeight="1">
      <c r="A428" s="6" t="s">
        <v>817</v>
      </c>
      <c r="B428" s="7">
        <v>1.536</v>
      </c>
      <c r="C428" s="8" t="s">
        <v>220</v>
      </c>
      <c r="D428" s="8" t="s">
        <v>280</v>
      </c>
      <c r="E428" s="6" t="s">
        <v>24</v>
      </c>
      <c r="F428" s="7">
        <v>0.47</v>
      </c>
      <c r="G428" s="7">
        <v>7.23</v>
      </c>
      <c r="H428" s="6" t="s">
        <v>819</v>
      </c>
      <c r="I428" s="8" t="s">
        <v>280</v>
      </c>
      <c r="J428" s="6" t="s">
        <v>269</v>
      </c>
      <c r="K428" s="7">
        <v>2</v>
      </c>
      <c r="L428" s="7"/>
      <c r="M428" s="7"/>
      <c r="N428" s="7"/>
      <c r="O428" s="7"/>
      <c r="P428" s="7"/>
      <c r="Q428" s="7"/>
      <c r="R428" s="17"/>
      <c r="S428" s="17"/>
      <c r="T428" s="17"/>
    </row>
    <row r="429" spans="1:20" s="9" customFormat="1" ht="19.8" customHeight="1">
      <c r="A429" s="6" t="s">
        <v>820</v>
      </c>
      <c r="B429" s="7">
        <v>3.6583333333333301</v>
      </c>
      <c r="C429" s="8" t="s">
        <v>220</v>
      </c>
      <c r="D429" s="8" t="s">
        <v>280</v>
      </c>
      <c r="E429" s="6" t="s">
        <v>22</v>
      </c>
      <c r="F429" s="7">
        <v>16.2</v>
      </c>
      <c r="G429" s="7">
        <v>36.33</v>
      </c>
      <c r="H429" s="6" t="s">
        <v>821</v>
      </c>
      <c r="I429" s="8">
        <v>0</v>
      </c>
      <c r="J429" s="6" t="s">
        <v>269</v>
      </c>
      <c r="K429" s="7">
        <v>2</v>
      </c>
      <c r="L429" s="7"/>
      <c r="M429" s="7"/>
      <c r="N429" s="7"/>
      <c r="O429" s="7"/>
      <c r="P429" s="7"/>
      <c r="Q429" s="7"/>
      <c r="R429" s="17"/>
      <c r="S429" s="17"/>
      <c r="T429" s="17"/>
    </row>
    <row r="430" spans="1:20" s="9" customFormat="1" ht="19.8" customHeight="1">
      <c r="A430" s="6" t="s">
        <v>820</v>
      </c>
      <c r="B430" s="7">
        <v>3.6583333333333301</v>
      </c>
      <c r="C430" s="8" t="s">
        <v>220</v>
      </c>
      <c r="D430" s="8" t="s">
        <v>280</v>
      </c>
      <c r="E430" s="6" t="s">
        <v>24</v>
      </c>
      <c r="F430" s="7">
        <v>7.22</v>
      </c>
      <c r="G430" s="7">
        <v>7.57</v>
      </c>
      <c r="H430" s="6" t="s">
        <v>822</v>
      </c>
      <c r="I430" s="8">
        <v>0</v>
      </c>
      <c r="J430" s="6" t="s">
        <v>269</v>
      </c>
      <c r="K430" s="7">
        <v>1</v>
      </c>
      <c r="L430" s="7"/>
      <c r="M430" s="7"/>
      <c r="N430" s="7"/>
      <c r="O430" s="7"/>
      <c r="P430" s="7"/>
      <c r="Q430" s="7"/>
      <c r="R430" s="17"/>
      <c r="S430" s="17"/>
      <c r="T430" s="17"/>
    </row>
    <row r="431" spans="1:20" s="9" customFormat="1" ht="19.8" customHeight="1">
      <c r="A431" s="6" t="s">
        <v>823</v>
      </c>
      <c r="B431" s="7">
        <v>0.7</v>
      </c>
      <c r="C431" s="8" t="s">
        <v>220</v>
      </c>
      <c r="D431" s="8" t="s">
        <v>280</v>
      </c>
      <c r="E431" s="6" t="s">
        <v>22</v>
      </c>
      <c r="F431" s="7"/>
      <c r="G431" s="7">
        <v>0.61</v>
      </c>
      <c r="H431" s="6" t="s">
        <v>824</v>
      </c>
      <c r="I431" s="8" t="s">
        <v>280</v>
      </c>
      <c r="J431" s="6" t="s">
        <v>269</v>
      </c>
      <c r="K431" s="7">
        <v>1</v>
      </c>
      <c r="L431" s="7"/>
      <c r="M431" s="7"/>
      <c r="N431" s="7"/>
      <c r="O431" s="7"/>
      <c r="P431" s="7"/>
      <c r="Q431" s="7"/>
      <c r="R431" s="17"/>
      <c r="S431" s="17"/>
      <c r="T431" s="17"/>
    </row>
    <row r="432" spans="1:20" s="9" customFormat="1" ht="19.8" customHeight="1">
      <c r="A432" s="6" t="s">
        <v>823</v>
      </c>
      <c r="B432" s="7">
        <v>0.7</v>
      </c>
      <c r="C432" s="8" t="s">
        <v>220</v>
      </c>
      <c r="D432" s="8" t="s">
        <v>280</v>
      </c>
      <c r="E432" s="6" t="s">
        <v>24</v>
      </c>
      <c r="F432" s="7"/>
      <c r="G432" s="7">
        <v>0.09</v>
      </c>
      <c r="H432" s="6" t="s">
        <v>825</v>
      </c>
      <c r="I432" s="8" t="s">
        <v>280</v>
      </c>
      <c r="J432" s="6" t="s">
        <v>269</v>
      </c>
      <c r="K432" s="7">
        <v>2</v>
      </c>
      <c r="L432" s="7"/>
      <c r="M432" s="7"/>
      <c r="N432" s="7"/>
      <c r="O432" s="7"/>
      <c r="P432" s="7"/>
      <c r="Q432" s="7"/>
      <c r="R432" s="17"/>
      <c r="S432" s="17"/>
      <c r="T432" s="17"/>
    </row>
    <row r="433" spans="1:20" s="9" customFormat="1" ht="19.8" customHeight="1">
      <c r="A433" s="6" t="s">
        <v>826</v>
      </c>
      <c r="B433" s="7">
        <v>3.4319999999999999</v>
      </c>
      <c r="C433" s="8" t="s">
        <v>486</v>
      </c>
      <c r="D433" s="8" t="s">
        <v>487</v>
      </c>
      <c r="E433" s="6" t="s">
        <v>22</v>
      </c>
      <c r="F433" s="7">
        <v>4.8499999999999996</v>
      </c>
      <c r="G433" s="7">
        <v>8.77</v>
      </c>
      <c r="H433" s="6" t="s">
        <v>827</v>
      </c>
      <c r="I433" s="8">
        <v>0</v>
      </c>
      <c r="J433" s="6" t="s">
        <v>269</v>
      </c>
      <c r="K433" s="7">
        <v>1</v>
      </c>
      <c r="L433" s="7"/>
      <c r="M433" s="7"/>
      <c r="N433" s="7"/>
      <c r="O433" s="7"/>
      <c r="P433" s="7"/>
      <c r="Q433" s="7"/>
      <c r="R433" s="17"/>
      <c r="S433" s="17"/>
      <c r="T433" s="17"/>
    </row>
    <row r="434" spans="1:20" s="9" customFormat="1" ht="19.8" customHeight="1">
      <c r="A434" s="6" t="s">
        <v>826</v>
      </c>
      <c r="B434" s="7">
        <v>3.4319999999999999</v>
      </c>
      <c r="C434" s="8" t="s">
        <v>486</v>
      </c>
      <c r="D434" s="8" t="s">
        <v>487</v>
      </c>
      <c r="E434" s="6" t="s">
        <v>24</v>
      </c>
      <c r="F434" s="7">
        <v>7.76</v>
      </c>
      <c r="G434" s="7">
        <v>8.39</v>
      </c>
      <c r="H434" s="6" t="s">
        <v>828</v>
      </c>
      <c r="I434" s="8">
        <v>0</v>
      </c>
      <c r="J434" s="6" t="s">
        <v>269</v>
      </c>
      <c r="K434" s="7">
        <v>2</v>
      </c>
      <c r="L434" s="7"/>
      <c r="M434" s="7"/>
      <c r="N434" s="7"/>
      <c r="O434" s="7"/>
      <c r="P434" s="7"/>
      <c r="Q434" s="7"/>
      <c r="R434" s="17"/>
      <c r="S434" s="17"/>
      <c r="T434" s="17"/>
    </row>
    <row r="435" spans="1:20" s="9" customFormat="1" ht="19.8" customHeight="1">
      <c r="A435" s="6" t="s">
        <v>829</v>
      </c>
      <c r="B435" s="7">
        <v>1.04666666666667</v>
      </c>
      <c r="C435" s="8" t="s">
        <v>830</v>
      </c>
      <c r="D435" s="8" t="s">
        <v>375</v>
      </c>
      <c r="E435" s="6" t="s">
        <v>24</v>
      </c>
      <c r="F435" s="7">
        <v>0.38</v>
      </c>
      <c r="G435" s="7">
        <v>2.86</v>
      </c>
      <c r="H435" s="6" t="s">
        <v>831</v>
      </c>
      <c r="I435" s="8">
        <v>0</v>
      </c>
      <c r="J435" s="6" t="s">
        <v>269</v>
      </c>
      <c r="K435" s="7">
        <v>2</v>
      </c>
      <c r="L435" s="7"/>
      <c r="M435" s="7"/>
      <c r="N435" s="7"/>
      <c r="O435" s="7"/>
      <c r="P435" s="7"/>
      <c r="Q435" s="7"/>
      <c r="R435" s="17"/>
      <c r="S435" s="17"/>
      <c r="T435" s="17"/>
    </row>
    <row r="436" spans="1:20" s="9" customFormat="1" ht="19.8" customHeight="1">
      <c r="A436" s="6" t="s">
        <v>829</v>
      </c>
      <c r="B436" s="7">
        <v>1.04666666666667</v>
      </c>
      <c r="C436" s="8" t="s">
        <v>830</v>
      </c>
      <c r="D436" s="8" t="s">
        <v>375</v>
      </c>
      <c r="E436" s="6" t="s">
        <v>26</v>
      </c>
      <c r="F436" s="7"/>
      <c r="G436" s="7">
        <v>0.28000000000000003</v>
      </c>
      <c r="H436" s="6" t="s">
        <v>832</v>
      </c>
      <c r="I436" s="8">
        <v>0</v>
      </c>
      <c r="J436" s="6" t="s">
        <v>269</v>
      </c>
      <c r="K436" s="7">
        <v>1</v>
      </c>
      <c r="L436" s="7"/>
      <c r="M436" s="7"/>
      <c r="N436" s="7"/>
      <c r="O436" s="7"/>
      <c r="P436" s="7"/>
      <c r="Q436" s="7"/>
      <c r="R436" s="17"/>
      <c r="S436" s="17"/>
      <c r="T436" s="17"/>
    </row>
    <row r="437" spans="1:20" s="9" customFormat="1" ht="19.8" customHeight="1">
      <c r="A437" s="6" t="s">
        <v>833</v>
      </c>
      <c r="B437" s="7">
        <v>10.1271428571429</v>
      </c>
      <c r="C437" s="8" t="s">
        <v>830</v>
      </c>
      <c r="D437" s="8" t="s">
        <v>375</v>
      </c>
      <c r="E437" s="6" t="s">
        <v>22</v>
      </c>
      <c r="F437" s="7">
        <v>29.35</v>
      </c>
      <c r="G437" s="7">
        <v>54.04</v>
      </c>
      <c r="H437" s="6" t="s">
        <v>834</v>
      </c>
      <c r="I437" s="8">
        <v>0</v>
      </c>
      <c r="J437" s="6" t="s">
        <v>269</v>
      </c>
      <c r="K437" s="7">
        <v>1</v>
      </c>
      <c r="L437" s="7"/>
      <c r="M437" s="7"/>
      <c r="N437" s="7"/>
      <c r="O437" s="7"/>
      <c r="P437" s="7"/>
      <c r="Q437" s="7"/>
      <c r="R437" s="17"/>
      <c r="S437" s="17"/>
      <c r="T437" s="17"/>
    </row>
    <row r="438" spans="1:20" s="9" customFormat="1" ht="19.8" customHeight="1">
      <c r="A438" s="6" t="s">
        <v>833</v>
      </c>
      <c r="B438" s="7">
        <v>10.1271428571429</v>
      </c>
      <c r="C438" s="8" t="s">
        <v>830</v>
      </c>
      <c r="D438" s="8" t="s">
        <v>375</v>
      </c>
      <c r="E438" s="6" t="s">
        <v>24</v>
      </c>
      <c r="F438" s="7">
        <v>13.83</v>
      </c>
      <c r="G438" s="7">
        <v>16.850000000000001</v>
      </c>
      <c r="H438" s="6" t="s">
        <v>835</v>
      </c>
      <c r="I438" s="8">
        <v>0</v>
      </c>
      <c r="J438" s="6" t="s">
        <v>269</v>
      </c>
      <c r="K438" s="7">
        <v>1</v>
      </c>
      <c r="L438" s="7"/>
      <c r="M438" s="7"/>
      <c r="N438" s="7"/>
      <c r="O438" s="7"/>
      <c r="P438" s="7"/>
      <c r="Q438" s="7"/>
      <c r="R438" s="17"/>
      <c r="S438" s="17"/>
      <c r="T438" s="17"/>
    </row>
    <row r="439" spans="1:20" s="9" customFormat="1" ht="19.8" customHeight="1">
      <c r="A439" s="6" t="s">
        <v>836</v>
      </c>
      <c r="B439" s="7">
        <v>4.5599999999999996</v>
      </c>
      <c r="C439" s="8" t="s">
        <v>837</v>
      </c>
      <c r="D439" s="8" t="s">
        <v>375</v>
      </c>
      <c r="E439" s="6" t="s">
        <v>22</v>
      </c>
      <c r="F439" s="7">
        <v>17.940000000000001</v>
      </c>
      <c r="G439" s="7">
        <v>25.91</v>
      </c>
      <c r="H439" s="6" t="s">
        <v>838</v>
      </c>
      <c r="I439" s="8">
        <v>0</v>
      </c>
      <c r="J439" s="6" t="s">
        <v>269</v>
      </c>
      <c r="K439" s="7">
        <v>1</v>
      </c>
      <c r="L439" s="7"/>
      <c r="M439" s="7"/>
      <c r="N439" s="7"/>
      <c r="O439" s="7"/>
      <c r="P439" s="7"/>
      <c r="Q439" s="7"/>
      <c r="R439" s="17"/>
      <c r="S439" s="17"/>
      <c r="T439" s="17"/>
    </row>
    <row r="440" spans="1:20" s="9" customFormat="1" ht="19.8" customHeight="1">
      <c r="A440" s="6" t="s">
        <v>836</v>
      </c>
      <c r="B440" s="7">
        <v>4.5599999999999996</v>
      </c>
      <c r="C440" s="8" t="s">
        <v>837</v>
      </c>
      <c r="D440" s="8" t="s">
        <v>375</v>
      </c>
      <c r="E440" s="6" t="s">
        <v>24</v>
      </c>
      <c r="F440" s="7">
        <v>5.42</v>
      </c>
      <c r="G440" s="7">
        <v>5.5</v>
      </c>
      <c r="H440" s="6" t="s">
        <v>839</v>
      </c>
      <c r="I440" s="8">
        <v>0</v>
      </c>
      <c r="J440" s="6" t="s">
        <v>269</v>
      </c>
      <c r="K440" s="7">
        <v>1</v>
      </c>
      <c r="L440" s="7"/>
      <c r="M440" s="7"/>
      <c r="N440" s="7"/>
      <c r="O440" s="7"/>
      <c r="P440" s="7"/>
      <c r="Q440" s="7"/>
      <c r="R440" s="17"/>
      <c r="S440" s="17"/>
      <c r="T440" s="17"/>
    </row>
    <row r="441" spans="1:20" s="9" customFormat="1" ht="19.8" customHeight="1">
      <c r="A441" s="6" t="s">
        <v>836</v>
      </c>
      <c r="B441" s="7">
        <v>4.5599999999999996</v>
      </c>
      <c r="C441" s="8" t="s">
        <v>837</v>
      </c>
      <c r="D441" s="8" t="s">
        <v>375</v>
      </c>
      <c r="E441" s="6" t="s">
        <v>26</v>
      </c>
      <c r="F441" s="7"/>
      <c r="G441" s="7">
        <v>0.51</v>
      </c>
      <c r="H441" s="6" t="s">
        <v>840</v>
      </c>
      <c r="I441" s="8">
        <v>0</v>
      </c>
      <c r="J441" s="6" t="s">
        <v>269</v>
      </c>
      <c r="K441" s="7">
        <v>2</v>
      </c>
      <c r="L441" s="7"/>
      <c r="M441" s="7"/>
      <c r="N441" s="7"/>
      <c r="O441" s="7"/>
      <c r="P441" s="7"/>
      <c r="Q441" s="7"/>
      <c r="R441" s="17"/>
      <c r="S441" s="17"/>
      <c r="T441" s="17"/>
    </row>
    <row r="442" spans="1:20" s="9" customFormat="1" ht="19.8" customHeight="1">
      <c r="A442" s="6" t="s">
        <v>841</v>
      </c>
      <c r="B442" s="7">
        <v>5288.7083333333303</v>
      </c>
      <c r="C442" s="8" t="s">
        <v>842</v>
      </c>
      <c r="D442" s="8" t="s">
        <v>375</v>
      </c>
      <c r="E442" s="6" t="s">
        <v>22</v>
      </c>
      <c r="F442" s="7">
        <v>7473.88</v>
      </c>
      <c r="G442" s="7">
        <v>17905.29</v>
      </c>
      <c r="H442" s="6" t="s">
        <v>843</v>
      </c>
      <c r="I442" s="8">
        <v>0</v>
      </c>
      <c r="J442" s="6" t="s">
        <v>269</v>
      </c>
      <c r="K442" s="7">
        <v>1.7146425489067889</v>
      </c>
      <c r="L442" s="7">
        <v>82</v>
      </c>
      <c r="M442" s="7">
        <v>16</v>
      </c>
      <c r="N442" s="7">
        <v>19</v>
      </c>
      <c r="O442" s="7">
        <v>47</v>
      </c>
      <c r="P442" s="7"/>
      <c r="Q442" s="7"/>
      <c r="R442" s="17"/>
      <c r="S442" s="17"/>
      <c r="T442" s="17"/>
    </row>
    <row r="443" spans="1:20" s="9" customFormat="1" ht="19.8" customHeight="1">
      <c r="A443" s="6" t="s">
        <v>841</v>
      </c>
      <c r="B443" s="7">
        <v>5288.7083333333303</v>
      </c>
      <c r="C443" s="8" t="s">
        <v>842</v>
      </c>
      <c r="D443" s="8" t="s">
        <v>375</v>
      </c>
      <c r="E443" s="6" t="s">
        <v>24</v>
      </c>
      <c r="F443" s="7">
        <v>2896.58</v>
      </c>
      <c r="G443" s="7">
        <v>8196.02</v>
      </c>
      <c r="H443" s="6" t="s">
        <v>844</v>
      </c>
      <c r="I443" s="8">
        <v>0</v>
      </c>
      <c r="J443" s="6" t="s">
        <v>269</v>
      </c>
      <c r="K443" s="7">
        <v>1.722654716175843</v>
      </c>
      <c r="L443" s="7">
        <v>55</v>
      </c>
      <c r="M443" s="7">
        <v>35</v>
      </c>
      <c r="N443" s="7">
        <v>14</v>
      </c>
      <c r="O443" s="7">
        <v>5</v>
      </c>
      <c r="P443" s="7">
        <v>1</v>
      </c>
      <c r="Q443" s="7"/>
      <c r="R443" s="17"/>
      <c r="S443" s="17"/>
      <c r="T443" s="17"/>
    </row>
    <row r="444" spans="1:20" s="9" customFormat="1" ht="19.8" customHeight="1">
      <c r="A444" s="6" t="s">
        <v>841</v>
      </c>
      <c r="B444" s="7">
        <v>5288.7083333333303</v>
      </c>
      <c r="C444" s="8" t="s">
        <v>842</v>
      </c>
      <c r="D444" s="8" t="s">
        <v>375</v>
      </c>
      <c r="E444" s="6" t="s">
        <v>26</v>
      </c>
      <c r="F444" s="7">
        <v>19504.98</v>
      </c>
      <c r="G444" s="7">
        <v>37363.19</v>
      </c>
      <c r="H444" s="6" t="s">
        <v>845</v>
      </c>
      <c r="I444" s="8">
        <v>0</v>
      </c>
      <c r="J444" s="6" t="s">
        <v>269</v>
      </c>
      <c r="K444" s="7">
        <v>8.8674999999999997</v>
      </c>
      <c r="L444" s="7">
        <v>96</v>
      </c>
      <c r="M444" s="7">
        <v>31</v>
      </c>
      <c r="N444" s="7">
        <v>31</v>
      </c>
      <c r="O444" s="7">
        <v>34</v>
      </c>
      <c r="P444" s="7"/>
      <c r="Q444" s="7"/>
      <c r="R444" s="17"/>
      <c r="S444" s="17"/>
      <c r="T444" s="17"/>
    </row>
    <row r="445" spans="1:20" s="9" customFormat="1" ht="19.8" customHeight="1">
      <c r="A445" s="6" t="s">
        <v>846</v>
      </c>
      <c r="B445" s="7">
        <v>2046.5208333333301</v>
      </c>
      <c r="C445" s="8" t="s">
        <v>486</v>
      </c>
      <c r="D445" s="8" t="s">
        <v>487</v>
      </c>
      <c r="E445" s="6" t="s">
        <v>22</v>
      </c>
      <c r="F445" s="7">
        <v>2573.73</v>
      </c>
      <c r="G445" s="7">
        <v>6988.16</v>
      </c>
      <c r="H445" s="6" t="s">
        <v>847</v>
      </c>
      <c r="I445" s="8">
        <v>0</v>
      </c>
      <c r="J445" s="6" t="s">
        <v>269</v>
      </c>
      <c r="K445" s="7">
        <v>2.759462481962482</v>
      </c>
      <c r="L445" s="7">
        <v>35</v>
      </c>
      <c r="M445" s="7">
        <v>16</v>
      </c>
      <c r="N445" s="7">
        <v>19</v>
      </c>
      <c r="O445" s="7"/>
      <c r="P445" s="7"/>
      <c r="Q445" s="7"/>
      <c r="R445" s="17"/>
      <c r="S445" s="17"/>
      <c r="T445" s="17"/>
    </row>
    <row r="446" spans="1:20" s="9" customFormat="1" ht="19.8" customHeight="1">
      <c r="A446" s="6" t="s">
        <v>846</v>
      </c>
      <c r="B446" s="7">
        <v>2046.5208333333301</v>
      </c>
      <c r="C446" s="8" t="s">
        <v>486</v>
      </c>
      <c r="D446" s="8" t="s">
        <v>487</v>
      </c>
      <c r="E446" s="6" t="s">
        <v>24</v>
      </c>
      <c r="F446" s="7">
        <v>1515.25</v>
      </c>
      <c r="G446" s="7">
        <v>4896.16</v>
      </c>
      <c r="H446" s="6" t="s">
        <v>848</v>
      </c>
      <c r="I446" s="8">
        <v>0</v>
      </c>
      <c r="J446" s="6" t="s">
        <v>269</v>
      </c>
      <c r="K446" s="7">
        <v>2.7664190687361421</v>
      </c>
      <c r="L446" s="7">
        <v>55</v>
      </c>
      <c r="M446" s="7">
        <v>35</v>
      </c>
      <c r="N446" s="7">
        <v>14</v>
      </c>
      <c r="O446" s="7">
        <v>5</v>
      </c>
      <c r="P446" s="7">
        <v>1</v>
      </c>
      <c r="Q446" s="7"/>
      <c r="R446" s="17"/>
      <c r="S446" s="17"/>
      <c r="T446" s="17"/>
    </row>
    <row r="447" spans="1:20" s="9" customFormat="1" ht="19.8" customHeight="1">
      <c r="A447" s="6" t="s">
        <v>846</v>
      </c>
      <c r="B447" s="7">
        <v>2046.5208333333301</v>
      </c>
      <c r="C447" s="8" t="s">
        <v>486</v>
      </c>
      <c r="D447" s="8" t="s">
        <v>487</v>
      </c>
      <c r="E447" s="6" t="s">
        <v>26</v>
      </c>
      <c r="F447" s="7">
        <v>6621.61</v>
      </c>
      <c r="G447" s="7">
        <v>12673.93</v>
      </c>
      <c r="H447" s="6" t="s">
        <v>849</v>
      </c>
      <c r="I447" s="8">
        <v>0</v>
      </c>
      <c r="J447" s="6" t="s">
        <v>269</v>
      </c>
      <c r="K447" s="7">
        <v>8.1524999999999999</v>
      </c>
      <c r="L447" s="7">
        <v>71</v>
      </c>
      <c r="M447" s="7">
        <v>29</v>
      </c>
      <c r="N447" s="7">
        <v>12</v>
      </c>
      <c r="O447" s="7">
        <v>30</v>
      </c>
      <c r="P447" s="7"/>
      <c r="Q447" s="7"/>
      <c r="R447" s="17"/>
      <c r="S447" s="17"/>
      <c r="T447" s="17"/>
    </row>
    <row r="448" spans="1:20" s="9" customFormat="1" ht="19.8" customHeight="1">
      <c r="A448" s="6" t="s">
        <v>850</v>
      </c>
      <c r="B448" s="7">
        <v>1872.5216666666699</v>
      </c>
      <c r="C448" s="8" t="s">
        <v>486</v>
      </c>
      <c r="D448" s="8" t="s">
        <v>487</v>
      </c>
      <c r="E448" s="6" t="s">
        <v>22</v>
      </c>
      <c r="F448" s="7">
        <v>2336.41</v>
      </c>
      <c r="G448" s="7">
        <v>6295.19</v>
      </c>
      <c r="H448" s="6" t="s">
        <v>851</v>
      </c>
      <c r="I448" s="8">
        <v>0</v>
      </c>
      <c r="J448" s="6" t="s">
        <v>269</v>
      </c>
      <c r="K448" s="7">
        <v>2.4208007054673719</v>
      </c>
      <c r="L448" s="7">
        <v>72</v>
      </c>
      <c r="M448" s="7">
        <v>16</v>
      </c>
      <c r="N448" s="7">
        <v>19</v>
      </c>
      <c r="O448" s="7">
        <v>37</v>
      </c>
      <c r="P448" s="7"/>
      <c r="Q448" s="7"/>
      <c r="R448" s="17"/>
      <c r="S448" s="17"/>
      <c r="T448" s="17"/>
    </row>
    <row r="449" spans="1:20" s="9" customFormat="1" ht="19.8" customHeight="1">
      <c r="A449" s="6" t="s">
        <v>850</v>
      </c>
      <c r="B449" s="7">
        <v>1872.5216666666699</v>
      </c>
      <c r="C449" s="8" t="s">
        <v>486</v>
      </c>
      <c r="D449" s="8" t="s">
        <v>487</v>
      </c>
      <c r="E449" s="6" t="s">
        <v>24</v>
      </c>
      <c r="F449" s="7">
        <v>1601.28</v>
      </c>
      <c r="G449" s="7">
        <v>4474.2</v>
      </c>
      <c r="H449" s="6" t="s">
        <v>852</v>
      </c>
      <c r="I449" s="8">
        <v>0</v>
      </c>
      <c r="J449" s="6" t="s">
        <v>269</v>
      </c>
      <c r="K449" s="7">
        <v>2.4240296296296302</v>
      </c>
      <c r="L449" s="7">
        <v>55</v>
      </c>
      <c r="M449" s="7">
        <v>35</v>
      </c>
      <c r="N449" s="7">
        <v>14</v>
      </c>
      <c r="O449" s="7">
        <v>5</v>
      </c>
      <c r="P449" s="7">
        <v>1</v>
      </c>
      <c r="Q449" s="7"/>
      <c r="R449" s="17"/>
      <c r="S449" s="17"/>
      <c r="T449" s="17"/>
    </row>
    <row r="450" spans="1:20" s="9" customFormat="1" ht="19.8" customHeight="1">
      <c r="A450" s="6" t="s">
        <v>850</v>
      </c>
      <c r="B450" s="7">
        <v>1872.5216666666699</v>
      </c>
      <c r="C450" s="8" t="s">
        <v>486</v>
      </c>
      <c r="D450" s="8" t="s">
        <v>487</v>
      </c>
      <c r="E450" s="6" t="s">
        <v>26</v>
      </c>
      <c r="F450" s="7">
        <v>5957.45</v>
      </c>
      <c r="G450" s="7">
        <v>11700.87</v>
      </c>
      <c r="H450" s="6" t="s">
        <v>853</v>
      </c>
      <c r="I450" s="8">
        <v>0</v>
      </c>
      <c r="J450" s="6" t="s">
        <v>269</v>
      </c>
      <c r="K450" s="7">
        <v>5.93545454545455</v>
      </c>
      <c r="L450" s="7">
        <v>45</v>
      </c>
      <c r="M450" s="7">
        <v>31</v>
      </c>
      <c r="N450" s="7">
        <v>14</v>
      </c>
      <c r="O450" s="7"/>
      <c r="P450" s="7"/>
      <c r="Q450" s="7"/>
      <c r="R450" s="17"/>
      <c r="S450" s="17"/>
      <c r="T450" s="17"/>
    </row>
    <row r="451" spans="1:20" s="9" customFormat="1" ht="19.8" customHeight="1">
      <c r="A451" s="6" t="s">
        <v>854</v>
      </c>
      <c r="B451" s="7">
        <v>100.595</v>
      </c>
      <c r="C451" s="8" t="s">
        <v>486</v>
      </c>
      <c r="D451" s="8" t="s">
        <v>487</v>
      </c>
      <c r="E451" s="6" t="s">
        <v>22</v>
      </c>
      <c r="F451" s="7">
        <v>21.8</v>
      </c>
      <c r="G451" s="7">
        <v>21.77</v>
      </c>
      <c r="H451" s="6" t="s">
        <v>855</v>
      </c>
      <c r="I451" s="8">
        <v>0</v>
      </c>
      <c r="J451" s="6" t="s">
        <v>269</v>
      </c>
      <c r="K451" s="7">
        <v>2</v>
      </c>
      <c r="L451" s="7"/>
      <c r="M451" s="7"/>
      <c r="N451" s="7"/>
      <c r="O451" s="7"/>
      <c r="P451" s="7"/>
      <c r="Q451" s="7"/>
      <c r="R451" s="17"/>
      <c r="S451" s="17"/>
      <c r="T451" s="17"/>
    </row>
    <row r="452" spans="1:20" s="9" customFormat="1" ht="19.8" customHeight="1">
      <c r="A452" s="6" t="s">
        <v>854</v>
      </c>
      <c r="B452" s="7">
        <v>100.595</v>
      </c>
      <c r="C452" s="8" t="s">
        <v>486</v>
      </c>
      <c r="D452" s="8" t="s">
        <v>487</v>
      </c>
      <c r="E452" s="6" t="s">
        <v>24</v>
      </c>
      <c r="F452" s="7">
        <v>179.59</v>
      </c>
      <c r="G452" s="7">
        <v>179.42</v>
      </c>
      <c r="H452" s="6" t="s">
        <v>856</v>
      </c>
      <c r="I452" s="8">
        <v>0</v>
      </c>
      <c r="J452" s="6" t="s">
        <v>269</v>
      </c>
      <c r="K452" s="7">
        <v>2</v>
      </c>
      <c r="L452" s="7"/>
      <c r="M452" s="7"/>
      <c r="N452" s="7"/>
      <c r="O452" s="7"/>
      <c r="P452" s="7"/>
      <c r="Q452" s="7"/>
      <c r="R452" s="17"/>
      <c r="S452" s="17"/>
      <c r="T452" s="17"/>
    </row>
    <row r="453" spans="1:20" s="9" customFormat="1" ht="19.8" customHeight="1">
      <c r="A453" s="6" t="s">
        <v>857</v>
      </c>
      <c r="B453" s="7">
        <v>629.39083333333303</v>
      </c>
      <c r="C453" s="8" t="s">
        <v>486</v>
      </c>
      <c r="D453" s="8" t="s">
        <v>487</v>
      </c>
      <c r="E453" s="6" t="s">
        <v>26</v>
      </c>
      <c r="F453" s="7">
        <v>46.13</v>
      </c>
      <c r="G453" s="7">
        <v>7552.69</v>
      </c>
      <c r="H453" s="6" t="s">
        <v>858</v>
      </c>
      <c r="I453" s="8">
        <v>0</v>
      </c>
      <c r="J453" s="6" t="s">
        <v>269</v>
      </c>
      <c r="K453" s="7">
        <v>2.5739999999999998</v>
      </c>
      <c r="L453" s="7"/>
      <c r="M453" s="7"/>
      <c r="N453" s="7"/>
      <c r="O453" s="7"/>
      <c r="P453" s="7"/>
      <c r="Q453" s="7"/>
      <c r="R453" s="17"/>
      <c r="S453" s="17"/>
      <c r="T453" s="17"/>
    </row>
    <row r="454" spans="1:20" s="9" customFormat="1" ht="19.8" customHeight="1">
      <c r="A454" s="6" t="s">
        <v>859</v>
      </c>
      <c r="B454" s="7">
        <v>3736.09083333333</v>
      </c>
      <c r="C454" s="8" t="s">
        <v>92</v>
      </c>
      <c r="D454" s="8" t="s">
        <v>93</v>
      </c>
      <c r="E454" s="6" t="s">
        <v>22</v>
      </c>
      <c r="F454" s="7">
        <v>2774.46</v>
      </c>
      <c r="G454" s="7">
        <v>10970.59</v>
      </c>
      <c r="H454" s="6" t="s">
        <v>860</v>
      </c>
      <c r="I454" s="8">
        <v>0</v>
      </c>
      <c r="J454" s="6" t="s">
        <v>269</v>
      </c>
      <c r="K454" s="7">
        <v>2.21</v>
      </c>
      <c r="L454" s="7">
        <v>82</v>
      </c>
      <c r="M454" s="7">
        <v>16</v>
      </c>
      <c r="N454" s="7">
        <v>19</v>
      </c>
      <c r="O454" s="7">
        <v>47</v>
      </c>
      <c r="P454" s="7"/>
      <c r="Q454" s="7"/>
      <c r="R454" s="17"/>
      <c r="S454" s="17"/>
      <c r="T454" s="17"/>
    </row>
    <row r="455" spans="1:20" s="9" customFormat="1" ht="19.8" customHeight="1">
      <c r="A455" s="6" t="s">
        <v>859</v>
      </c>
      <c r="B455" s="7">
        <v>3736.09083333333</v>
      </c>
      <c r="C455" s="8" t="s">
        <v>92</v>
      </c>
      <c r="D455" s="8" t="s">
        <v>93</v>
      </c>
      <c r="E455" s="6" t="s">
        <v>24</v>
      </c>
      <c r="F455" s="7">
        <v>1852.96</v>
      </c>
      <c r="G455" s="7">
        <v>7663.12</v>
      </c>
      <c r="H455" s="6" t="s">
        <v>861</v>
      </c>
      <c r="I455" s="8">
        <v>0</v>
      </c>
      <c r="J455" s="6" t="s">
        <v>269</v>
      </c>
      <c r="K455" s="7">
        <v>2.21</v>
      </c>
      <c r="L455" s="7">
        <v>55</v>
      </c>
      <c r="M455" s="7">
        <v>35</v>
      </c>
      <c r="N455" s="7">
        <v>14</v>
      </c>
      <c r="O455" s="7">
        <v>5</v>
      </c>
      <c r="P455" s="7">
        <v>1</v>
      </c>
      <c r="Q455" s="7"/>
      <c r="R455" s="17"/>
      <c r="S455" s="17"/>
      <c r="T455" s="17"/>
    </row>
    <row r="456" spans="1:20" s="9" customFormat="1" ht="19.8" customHeight="1">
      <c r="A456" s="6" t="s">
        <v>859</v>
      </c>
      <c r="B456" s="7">
        <v>3736.09083333333</v>
      </c>
      <c r="C456" s="8" t="s">
        <v>92</v>
      </c>
      <c r="D456" s="8" t="s">
        <v>93</v>
      </c>
      <c r="E456" s="6" t="s">
        <v>26</v>
      </c>
      <c r="F456" s="7">
        <v>12201.95</v>
      </c>
      <c r="G456" s="7">
        <v>26199.38</v>
      </c>
      <c r="H456" s="6" t="s">
        <v>862</v>
      </c>
      <c r="I456" s="8">
        <v>0</v>
      </c>
      <c r="J456" s="6" t="s">
        <v>269</v>
      </c>
      <c r="K456" s="7">
        <v>2.2000000000000002</v>
      </c>
      <c r="L456" s="7">
        <v>109</v>
      </c>
      <c r="M456" s="7">
        <v>31</v>
      </c>
      <c r="N456" s="7">
        <v>35</v>
      </c>
      <c r="O456" s="7">
        <v>35</v>
      </c>
      <c r="P456" s="7">
        <v>8</v>
      </c>
      <c r="Q456" s="7"/>
      <c r="R456" s="17"/>
      <c r="S456" s="17"/>
      <c r="T456" s="17"/>
    </row>
    <row r="457" spans="1:20" s="9" customFormat="1" ht="19.8" customHeight="1">
      <c r="A457" s="6" t="s">
        <v>863</v>
      </c>
      <c r="B457" s="7">
        <v>6935.7449999999999</v>
      </c>
      <c r="C457" s="8" t="s">
        <v>92</v>
      </c>
      <c r="D457" s="8" t="s">
        <v>93</v>
      </c>
      <c r="E457" s="6" t="s">
        <v>22</v>
      </c>
      <c r="F457" s="7">
        <v>11894.3</v>
      </c>
      <c r="G457" s="7">
        <v>35895.35</v>
      </c>
      <c r="H457" s="6" t="s">
        <v>864</v>
      </c>
      <c r="I457" s="8">
        <v>0</v>
      </c>
      <c r="J457" s="6" t="s">
        <v>269</v>
      </c>
      <c r="K457" s="7">
        <v>2.95</v>
      </c>
      <c r="L457" s="7">
        <v>82</v>
      </c>
      <c r="M457" s="7">
        <v>16</v>
      </c>
      <c r="N457" s="7">
        <v>19</v>
      </c>
      <c r="O457" s="7">
        <v>47</v>
      </c>
      <c r="P457" s="7"/>
      <c r="Q457" s="7"/>
      <c r="R457" s="17"/>
      <c r="S457" s="17"/>
      <c r="T457" s="17"/>
    </row>
    <row r="458" spans="1:20" s="9" customFormat="1" ht="19.8" customHeight="1">
      <c r="A458" s="6" t="s">
        <v>863</v>
      </c>
      <c r="B458" s="7">
        <v>6935.7449999999999</v>
      </c>
      <c r="C458" s="8" t="s">
        <v>92</v>
      </c>
      <c r="D458" s="8" t="s">
        <v>93</v>
      </c>
      <c r="E458" s="6" t="s">
        <v>24</v>
      </c>
      <c r="F458" s="7">
        <v>4419.7</v>
      </c>
      <c r="G458" s="7">
        <v>10624.6</v>
      </c>
      <c r="H458" s="6" t="s">
        <v>865</v>
      </c>
      <c r="I458" s="8">
        <v>0</v>
      </c>
      <c r="J458" s="6" t="s">
        <v>269</v>
      </c>
      <c r="K458" s="7">
        <v>2.95</v>
      </c>
      <c r="L458" s="7">
        <v>55</v>
      </c>
      <c r="M458" s="7">
        <v>35</v>
      </c>
      <c r="N458" s="7">
        <v>14</v>
      </c>
      <c r="O458" s="7">
        <v>5</v>
      </c>
      <c r="P458" s="7">
        <v>1</v>
      </c>
      <c r="Q458" s="7"/>
      <c r="R458" s="17"/>
      <c r="S458" s="17"/>
      <c r="T458" s="17"/>
    </row>
    <row r="459" spans="1:20" s="9" customFormat="1" ht="19.8" customHeight="1">
      <c r="A459" s="6" t="s">
        <v>863</v>
      </c>
      <c r="B459" s="7">
        <v>6935.7449999999999</v>
      </c>
      <c r="C459" s="8" t="s">
        <v>92</v>
      </c>
      <c r="D459" s="8" t="s">
        <v>93</v>
      </c>
      <c r="E459" s="6" t="s">
        <v>26</v>
      </c>
      <c r="F459" s="7">
        <v>20431.89</v>
      </c>
      <c r="G459" s="7">
        <v>36708.99</v>
      </c>
      <c r="H459" s="6" t="s">
        <v>866</v>
      </c>
      <c r="I459" s="8">
        <v>0</v>
      </c>
      <c r="J459" s="6" t="s">
        <v>269</v>
      </c>
      <c r="K459" s="7">
        <v>1.94</v>
      </c>
      <c r="L459" s="7">
        <v>100</v>
      </c>
      <c r="M459" s="7">
        <v>31</v>
      </c>
      <c r="N459" s="7">
        <v>34</v>
      </c>
      <c r="O459" s="7">
        <v>35</v>
      </c>
      <c r="P459" s="7"/>
      <c r="Q459" s="7"/>
      <c r="R459" s="17"/>
      <c r="S459" s="17"/>
      <c r="T459" s="17"/>
    </row>
    <row r="460" spans="1:20" s="9" customFormat="1" ht="19.8" customHeight="1">
      <c r="A460" s="6" t="s">
        <v>867</v>
      </c>
      <c r="B460" s="7">
        <v>4143.7641666666696</v>
      </c>
      <c r="C460" s="8" t="s">
        <v>92</v>
      </c>
      <c r="D460" s="8" t="s">
        <v>93</v>
      </c>
      <c r="E460" s="6" t="s">
        <v>22</v>
      </c>
      <c r="F460" s="7">
        <v>4422.3</v>
      </c>
      <c r="G460" s="7">
        <v>15386.72</v>
      </c>
      <c r="H460" s="6" t="s">
        <v>868</v>
      </c>
      <c r="I460" s="8">
        <v>0</v>
      </c>
      <c r="J460" s="6" t="s">
        <v>269</v>
      </c>
      <c r="K460" s="7">
        <v>2.46</v>
      </c>
      <c r="L460" s="7">
        <v>82</v>
      </c>
      <c r="M460" s="7">
        <v>16</v>
      </c>
      <c r="N460" s="7">
        <v>19</v>
      </c>
      <c r="O460" s="7">
        <v>47</v>
      </c>
      <c r="P460" s="7"/>
      <c r="Q460" s="7"/>
      <c r="R460" s="17"/>
      <c r="S460" s="17"/>
      <c r="T460" s="17"/>
    </row>
    <row r="461" spans="1:20" s="9" customFormat="1" ht="19.8" customHeight="1">
      <c r="A461" s="6" t="s">
        <v>867</v>
      </c>
      <c r="B461" s="7">
        <v>4143.7641666666696</v>
      </c>
      <c r="C461" s="8" t="s">
        <v>92</v>
      </c>
      <c r="D461" s="8" t="s">
        <v>93</v>
      </c>
      <c r="E461" s="6" t="s">
        <v>24</v>
      </c>
      <c r="F461" s="7">
        <v>2820.54</v>
      </c>
      <c r="G461" s="7">
        <v>10614.41</v>
      </c>
      <c r="H461" s="6" t="s">
        <v>869</v>
      </c>
      <c r="I461" s="8">
        <v>0</v>
      </c>
      <c r="J461" s="6" t="s">
        <v>269</v>
      </c>
      <c r="K461" s="7">
        <v>1.46</v>
      </c>
      <c r="L461" s="7">
        <v>55</v>
      </c>
      <c r="M461" s="7">
        <v>35</v>
      </c>
      <c r="N461" s="7">
        <v>14</v>
      </c>
      <c r="O461" s="7">
        <v>5</v>
      </c>
      <c r="P461" s="7">
        <v>1</v>
      </c>
      <c r="Q461" s="7"/>
      <c r="R461" s="17"/>
      <c r="S461" s="17"/>
      <c r="T461" s="17"/>
    </row>
    <row r="462" spans="1:20" s="9" customFormat="1" ht="19.8" customHeight="1">
      <c r="A462" s="6" t="s">
        <v>867</v>
      </c>
      <c r="B462" s="7">
        <v>4143.7641666666696</v>
      </c>
      <c r="C462" s="8" t="s">
        <v>92</v>
      </c>
      <c r="D462" s="8" t="s">
        <v>93</v>
      </c>
      <c r="E462" s="6" t="s">
        <v>26</v>
      </c>
      <c r="F462" s="7">
        <v>10005.01</v>
      </c>
      <c r="G462" s="7">
        <v>23724.04</v>
      </c>
      <c r="H462" s="6" t="s">
        <v>870</v>
      </c>
      <c r="I462" s="8">
        <v>0</v>
      </c>
      <c r="J462" s="6" t="s">
        <v>269</v>
      </c>
      <c r="K462" s="7">
        <v>2.4500000000000002</v>
      </c>
      <c r="L462" s="7">
        <v>100</v>
      </c>
      <c r="M462" s="7">
        <v>31</v>
      </c>
      <c r="N462" s="7">
        <v>34</v>
      </c>
      <c r="O462" s="7">
        <v>35</v>
      </c>
      <c r="P462" s="7"/>
      <c r="Q462" s="7"/>
      <c r="R462" s="17"/>
      <c r="S462" s="17"/>
      <c r="T462" s="17"/>
    </row>
    <row r="463" spans="1:20" s="9" customFormat="1" ht="19.8" customHeight="1">
      <c r="A463" s="6" t="s">
        <v>871</v>
      </c>
      <c r="B463" s="7">
        <v>4570.1441666666697</v>
      </c>
      <c r="C463" s="8" t="s">
        <v>92</v>
      </c>
      <c r="D463" s="8" t="s">
        <v>93</v>
      </c>
      <c r="E463" s="6" t="s">
        <v>22</v>
      </c>
      <c r="F463" s="7">
        <v>4050.91</v>
      </c>
      <c r="G463" s="7">
        <v>13512.14</v>
      </c>
      <c r="H463" s="6" t="s">
        <v>872</v>
      </c>
      <c r="I463" s="8">
        <v>0</v>
      </c>
      <c r="J463" s="6" t="s">
        <v>269</v>
      </c>
      <c r="K463" s="7">
        <v>2.4900000000000002</v>
      </c>
      <c r="L463" s="7">
        <v>82</v>
      </c>
      <c r="M463" s="7">
        <v>16</v>
      </c>
      <c r="N463" s="7">
        <v>19</v>
      </c>
      <c r="O463" s="7">
        <v>47</v>
      </c>
      <c r="P463" s="7"/>
      <c r="Q463" s="7"/>
      <c r="R463" s="17"/>
      <c r="S463" s="17"/>
      <c r="T463" s="17"/>
    </row>
    <row r="464" spans="1:20" s="9" customFormat="1" ht="19.8" customHeight="1">
      <c r="A464" s="6" t="s">
        <v>871</v>
      </c>
      <c r="B464" s="7">
        <v>4570.1441666666697</v>
      </c>
      <c r="C464" s="8" t="s">
        <v>92</v>
      </c>
      <c r="D464" s="8" t="s">
        <v>93</v>
      </c>
      <c r="E464" s="6" t="s">
        <v>24</v>
      </c>
      <c r="F464" s="7">
        <v>2743.6</v>
      </c>
      <c r="G464" s="7">
        <v>10253.19</v>
      </c>
      <c r="H464" s="6" t="s">
        <v>873</v>
      </c>
      <c r="I464" s="8">
        <v>0</v>
      </c>
      <c r="J464" s="6" t="s">
        <v>269</v>
      </c>
      <c r="K464" s="7">
        <v>1.49</v>
      </c>
      <c r="L464" s="7">
        <v>55</v>
      </c>
      <c r="M464" s="7">
        <v>35</v>
      </c>
      <c r="N464" s="7">
        <v>14</v>
      </c>
      <c r="O464" s="7">
        <v>5</v>
      </c>
      <c r="P464" s="7">
        <v>1</v>
      </c>
      <c r="Q464" s="7"/>
      <c r="R464" s="17"/>
      <c r="S464" s="17"/>
      <c r="T464" s="17"/>
    </row>
    <row r="465" spans="1:20" s="9" customFormat="1" ht="19.8" customHeight="1">
      <c r="A465" s="6" t="s">
        <v>871</v>
      </c>
      <c r="B465" s="7">
        <v>4570.1441666666697</v>
      </c>
      <c r="C465" s="8" t="s">
        <v>92</v>
      </c>
      <c r="D465" s="8" t="s">
        <v>93</v>
      </c>
      <c r="E465" s="6" t="s">
        <v>26</v>
      </c>
      <c r="F465" s="7">
        <v>14105.55</v>
      </c>
      <c r="G465" s="7">
        <v>31076.400000000001</v>
      </c>
      <c r="H465" s="6" t="s">
        <v>874</v>
      </c>
      <c r="I465" s="8">
        <v>0</v>
      </c>
      <c r="J465" s="6" t="s">
        <v>269</v>
      </c>
      <c r="K465" s="7">
        <v>2.48</v>
      </c>
      <c r="L465" s="7">
        <v>109</v>
      </c>
      <c r="M465" s="7">
        <v>31</v>
      </c>
      <c r="N465" s="7">
        <v>35</v>
      </c>
      <c r="O465" s="7">
        <v>35</v>
      </c>
      <c r="P465" s="7">
        <v>8</v>
      </c>
      <c r="Q465" s="7"/>
      <c r="R465" s="17"/>
      <c r="S465" s="17"/>
      <c r="T465" s="17"/>
    </row>
    <row r="466" spans="1:20" s="9" customFormat="1" ht="19.8" customHeight="1">
      <c r="A466" s="6" t="s">
        <v>875</v>
      </c>
      <c r="B466" s="7">
        <v>923.23083333333295</v>
      </c>
      <c r="C466" s="8" t="s">
        <v>92</v>
      </c>
      <c r="D466" s="8" t="s">
        <v>93</v>
      </c>
      <c r="E466" s="6" t="s">
        <v>22</v>
      </c>
      <c r="F466" s="7">
        <v>0.81</v>
      </c>
      <c r="G466" s="7">
        <v>3.44</v>
      </c>
      <c r="H466" s="6" t="s">
        <v>876</v>
      </c>
      <c r="I466" s="8">
        <v>0</v>
      </c>
      <c r="J466" s="6" t="s">
        <v>269</v>
      </c>
      <c r="K466" s="7">
        <v>1</v>
      </c>
      <c r="L466" s="7"/>
      <c r="M466" s="7"/>
      <c r="N466" s="7"/>
      <c r="O466" s="7"/>
      <c r="P466" s="7"/>
      <c r="Q466" s="7"/>
      <c r="R466" s="17"/>
      <c r="S466" s="17"/>
      <c r="T466" s="17"/>
    </row>
    <row r="467" spans="1:20" s="9" customFormat="1" ht="19.8" customHeight="1">
      <c r="A467" s="6" t="s">
        <v>875</v>
      </c>
      <c r="B467" s="7">
        <v>923.23083333333295</v>
      </c>
      <c r="C467" s="8" t="s">
        <v>92</v>
      </c>
      <c r="D467" s="8" t="s">
        <v>93</v>
      </c>
      <c r="E467" s="6" t="s">
        <v>26</v>
      </c>
      <c r="F467" s="7">
        <v>38.869999999999997</v>
      </c>
      <c r="G467" s="7">
        <v>11075.33</v>
      </c>
      <c r="H467" s="6" t="s">
        <v>877</v>
      </c>
      <c r="I467" s="8">
        <v>0</v>
      </c>
      <c r="J467" s="6" t="s">
        <v>269</v>
      </c>
      <c r="K467" s="7">
        <v>2.36</v>
      </c>
      <c r="L467" s="7">
        <v>48</v>
      </c>
      <c r="M467" s="7"/>
      <c r="N467" s="7"/>
      <c r="O467" s="7">
        <v>30</v>
      </c>
      <c r="P467" s="7"/>
      <c r="Q467" s="7">
        <v>18</v>
      </c>
      <c r="R467" s="17"/>
      <c r="S467" s="17"/>
      <c r="T467" s="17"/>
    </row>
    <row r="468" spans="1:20" s="9" customFormat="1" ht="19.8" customHeight="1">
      <c r="A468" s="6" t="s">
        <v>878</v>
      </c>
      <c r="B468" s="7">
        <v>1160.17333333333</v>
      </c>
      <c r="C468" s="8" t="s">
        <v>92</v>
      </c>
      <c r="D468" s="8" t="s">
        <v>93</v>
      </c>
      <c r="E468" s="6" t="s">
        <v>22</v>
      </c>
      <c r="F468" s="7">
        <v>1487.63</v>
      </c>
      <c r="G468" s="7">
        <v>3356.55</v>
      </c>
      <c r="H468" s="6" t="s">
        <v>879</v>
      </c>
      <c r="I468" s="8">
        <v>0</v>
      </c>
      <c r="J468" s="6" t="s">
        <v>269</v>
      </c>
      <c r="K468" s="7">
        <v>3.0005560307955501</v>
      </c>
      <c r="L468" s="7">
        <v>15</v>
      </c>
      <c r="M468" s="7">
        <v>13</v>
      </c>
      <c r="N468" s="7">
        <v>2</v>
      </c>
      <c r="O468" s="7"/>
      <c r="P468" s="7"/>
      <c r="Q468" s="7"/>
      <c r="R468" s="17"/>
      <c r="S468" s="17"/>
      <c r="T468" s="17"/>
    </row>
    <row r="469" spans="1:20" s="9" customFormat="1" ht="19.8" customHeight="1">
      <c r="A469" s="6" t="s">
        <v>878</v>
      </c>
      <c r="B469" s="7">
        <v>1160.17333333333</v>
      </c>
      <c r="C469" s="8" t="s">
        <v>92</v>
      </c>
      <c r="D469" s="8" t="s">
        <v>93</v>
      </c>
      <c r="E469" s="6" t="s">
        <v>24</v>
      </c>
      <c r="F469" s="7">
        <v>1542.39</v>
      </c>
      <c r="G469" s="7">
        <v>5910.4</v>
      </c>
      <c r="H469" s="6" t="s">
        <v>880</v>
      </c>
      <c r="I469" s="8">
        <v>0</v>
      </c>
      <c r="J469" s="6" t="s">
        <v>269</v>
      </c>
      <c r="K469" s="7">
        <v>3.0030035714285699</v>
      </c>
      <c r="L469" s="7">
        <v>55</v>
      </c>
      <c r="M469" s="7">
        <v>35</v>
      </c>
      <c r="N469" s="7">
        <v>14</v>
      </c>
      <c r="O469" s="7">
        <v>5</v>
      </c>
      <c r="P469" s="7">
        <v>1</v>
      </c>
      <c r="Q469" s="7"/>
      <c r="R469" s="17"/>
      <c r="S469" s="17"/>
      <c r="T469" s="17"/>
    </row>
    <row r="470" spans="1:20" s="9" customFormat="1" ht="19.8" customHeight="1">
      <c r="A470" s="6" t="s">
        <v>878</v>
      </c>
      <c r="B470" s="7">
        <v>1160.17333333333</v>
      </c>
      <c r="C470" s="8" t="s">
        <v>92</v>
      </c>
      <c r="D470" s="8" t="s">
        <v>93</v>
      </c>
      <c r="E470" s="6" t="s">
        <v>26</v>
      </c>
      <c r="F470" s="7">
        <v>1275.6099999999999</v>
      </c>
      <c r="G470" s="7">
        <v>4655.13</v>
      </c>
      <c r="H470" s="6" t="s">
        <v>881</v>
      </c>
      <c r="I470" s="8">
        <v>0</v>
      </c>
      <c r="J470" s="6" t="s">
        <v>269</v>
      </c>
      <c r="K470" s="7">
        <v>11.46666666666667</v>
      </c>
      <c r="L470" s="7">
        <v>41</v>
      </c>
      <c r="M470" s="7">
        <v>29</v>
      </c>
      <c r="N470" s="7">
        <v>12</v>
      </c>
      <c r="O470" s="7"/>
      <c r="P470" s="7"/>
      <c r="Q470" s="7"/>
      <c r="R470" s="17"/>
      <c r="S470" s="17"/>
      <c r="T470" s="17"/>
    </row>
    <row r="471" spans="1:20" s="9" customFormat="1" ht="19.8" customHeight="1">
      <c r="A471" s="6" t="s">
        <v>882</v>
      </c>
      <c r="B471" s="7">
        <v>2310.1125000000002</v>
      </c>
      <c r="C471" s="8" t="s">
        <v>92</v>
      </c>
      <c r="D471" s="8" t="s">
        <v>93</v>
      </c>
      <c r="E471" s="6" t="s">
        <v>22</v>
      </c>
      <c r="F471" s="7">
        <v>2729.27</v>
      </c>
      <c r="G471" s="7">
        <v>10186.57</v>
      </c>
      <c r="H471" s="6" t="s">
        <v>883</v>
      </c>
      <c r="I471" s="8">
        <v>0</v>
      </c>
      <c r="J471" s="6" t="s">
        <v>269</v>
      </c>
      <c r="K471" s="7">
        <v>1.36</v>
      </c>
      <c r="L471" s="7">
        <v>82</v>
      </c>
      <c r="M471" s="7">
        <v>16</v>
      </c>
      <c r="N471" s="7">
        <v>19</v>
      </c>
      <c r="O471" s="7">
        <v>47</v>
      </c>
      <c r="P471" s="7"/>
      <c r="Q471" s="7"/>
      <c r="R471" s="17"/>
      <c r="S471" s="17"/>
      <c r="T471" s="17"/>
    </row>
    <row r="472" spans="1:20" s="9" customFormat="1" ht="19.8" customHeight="1">
      <c r="A472" s="6" t="s">
        <v>882</v>
      </c>
      <c r="B472" s="7">
        <v>2310.1125000000002</v>
      </c>
      <c r="C472" s="8" t="s">
        <v>92</v>
      </c>
      <c r="D472" s="8" t="s">
        <v>93</v>
      </c>
      <c r="E472" s="6" t="s">
        <v>26</v>
      </c>
      <c r="F472" s="7">
        <v>619.66</v>
      </c>
      <c r="G472" s="7">
        <v>17534.78</v>
      </c>
      <c r="H472" s="6" t="s">
        <v>884</v>
      </c>
      <c r="I472" s="8">
        <v>0</v>
      </c>
      <c r="J472" s="6" t="s">
        <v>269</v>
      </c>
      <c r="K472" s="7">
        <v>1.36</v>
      </c>
      <c r="L472" s="7">
        <v>71</v>
      </c>
      <c r="M472" s="7">
        <v>31</v>
      </c>
      <c r="N472" s="7">
        <v>35</v>
      </c>
      <c r="O472" s="7">
        <v>5</v>
      </c>
      <c r="P472" s="7"/>
      <c r="Q472" s="7"/>
      <c r="R472" s="17"/>
      <c r="S472" s="17"/>
      <c r="T472" s="17"/>
    </row>
    <row r="473" spans="1:20" s="9" customFormat="1" ht="19.8" customHeight="1">
      <c r="A473" s="6" t="s">
        <v>885</v>
      </c>
      <c r="B473" s="7">
        <v>2667.7883333333298</v>
      </c>
      <c r="C473" s="8" t="s">
        <v>53</v>
      </c>
      <c r="D473" s="8" t="s">
        <v>54</v>
      </c>
      <c r="E473" s="6" t="s">
        <v>22</v>
      </c>
      <c r="F473" s="7">
        <v>4094.8</v>
      </c>
      <c r="G473" s="7">
        <v>12271.14</v>
      </c>
      <c r="H473" s="6" t="s">
        <v>886</v>
      </c>
      <c r="I473" s="8" t="s">
        <v>54</v>
      </c>
      <c r="J473" s="6" t="s">
        <v>269</v>
      </c>
      <c r="K473" s="7">
        <v>3.2431974248927</v>
      </c>
      <c r="L473" s="7">
        <v>82</v>
      </c>
      <c r="M473" s="7">
        <v>16</v>
      </c>
      <c r="N473" s="7">
        <v>19</v>
      </c>
      <c r="O473" s="7">
        <v>47</v>
      </c>
      <c r="P473" s="7"/>
      <c r="Q473" s="7"/>
      <c r="R473" s="17"/>
      <c r="S473" s="17"/>
      <c r="T473" s="17"/>
    </row>
    <row r="474" spans="1:20" s="9" customFormat="1" ht="19.8" customHeight="1">
      <c r="A474" s="6" t="s">
        <v>885</v>
      </c>
      <c r="B474" s="7">
        <v>2667.7883333333298</v>
      </c>
      <c r="C474" s="8" t="s">
        <v>53</v>
      </c>
      <c r="D474" s="8" t="s">
        <v>54</v>
      </c>
      <c r="E474" s="6" t="s">
        <v>24</v>
      </c>
      <c r="F474" s="7">
        <v>2197.4699999999998</v>
      </c>
      <c r="G474" s="7">
        <v>6276.06</v>
      </c>
      <c r="H474" s="6" t="s">
        <v>887</v>
      </c>
      <c r="I474" s="8" t="s">
        <v>54</v>
      </c>
      <c r="J474" s="6" t="s">
        <v>269</v>
      </c>
      <c r="K474" s="7">
        <v>3.2564227166276298</v>
      </c>
      <c r="L474" s="7">
        <v>55</v>
      </c>
      <c r="M474" s="7">
        <v>35</v>
      </c>
      <c r="N474" s="7">
        <v>14</v>
      </c>
      <c r="O474" s="7">
        <v>5</v>
      </c>
      <c r="P474" s="7">
        <v>1</v>
      </c>
      <c r="Q474" s="7"/>
      <c r="R474" s="17"/>
      <c r="S474" s="17"/>
      <c r="T474" s="17"/>
    </row>
    <row r="475" spans="1:20" s="9" customFormat="1" ht="19.8" customHeight="1">
      <c r="A475" s="6" t="s">
        <v>885</v>
      </c>
      <c r="B475" s="7">
        <v>2667.7883333333298</v>
      </c>
      <c r="C475" s="8" t="s">
        <v>53</v>
      </c>
      <c r="D475" s="8" t="s">
        <v>54</v>
      </c>
      <c r="E475" s="6" t="s">
        <v>26</v>
      </c>
      <c r="F475" s="7">
        <v>8221.25</v>
      </c>
      <c r="G475" s="7">
        <v>13466.26</v>
      </c>
      <c r="H475" s="6" t="s">
        <v>888</v>
      </c>
      <c r="I475" s="8" t="s">
        <v>54</v>
      </c>
      <c r="J475" s="6" t="s">
        <v>269</v>
      </c>
      <c r="K475" s="7">
        <v>13.1</v>
      </c>
      <c r="L475" s="7">
        <v>96</v>
      </c>
      <c r="M475" s="7">
        <v>31</v>
      </c>
      <c r="N475" s="7">
        <v>31</v>
      </c>
      <c r="O475" s="7">
        <v>34</v>
      </c>
      <c r="P475" s="7"/>
      <c r="Q475" s="7"/>
      <c r="R475" s="17"/>
      <c r="S475" s="17"/>
      <c r="T475" s="17"/>
    </row>
    <row r="476" spans="1:20" s="9" customFormat="1" ht="19.8" customHeight="1">
      <c r="A476" s="6" t="s">
        <v>889</v>
      </c>
      <c r="B476" s="7">
        <v>2783.2541666666698</v>
      </c>
      <c r="C476" s="8" t="s">
        <v>53</v>
      </c>
      <c r="D476" s="8" t="s">
        <v>54</v>
      </c>
      <c r="E476" s="6" t="s">
        <v>22</v>
      </c>
      <c r="F476" s="7">
        <v>261.02999999999997</v>
      </c>
      <c r="G476" s="7">
        <v>4387.1899999999996</v>
      </c>
      <c r="H476" s="6" t="s">
        <v>890</v>
      </c>
      <c r="I476" s="8" t="s">
        <v>54</v>
      </c>
      <c r="J476" s="6" t="s">
        <v>269</v>
      </c>
      <c r="K476" s="7">
        <v>1.0805248015873019</v>
      </c>
      <c r="L476" s="7">
        <v>82</v>
      </c>
      <c r="M476" s="7">
        <v>16</v>
      </c>
      <c r="N476" s="7">
        <v>19</v>
      </c>
      <c r="O476" s="7">
        <v>47</v>
      </c>
      <c r="P476" s="7"/>
      <c r="Q476" s="7"/>
      <c r="R476" s="17"/>
      <c r="S476" s="17"/>
      <c r="T476" s="17"/>
    </row>
    <row r="477" spans="1:20" s="9" customFormat="1" ht="19.8" customHeight="1">
      <c r="A477" s="6" t="s">
        <v>889</v>
      </c>
      <c r="B477" s="7">
        <v>2783.2541666666698</v>
      </c>
      <c r="C477" s="8" t="s">
        <v>53</v>
      </c>
      <c r="D477" s="8" t="s">
        <v>54</v>
      </c>
      <c r="E477" s="6" t="s">
        <v>24</v>
      </c>
      <c r="F477" s="7">
        <v>144.66999999999999</v>
      </c>
      <c r="G477" s="7">
        <v>2170.4899999999998</v>
      </c>
      <c r="H477" s="6" t="s">
        <v>891</v>
      </c>
      <c r="I477" s="8" t="s">
        <v>54</v>
      </c>
      <c r="J477" s="6" t="s">
        <v>269</v>
      </c>
      <c r="K477" s="7">
        <v>2.0807924198250731</v>
      </c>
      <c r="L477" s="7">
        <v>52</v>
      </c>
      <c r="M477" s="7">
        <v>35</v>
      </c>
      <c r="N477" s="7">
        <v>13</v>
      </c>
      <c r="O477" s="7">
        <v>4</v>
      </c>
      <c r="P477" s="7"/>
      <c r="Q477" s="7"/>
      <c r="R477" s="17"/>
      <c r="S477" s="17"/>
      <c r="T477" s="17"/>
    </row>
    <row r="478" spans="1:20" s="9" customFormat="1" ht="19.8" customHeight="1">
      <c r="A478" s="6" t="s">
        <v>889</v>
      </c>
      <c r="B478" s="7">
        <v>2783.2541666666698</v>
      </c>
      <c r="C478" s="8" t="s">
        <v>53</v>
      </c>
      <c r="D478" s="8" t="s">
        <v>54</v>
      </c>
      <c r="E478" s="6" t="s">
        <v>26</v>
      </c>
      <c r="F478" s="7">
        <v>4594.08</v>
      </c>
      <c r="G478" s="7">
        <v>26841.37</v>
      </c>
      <c r="H478" s="6" t="s">
        <v>892</v>
      </c>
      <c r="I478" s="8" t="s">
        <v>54</v>
      </c>
      <c r="J478" s="6" t="s">
        <v>269</v>
      </c>
      <c r="K478" s="7">
        <v>1.0780000000000001</v>
      </c>
      <c r="L478" s="7">
        <v>119</v>
      </c>
      <c r="M478" s="7">
        <v>31</v>
      </c>
      <c r="N478" s="7">
        <v>35</v>
      </c>
      <c r="O478" s="7">
        <v>35</v>
      </c>
      <c r="P478" s="7"/>
      <c r="Q478" s="7">
        <v>18</v>
      </c>
      <c r="R478" s="17"/>
      <c r="S478" s="17"/>
      <c r="T478" s="17"/>
    </row>
    <row r="479" spans="1:20" s="9" customFormat="1" ht="19.8" customHeight="1">
      <c r="A479" s="6" t="s">
        <v>893</v>
      </c>
      <c r="B479" s="7">
        <v>2493.9141666666601</v>
      </c>
      <c r="C479" s="8" t="s">
        <v>92</v>
      </c>
      <c r="D479" s="8" t="s">
        <v>93</v>
      </c>
      <c r="E479" s="6" t="s">
        <v>22</v>
      </c>
      <c r="F479" s="7">
        <v>408.18</v>
      </c>
      <c r="G479" s="7">
        <v>3736.03</v>
      </c>
      <c r="H479" s="6" t="s">
        <v>894</v>
      </c>
      <c r="I479" s="8">
        <v>0</v>
      </c>
      <c r="J479" s="6" t="s">
        <v>269</v>
      </c>
      <c r="K479" s="7">
        <v>2.1520368852459022</v>
      </c>
      <c r="L479" s="7">
        <v>82</v>
      </c>
      <c r="M479" s="7">
        <v>16</v>
      </c>
      <c r="N479" s="7">
        <v>19</v>
      </c>
      <c r="O479" s="7">
        <v>47</v>
      </c>
      <c r="P479" s="7"/>
      <c r="Q479" s="7"/>
      <c r="R479" s="17"/>
      <c r="S479" s="17"/>
      <c r="T479" s="17"/>
    </row>
    <row r="480" spans="1:20" s="9" customFormat="1" ht="19.8" customHeight="1">
      <c r="A480" s="6" t="s">
        <v>893</v>
      </c>
      <c r="B480" s="7">
        <v>2493.9141666666601</v>
      </c>
      <c r="C480" s="8" t="s">
        <v>92</v>
      </c>
      <c r="D480" s="8" t="s">
        <v>93</v>
      </c>
      <c r="E480" s="6" t="s">
        <v>24</v>
      </c>
      <c r="F480" s="7">
        <v>134.12</v>
      </c>
      <c r="G480" s="7">
        <v>1728.11</v>
      </c>
      <c r="H480" s="6" t="s">
        <v>895</v>
      </c>
      <c r="I480" s="8">
        <v>0</v>
      </c>
      <c r="J480" s="6" t="s">
        <v>269</v>
      </c>
      <c r="K480" s="7">
        <v>2.1511539548022598</v>
      </c>
      <c r="L480" s="7">
        <v>52</v>
      </c>
      <c r="M480" s="7">
        <v>35</v>
      </c>
      <c r="N480" s="7">
        <v>13</v>
      </c>
      <c r="O480" s="7">
        <v>4</v>
      </c>
      <c r="P480" s="7"/>
      <c r="Q480" s="7"/>
      <c r="R480" s="17"/>
      <c r="S480" s="17"/>
      <c r="T480" s="17"/>
    </row>
    <row r="481" spans="1:20" s="9" customFormat="1" ht="19.8" customHeight="1">
      <c r="A481" s="6" t="s">
        <v>893</v>
      </c>
      <c r="B481" s="7">
        <v>2493.9141666666601</v>
      </c>
      <c r="C481" s="8" t="s">
        <v>92</v>
      </c>
      <c r="D481" s="8" t="s">
        <v>93</v>
      </c>
      <c r="E481" s="6" t="s">
        <v>26</v>
      </c>
      <c r="F481" s="7">
        <v>5241.05</v>
      </c>
      <c r="G481" s="7">
        <v>24462.83</v>
      </c>
      <c r="H481" s="6" t="s">
        <v>896</v>
      </c>
      <c r="I481" s="8">
        <v>0</v>
      </c>
      <c r="J481" s="6" t="s">
        <v>269</v>
      </c>
      <c r="K481" s="7">
        <v>1.1459999999999999</v>
      </c>
      <c r="L481" s="7">
        <v>119</v>
      </c>
      <c r="M481" s="7">
        <v>31</v>
      </c>
      <c r="N481" s="7">
        <v>35</v>
      </c>
      <c r="O481" s="7">
        <v>35</v>
      </c>
      <c r="P481" s="7"/>
      <c r="Q481" s="7">
        <v>18</v>
      </c>
      <c r="R481" s="17"/>
      <c r="S481" s="17"/>
      <c r="T481" s="17"/>
    </row>
    <row r="482" spans="1:20" s="9" customFormat="1" ht="19.8" customHeight="1">
      <c r="A482" s="6" t="s">
        <v>897</v>
      </c>
      <c r="B482" s="7">
        <v>780.549166666666</v>
      </c>
      <c r="C482" s="8" t="s">
        <v>898</v>
      </c>
      <c r="D482" s="8" t="s">
        <v>375</v>
      </c>
      <c r="E482" s="6" t="s">
        <v>22</v>
      </c>
      <c r="F482" s="7">
        <v>141.66999999999999</v>
      </c>
      <c r="G482" s="7">
        <v>1613.45</v>
      </c>
      <c r="H482" s="6" t="s">
        <v>899</v>
      </c>
      <c r="I482" s="8" t="s">
        <v>375</v>
      </c>
      <c r="J482" s="6" t="s">
        <v>269</v>
      </c>
      <c r="K482" s="7">
        <v>1.0892837500000001</v>
      </c>
      <c r="L482" s="7">
        <v>82</v>
      </c>
      <c r="M482" s="7">
        <v>16</v>
      </c>
      <c r="N482" s="7">
        <v>19</v>
      </c>
      <c r="O482" s="7">
        <v>47</v>
      </c>
      <c r="P482" s="7"/>
      <c r="Q482" s="7"/>
      <c r="R482" s="17"/>
      <c r="S482" s="17"/>
      <c r="T482" s="17"/>
    </row>
    <row r="483" spans="1:20" s="9" customFormat="1" ht="19.8" customHeight="1">
      <c r="A483" s="6" t="s">
        <v>897</v>
      </c>
      <c r="B483" s="7">
        <v>780.549166666666</v>
      </c>
      <c r="C483" s="8" t="s">
        <v>898</v>
      </c>
      <c r="D483" s="8" t="s">
        <v>375</v>
      </c>
      <c r="E483" s="6" t="s">
        <v>24</v>
      </c>
      <c r="F483" s="7">
        <v>62.15</v>
      </c>
      <c r="G483" s="7">
        <v>1158.0899999999999</v>
      </c>
      <c r="H483" s="6" t="s">
        <v>900</v>
      </c>
      <c r="I483" s="8" t="s">
        <v>375</v>
      </c>
      <c r="J483" s="6" t="s">
        <v>269</v>
      </c>
      <c r="K483" s="7">
        <v>1.088882051282051</v>
      </c>
      <c r="L483" s="7">
        <v>52</v>
      </c>
      <c r="M483" s="7">
        <v>35</v>
      </c>
      <c r="N483" s="7">
        <v>13</v>
      </c>
      <c r="O483" s="7">
        <v>4</v>
      </c>
      <c r="P483" s="7"/>
      <c r="Q483" s="7"/>
      <c r="R483" s="17"/>
      <c r="S483" s="17"/>
      <c r="T483" s="17"/>
    </row>
    <row r="484" spans="1:20" s="9" customFormat="1" ht="19.8" customHeight="1">
      <c r="A484" s="6" t="s">
        <v>897</v>
      </c>
      <c r="B484" s="7">
        <v>780.549166666666</v>
      </c>
      <c r="C484" s="8" t="s">
        <v>898</v>
      </c>
      <c r="D484" s="8" t="s">
        <v>375</v>
      </c>
      <c r="E484" s="6" t="s">
        <v>26</v>
      </c>
      <c r="F484" s="7">
        <v>1818.76</v>
      </c>
      <c r="G484" s="7">
        <v>6595.05</v>
      </c>
      <c r="H484" s="6" t="s">
        <v>901</v>
      </c>
      <c r="I484" s="8" t="s">
        <v>375</v>
      </c>
      <c r="J484" s="6" t="s">
        <v>269</v>
      </c>
      <c r="K484" s="7">
        <v>1.0860000000000001</v>
      </c>
      <c r="L484" s="7">
        <v>119</v>
      </c>
      <c r="M484" s="7">
        <v>31</v>
      </c>
      <c r="N484" s="7">
        <v>35</v>
      </c>
      <c r="O484" s="7">
        <v>35</v>
      </c>
      <c r="P484" s="7"/>
      <c r="Q484" s="7">
        <v>18</v>
      </c>
      <c r="R484" s="17"/>
      <c r="S484" s="17"/>
      <c r="T484" s="17"/>
    </row>
    <row r="485" spans="1:20" s="9" customFormat="1" ht="19.8" customHeight="1">
      <c r="A485" s="6" t="s">
        <v>902</v>
      </c>
      <c r="B485" s="7">
        <v>2182.105</v>
      </c>
      <c r="C485" s="8" t="s">
        <v>837</v>
      </c>
      <c r="D485" s="8" t="s">
        <v>375</v>
      </c>
      <c r="E485" s="6" t="s">
        <v>22</v>
      </c>
      <c r="F485" s="7">
        <v>318.62</v>
      </c>
      <c r="G485" s="7">
        <v>4617.1499999999996</v>
      </c>
      <c r="H485" s="6" t="s">
        <v>903</v>
      </c>
      <c r="I485" s="8" t="s">
        <v>375</v>
      </c>
      <c r="J485" s="6" t="s">
        <v>269</v>
      </c>
      <c r="K485" s="7">
        <v>1.071344292660338</v>
      </c>
      <c r="L485" s="7">
        <v>82</v>
      </c>
      <c r="M485" s="7">
        <v>16</v>
      </c>
      <c r="N485" s="7">
        <v>19</v>
      </c>
      <c r="O485" s="7">
        <v>47</v>
      </c>
      <c r="P485" s="7"/>
      <c r="Q485" s="7"/>
      <c r="R485" s="17"/>
      <c r="S485" s="17"/>
      <c r="T485" s="17"/>
    </row>
    <row r="486" spans="1:20" s="9" customFormat="1" ht="19.8" customHeight="1">
      <c r="A486" s="6" t="s">
        <v>902</v>
      </c>
      <c r="B486" s="7">
        <v>2182.105</v>
      </c>
      <c r="C486" s="8" t="s">
        <v>837</v>
      </c>
      <c r="D486" s="8" t="s">
        <v>375</v>
      </c>
      <c r="E486" s="6" t="s">
        <v>24</v>
      </c>
      <c r="F486" s="7">
        <v>126.54</v>
      </c>
      <c r="G486" s="7">
        <v>1821.64</v>
      </c>
      <c r="H486" s="6" t="s">
        <v>904</v>
      </c>
      <c r="I486" s="8" t="s">
        <v>375</v>
      </c>
      <c r="J486" s="6" t="s">
        <v>269</v>
      </c>
      <c r="K486" s="7">
        <v>1.0715166487647689</v>
      </c>
      <c r="L486" s="7">
        <v>52</v>
      </c>
      <c r="M486" s="7">
        <v>35</v>
      </c>
      <c r="N486" s="7">
        <v>13</v>
      </c>
      <c r="O486" s="7">
        <v>4</v>
      </c>
      <c r="P486" s="7"/>
      <c r="Q486" s="7"/>
      <c r="R486" s="17"/>
      <c r="S486" s="17"/>
      <c r="T486" s="17"/>
    </row>
    <row r="487" spans="1:20" s="9" customFormat="1" ht="19.8" customHeight="1">
      <c r="A487" s="6" t="s">
        <v>902</v>
      </c>
      <c r="B487" s="7">
        <v>2182.105</v>
      </c>
      <c r="C487" s="8" t="s">
        <v>837</v>
      </c>
      <c r="D487" s="8" t="s">
        <v>375</v>
      </c>
      <c r="E487" s="6" t="s">
        <v>26</v>
      </c>
      <c r="F487" s="7">
        <v>6819.82</v>
      </c>
      <c r="G487" s="7">
        <v>19746.47</v>
      </c>
      <c r="H487" s="6" t="s">
        <v>905</v>
      </c>
      <c r="I487" s="8" t="s">
        <v>375</v>
      </c>
      <c r="J487" s="6" t="s">
        <v>269</v>
      </c>
      <c r="K487" s="7">
        <v>2.069</v>
      </c>
      <c r="L487" s="7">
        <v>119</v>
      </c>
      <c r="M487" s="7">
        <v>31</v>
      </c>
      <c r="N487" s="7">
        <v>35</v>
      </c>
      <c r="O487" s="7">
        <v>35</v>
      </c>
      <c r="P487" s="7"/>
      <c r="Q487" s="7">
        <v>18</v>
      </c>
      <c r="R487" s="17"/>
      <c r="S487" s="17"/>
      <c r="T487" s="17"/>
    </row>
    <row r="488" spans="1:20" s="9" customFormat="1" ht="19.8" customHeight="1">
      <c r="A488" s="6" t="s">
        <v>906</v>
      </c>
      <c r="B488" s="7">
        <v>812.92250000000001</v>
      </c>
      <c r="C488" s="8" t="s">
        <v>907</v>
      </c>
      <c r="D488" s="8" t="s">
        <v>375</v>
      </c>
      <c r="E488" s="6" t="s">
        <v>22</v>
      </c>
      <c r="F488" s="7">
        <v>226.9</v>
      </c>
      <c r="G488" s="7">
        <v>2432.4</v>
      </c>
      <c r="H488" s="6" t="s">
        <v>908</v>
      </c>
      <c r="I488" s="8" t="s">
        <v>375</v>
      </c>
      <c r="J488" s="6" t="s">
        <v>269</v>
      </c>
      <c r="K488" s="7">
        <v>2.05850564516129</v>
      </c>
      <c r="L488" s="7">
        <v>82</v>
      </c>
      <c r="M488" s="7">
        <v>16</v>
      </c>
      <c r="N488" s="7">
        <v>19</v>
      </c>
      <c r="O488" s="7">
        <v>47</v>
      </c>
      <c r="P488" s="7"/>
      <c r="Q488" s="7"/>
      <c r="R488" s="17"/>
      <c r="S488" s="17"/>
      <c r="T488" s="17"/>
    </row>
    <row r="489" spans="1:20" s="9" customFormat="1" ht="19.8" customHeight="1">
      <c r="A489" s="6" t="s">
        <v>906</v>
      </c>
      <c r="B489" s="7">
        <v>812.92250000000001</v>
      </c>
      <c r="C489" s="8" t="s">
        <v>907</v>
      </c>
      <c r="D489" s="8" t="s">
        <v>375</v>
      </c>
      <c r="E489" s="6" t="s">
        <v>24</v>
      </c>
      <c r="F489" s="7">
        <v>65.180000000000007</v>
      </c>
      <c r="G489" s="7">
        <v>880.05</v>
      </c>
      <c r="H489" s="6" t="s">
        <v>909</v>
      </c>
      <c r="I489" s="8" t="s">
        <v>375</v>
      </c>
      <c r="J489" s="6" t="s">
        <v>269</v>
      </c>
      <c r="K489" s="7">
        <v>1.0605338983050849</v>
      </c>
      <c r="L489" s="7">
        <v>52</v>
      </c>
      <c r="M489" s="7">
        <v>35</v>
      </c>
      <c r="N489" s="7">
        <v>13</v>
      </c>
      <c r="O489" s="7">
        <v>4</v>
      </c>
      <c r="P489" s="7"/>
      <c r="Q489" s="7"/>
      <c r="R489" s="17"/>
      <c r="S489" s="17"/>
      <c r="T489" s="17"/>
    </row>
    <row r="490" spans="1:20" s="9" customFormat="1" ht="19.8" customHeight="1">
      <c r="A490" s="6" t="s">
        <v>906</v>
      </c>
      <c r="B490" s="7">
        <v>812.92250000000001</v>
      </c>
      <c r="C490" s="8" t="s">
        <v>907</v>
      </c>
      <c r="D490" s="8" t="s">
        <v>375</v>
      </c>
      <c r="E490" s="6" t="s">
        <v>26</v>
      </c>
      <c r="F490" s="7">
        <v>2279.59</v>
      </c>
      <c r="G490" s="7">
        <v>6442.62</v>
      </c>
      <c r="H490" s="6" t="s">
        <v>910</v>
      </c>
      <c r="I490" s="8" t="s">
        <v>375</v>
      </c>
      <c r="J490" s="6" t="s">
        <v>269</v>
      </c>
      <c r="K490" s="7">
        <v>1.057166666666667</v>
      </c>
      <c r="L490" s="7">
        <v>119</v>
      </c>
      <c r="M490" s="7">
        <v>31</v>
      </c>
      <c r="N490" s="7">
        <v>35</v>
      </c>
      <c r="O490" s="7">
        <v>35</v>
      </c>
      <c r="P490" s="7"/>
      <c r="Q490" s="7">
        <v>18</v>
      </c>
      <c r="R490" s="17"/>
      <c r="S490" s="17"/>
      <c r="T490" s="17"/>
    </row>
    <row r="491" spans="1:20" s="9" customFormat="1" ht="19.8" customHeight="1">
      <c r="A491" s="6" t="s">
        <v>911</v>
      </c>
      <c r="B491" s="7">
        <v>1356.29666666667</v>
      </c>
      <c r="C491" s="8" t="s">
        <v>842</v>
      </c>
      <c r="D491" s="8" t="s">
        <v>375</v>
      </c>
      <c r="E491" s="6" t="s">
        <v>22</v>
      </c>
      <c r="F491" s="7">
        <v>292.51</v>
      </c>
      <c r="G491" s="7">
        <v>3871.66</v>
      </c>
      <c r="H491" s="6" t="s">
        <v>912</v>
      </c>
      <c r="I491" s="8">
        <v>0</v>
      </c>
      <c r="J491" s="6" t="s">
        <v>269</v>
      </c>
      <c r="K491" s="7">
        <v>2.0902381471389639</v>
      </c>
      <c r="L491" s="7">
        <v>82</v>
      </c>
      <c r="M491" s="7">
        <v>16</v>
      </c>
      <c r="N491" s="7">
        <v>19</v>
      </c>
      <c r="O491" s="7">
        <v>47</v>
      </c>
      <c r="P491" s="7"/>
      <c r="Q491" s="7"/>
      <c r="R491" s="17"/>
      <c r="S491" s="17"/>
      <c r="T491" s="17"/>
    </row>
    <row r="492" spans="1:20" s="9" customFormat="1" ht="19.8" customHeight="1">
      <c r="A492" s="6" t="s">
        <v>911</v>
      </c>
      <c r="B492" s="7">
        <v>1356.29666666667</v>
      </c>
      <c r="C492" s="8" t="s">
        <v>842</v>
      </c>
      <c r="D492" s="8" t="s">
        <v>375</v>
      </c>
      <c r="E492" s="6" t="s">
        <v>24</v>
      </c>
      <c r="F492" s="7">
        <v>37.61</v>
      </c>
      <c r="G492" s="7">
        <v>900.14</v>
      </c>
      <c r="H492" s="6" t="s">
        <v>913</v>
      </c>
      <c r="I492" s="8">
        <v>0</v>
      </c>
      <c r="J492" s="6" t="s">
        <v>269</v>
      </c>
      <c r="K492" s="7">
        <v>2.0903568421052632</v>
      </c>
      <c r="L492" s="7">
        <v>52</v>
      </c>
      <c r="M492" s="7">
        <v>35</v>
      </c>
      <c r="N492" s="7">
        <v>13</v>
      </c>
      <c r="O492" s="7">
        <v>4</v>
      </c>
      <c r="P492" s="7"/>
      <c r="Q492" s="7"/>
      <c r="R492" s="17"/>
      <c r="S492" s="17"/>
      <c r="T492" s="17"/>
    </row>
    <row r="493" spans="1:20" s="9" customFormat="1" ht="19.8" customHeight="1">
      <c r="A493" s="6" t="s">
        <v>911</v>
      </c>
      <c r="B493" s="7">
        <v>1356.29666666667</v>
      </c>
      <c r="C493" s="8" t="s">
        <v>842</v>
      </c>
      <c r="D493" s="8" t="s">
        <v>375</v>
      </c>
      <c r="E493" s="6" t="s">
        <v>26</v>
      </c>
      <c r="F493" s="7">
        <v>4550.12</v>
      </c>
      <c r="G493" s="7">
        <v>11503.76</v>
      </c>
      <c r="H493" s="6" t="s">
        <v>914</v>
      </c>
      <c r="I493" s="8">
        <v>0</v>
      </c>
      <c r="J493" s="6" t="s">
        <v>269</v>
      </c>
      <c r="K493" s="7">
        <v>2.0870000000000002</v>
      </c>
      <c r="L493" s="7">
        <v>119</v>
      </c>
      <c r="M493" s="7">
        <v>31</v>
      </c>
      <c r="N493" s="7">
        <v>35</v>
      </c>
      <c r="O493" s="7">
        <v>35</v>
      </c>
      <c r="P493" s="7"/>
      <c r="Q493" s="7">
        <v>18</v>
      </c>
      <c r="R493" s="17"/>
      <c r="S493" s="17"/>
      <c r="T493" s="17"/>
    </row>
    <row r="494" spans="1:20" s="9" customFormat="1" ht="19.8" customHeight="1">
      <c r="A494" s="6" t="s">
        <v>915</v>
      </c>
      <c r="B494" s="7">
        <v>730.34083333333297</v>
      </c>
      <c r="C494" s="8" t="s">
        <v>126</v>
      </c>
      <c r="D494" s="8" t="s">
        <v>62</v>
      </c>
      <c r="E494" s="6" t="s">
        <v>22</v>
      </c>
      <c r="F494" s="7">
        <v>108.98</v>
      </c>
      <c r="G494" s="7">
        <v>1510.63</v>
      </c>
      <c r="H494" s="6" t="s">
        <v>916</v>
      </c>
      <c r="I494" s="8">
        <v>0</v>
      </c>
      <c r="J494" s="6" t="s">
        <v>269</v>
      </c>
      <c r="K494" s="7">
        <v>1.1176405097250171</v>
      </c>
      <c r="L494" s="7">
        <v>82</v>
      </c>
      <c r="M494" s="7">
        <v>16</v>
      </c>
      <c r="N494" s="7">
        <v>19</v>
      </c>
      <c r="O494" s="7">
        <v>47</v>
      </c>
      <c r="P494" s="7"/>
      <c r="Q494" s="7"/>
      <c r="R494" s="17"/>
      <c r="S494" s="17"/>
      <c r="T494" s="17"/>
    </row>
    <row r="495" spans="1:20" s="9" customFormat="1" ht="19.8" customHeight="1">
      <c r="A495" s="6" t="s">
        <v>915</v>
      </c>
      <c r="B495" s="7">
        <v>730.34083333333297</v>
      </c>
      <c r="C495" s="8" t="s">
        <v>126</v>
      </c>
      <c r="D495" s="8" t="s">
        <v>62</v>
      </c>
      <c r="E495" s="6" t="s">
        <v>24</v>
      </c>
      <c r="F495" s="7">
        <v>48.49</v>
      </c>
      <c r="G495" s="7">
        <v>1083.58</v>
      </c>
      <c r="H495" s="6" t="s">
        <v>917</v>
      </c>
      <c r="I495" s="8">
        <v>0</v>
      </c>
      <c r="J495" s="6" t="s">
        <v>269</v>
      </c>
      <c r="K495" s="7">
        <v>1.118997551020408</v>
      </c>
      <c r="L495" s="7">
        <v>52</v>
      </c>
      <c r="M495" s="7">
        <v>35</v>
      </c>
      <c r="N495" s="7">
        <v>13</v>
      </c>
      <c r="O495" s="7">
        <v>4</v>
      </c>
      <c r="P495" s="7"/>
      <c r="Q495" s="7"/>
      <c r="R495" s="17"/>
      <c r="S495" s="17"/>
      <c r="T495" s="17"/>
    </row>
    <row r="496" spans="1:20" s="9" customFormat="1" ht="19.8" customHeight="1">
      <c r="A496" s="6" t="s">
        <v>915</v>
      </c>
      <c r="B496" s="7">
        <v>730.34083333333297</v>
      </c>
      <c r="C496" s="8" t="s">
        <v>126</v>
      </c>
      <c r="D496" s="8" t="s">
        <v>62</v>
      </c>
      <c r="E496" s="6" t="s">
        <v>26</v>
      </c>
      <c r="F496" s="7">
        <v>3105.08</v>
      </c>
      <c r="G496" s="7">
        <v>6169.88</v>
      </c>
      <c r="H496" s="6" t="s">
        <v>918</v>
      </c>
      <c r="I496" s="8">
        <v>0</v>
      </c>
      <c r="J496" s="6" t="s">
        <v>269</v>
      </c>
      <c r="K496" s="7">
        <v>2.113</v>
      </c>
      <c r="L496" s="7">
        <v>119</v>
      </c>
      <c r="M496" s="7">
        <v>31</v>
      </c>
      <c r="N496" s="7">
        <v>35</v>
      </c>
      <c r="O496" s="7">
        <v>35</v>
      </c>
      <c r="P496" s="7"/>
      <c r="Q496" s="7">
        <v>18</v>
      </c>
      <c r="R496" s="17"/>
      <c r="S496" s="17"/>
      <c r="T496" s="17"/>
    </row>
    <row r="497" spans="1:20" s="9" customFormat="1" ht="19.8" customHeight="1">
      <c r="A497" s="6" t="s">
        <v>919</v>
      </c>
      <c r="B497" s="7">
        <v>752.56500000000005</v>
      </c>
      <c r="C497" s="8" t="s">
        <v>126</v>
      </c>
      <c r="D497" s="8" t="s">
        <v>62</v>
      </c>
      <c r="E497" s="6" t="s">
        <v>22</v>
      </c>
      <c r="F497" s="7">
        <v>60.2</v>
      </c>
      <c r="G497" s="7">
        <v>1145.71</v>
      </c>
      <c r="H497" s="6" t="s">
        <v>920</v>
      </c>
      <c r="I497" s="8">
        <v>0</v>
      </c>
      <c r="J497" s="6" t="s">
        <v>269</v>
      </c>
      <c r="K497" s="7">
        <v>2.2400000000000002</v>
      </c>
      <c r="L497" s="7">
        <v>35</v>
      </c>
      <c r="M497" s="7">
        <v>16</v>
      </c>
      <c r="N497" s="7">
        <v>19</v>
      </c>
      <c r="O497" s="7"/>
      <c r="P497" s="7"/>
      <c r="Q497" s="7"/>
      <c r="R497" s="17"/>
      <c r="S497" s="17"/>
      <c r="T497" s="17"/>
    </row>
    <row r="498" spans="1:20" s="9" customFormat="1" ht="19.8" customHeight="1">
      <c r="A498" s="6" t="s">
        <v>919</v>
      </c>
      <c r="B498" s="7">
        <v>752.56500000000005</v>
      </c>
      <c r="C498" s="8" t="s">
        <v>126</v>
      </c>
      <c r="D498" s="8" t="s">
        <v>62</v>
      </c>
      <c r="E498" s="6" t="s">
        <v>24</v>
      </c>
      <c r="F498" s="7">
        <v>482.77</v>
      </c>
      <c r="G498" s="7">
        <v>1249.82</v>
      </c>
      <c r="H498" s="6" t="s">
        <v>921</v>
      </c>
      <c r="I498" s="8">
        <v>0</v>
      </c>
      <c r="J498" s="6" t="s">
        <v>269</v>
      </c>
      <c r="K498" s="7">
        <v>3.24</v>
      </c>
      <c r="L498" s="7">
        <v>49</v>
      </c>
      <c r="M498" s="7">
        <v>35</v>
      </c>
      <c r="N498" s="7">
        <v>13</v>
      </c>
      <c r="O498" s="7">
        <v>1</v>
      </c>
      <c r="P498" s="7"/>
      <c r="Q498" s="7"/>
      <c r="R498" s="17"/>
      <c r="S498" s="17"/>
      <c r="T498" s="17"/>
    </row>
    <row r="499" spans="1:20" s="9" customFormat="1" ht="19.8" customHeight="1">
      <c r="A499" s="6" t="s">
        <v>919</v>
      </c>
      <c r="B499" s="7">
        <v>752.56500000000005</v>
      </c>
      <c r="C499" s="8" t="s">
        <v>126</v>
      </c>
      <c r="D499" s="8" t="s">
        <v>62</v>
      </c>
      <c r="E499" s="6" t="s">
        <v>26</v>
      </c>
      <c r="F499" s="7">
        <v>1091.19</v>
      </c>
      <c r="G499" s="7">
        <v>2119.86</v>
      </c>
      <c r="H499" s="6" t="s">
        <v>922</v>
      </c>
      <c r="I499" s="8">
        <v>0</v>
      </c>
      <c r="J499" s="6" t="s">
        <v>269</v>
      </c>
      <c r="K499" s="7">
        <v>3.23</v>
      </c>
      <c r="L499" s="7">
        <v>41</v>
      </c>
      <c r="M499" s="7">
        <v>29</v>
      </c>
      <c r="N499" s="7">
        <v>12</v>
      </c>
      <c r="O499" s="7"/>
      <c r="P499" s="7"/>
      <c r="Q499" s="7"/>
      <c r="R499" s="17"/>
      <c r="S499" s="17"/>
      <c r="T499" s="17"/>
    </row>
    <row r="500" spans="1:20" s="9" customFormat="1" ht="19.8" customHeight="1">
      <c r="A500" s="6" t="s">
        <v>923</v>
      </c>
      <c r="B500" s="7">
        <v>1695.7075</v>
      </c>
      <c r="C500" s="8" t="s">
        <v>126</v>
      </c>
      <c r="D500" s="8" t="s">
        <v>39</v>
      </c>
      <c r="E500" s="6" t="s">
        <v>22</v>
      </c>
      <c r="F500" s="7">
        <v>58.51</v>
      </c>
      <c r="G500" s="7">
        <v>1006.45</v>
      </c>
      <c r="H500" s="6" t="s">
        <v>924</v>
      </c>
      <c r="I500" s="8" t="s">
        <v>39</v>
      </c>
      <c r="J500" s="6" t="s">
        <v>269</v>
      </c>
      <c r="K500" s="7">
        <v>1.53</v>
      </c>
      <c r="L500" s="7">
        <v>72</v>
      </c>
      <c r="M500" s="7">
        <v>16</v>
      </c>
      <c r="N500" s="7">
        <v>19</v>
      </c>
      <c r="O500" s="7">
        <v>37</v>
      </c>
      <c r="P500" s="7"/>
      <c r="Q500" s="7"/>
      <c r="R500" s="17"/>
      <c r="S500" s="17"/>
      <c r="T500" s="17"/>
    </row>
    <row r="501" spans="1:20" s="9" customFormat="1" ht="19.8" customHeight="1">
      <c r="A501" s="6" t="s">
        <v>923</v>
      </c>
      <c r="B501" s="7">
        <v>1695.7075</v>
      </c>
      <c r="C501" s="8" t="s">
        <v>126</v>
      </c>
      <c r="D501" s="8" t="s">
        <v>39</v>
      </c>
      <c r="E501" s="6" t="s">
        <v>24</v>
      </c>
      <c r="F501" s="7">
        <v>1622.69</v>
      </c>
      <c r="G501" s="7">
        <v>2973.25</v>
      </c>
      <c r="H501" s="6" t="s">
        <v>925</v>
      </c>
      <c r="I501" s="8" t="s">
        <v>39</v>
      </c>
      <c r="J501" s="6" t="s">
        <v>269</v>
      </c>
      <c r="K501" s="7">
        <v>2.5299999999999998</v>
      </c>
      <c r="L501" s="7">
        <v>53</v>
      </c>
      <c r="M501" s="7">
        <v>35</v>
      </c>
      <c r="N501" s="7">
        <v>13</v>
      </c>
      <c r="O501" s="7">
        <v>5</v>
      </c>
      <c r="P501" s="7"/>
      <c r="Q501" s="7"/>
      <c r="R501" s="17"/>
      <c r="S501" s="17"/>
      <c r="T501" s="17"/>
    </row>
    <row r="502" spans="1:20" s="9" customFormat="1" ht="19.8" customHeight="1">
      <c r="A502" s="6" t="s">
        <v>923</v>
      </c>
      <c r="B502" s="7">
        <v>1695.7075</v>
      </c>
      <c r="C502" s="8" t="s">
        <v>126</v>
      </c>
      <c r="D502" s="8" t="s">
        <v>39</v>
      </c>
      <c r="E502" s="6" t="s">
        <v>26</v>
      </c>
      <c r="F502" s="7">
        <v>1541.95</v>
      </c>
      <c r="G502" s="7">
        <v>2803.13</v>
      </c>
      <c r="H502" s="6" t="s">
        <v>926</v>
      </c>
      <c r="I502" s="8" t="s">
        <v>39</v>
      </c>
      <c r="J502" s="6" t="s">
        <v>269</v>
      </c>
      <c r="K502" s="7">
        <v>2.5299999999999998</v>
      </c>
      <c r="L502" s="7">
        <v>41</v>
      </c>
      <c r="M502" s="7">
        <v>29</v>
      </c>
      <c r="N502" s="7">
        <v>12</v>
      </c>
      <c r="O502" s="7"/>
      <c r="P502" s="7"/>
      <c r="Q502" s="7"/>
      <c r="R502" s="17"/>
      <c r="S502" s="17"/>
      <c r="T502" s="17"/>
    </row>
    <row r="503" spans="1:20" s="9" customFormat="1" ht="19.8" customHeight="1">
      <c r="A503" s="6" t="s">
        <v>927</v>
      </c>
      <c r="B503" s="7">
        <v>665.41</v>
      </c>
      <c r="C503" s="8" t="s">
        <v>53</v>
      </c>
      <c r="D503" s="8" t="s">
        <v>54</v>
      </c>
      <c r="E503" s="6" t="s">
        <v>22</v>
      </c>
      <c r="F503" s="7">
        <v>297.2</v>
      </c>
      <c r="G503" s="7">
        <v>386.08</v>
      </c>
      <c r="H503" s="6" t="s">
        <v>928</v>
      </c>
      <c r="I503" s="8" t="s">
        <v>54</v>
      </c>
      <c r="J503" s="6" t="s">
        <v>269</v>
      </c>
      <c r="K503" s="7">
        <v>2.56</v>
      </c>
      <c r="L503" s="7">
        <v>82</v>
      </c>
      <c r="M503" s="7">
        <v>16</v>
      </c>
      <c r="N503" s="7">
        <v>19</v>
      </c>
      <c r="O503" s="7">
        <v>47</v>
      </c>
      <c r="P503" s="7"/>
      <c r="Q503" s="7"/>
      <c r="R503" s="17"/>
      <c r="S503" s="17"/>
      <c r="T503" s="17"/>
    </row>
    <row r="504" spans="1:20" s="9" customFormat="1" ht="19.8" customHeight="1">
      <c r="A504" s="6" t="s">
        <v>927</v>
      </c>
      <c r="B504" s="7">
        <v>665.41</v>
      </c>
      <c r="C504" s="8" t="s">
        <v>53</v>
      </c>
      <c r="D504" s="8" t="s">
        <v>54</v>
      </c>
      <c r="E504" s="6" t="s">
        <v>24</v>
      </c>
      <c r="F504" s="7">
        <v>5.41</v>
      </c>
      <c r="G504" s="7">
        <v>232.81</v>
      </c>
      <c r="H504" s="6" t="s">
        <v>929</v>
      </c>
      <c r="I504" s="8" t="s">
        <v>54</v>
      </c>
      <c r="J504" s="6" t="s">
        <v>269</v>
      </c>
      <c r="K504" s="7">
        <v>2.56</v>
      </c>
      <c r="L504" s="7">
        <v>53</v>
      </c>
      <c r="M504" s="7">
        <v>35</v>
      </c>
      <c r="N504" s="7">
        <v>13</v>
      </c>
      <c r="O504" s="7">
        <v>5</v>
      </c>
      <c r="P504" s="7"/>
      <c r="Q504" s="7"/>
      <c r="R504" s="17"/>
      <c r="S504" s="17"/>
      <c r="T504" s="17"/>
    </row>
    <row r="505" spans="1:20" s="9" customFormat="1" ht="19.8" customHeight="1">
      <c r="A505" s="6" t="s">
        <v>927</v>
      </c>
      <c r="B505" s="7">
        <v>665.41</v>
      </c>
      <c r="C505" s="8" t="s">
        <v>53</v>
      </c>
      <c r="D505" s="8" t="s">
        <v>54</v>
      </c>
      <c r="E505" s="6" t="s">
        <v>26</v>
      </c>
      <c r="F505" s="7">
        <v>1.81</v>
      </c>
      <c r="G505" s="7">
        <v>711.93</v>
      </c>
      <c r="H505" s="6" t="s">
        <v>930</v>
      </c>
      <c r="I505" s="8" t="s">
        <v>54</v>
      </c>
      <c r="J505" s="6" t="s">
        <v>269</v>
      </c>
      <c r="K505" s="7">
        <v>2.5499999999999998</v>
      </c>
      <c r="L505" s="7">
        <v>66</v>
      </c>
      <c r="M505" s="7">
        <v>31</v>
      </c>
      <c r="N505" s="7">
        <v>35</v>
      </c>
      <c r="O505" s="7"/>
      <c r="P505" s="7"/>
      <c r="Q505" s="7"/>
      <c r="R505" s="17"/>
      <c r="S505" s="17"/>
      <c r="T505" s="17"/>
    </row>
    <row r="506" spans="1:20" s="9" customFormat="1" ht="19.8" customHeight="1">
      <c r="A506" s="6" t="s">
        <v>931</v>
      </c>
      <c r="B506" s="7">
        <v>817.71</v>
      </c>
      <c r="C506" s="8" t="s">
        <v>53</v>
      </c>
      <c r="D506" s="8" t="s">
        <v>107</v>
      </c>
      <c r="E506" s="6" t="s">
        <v>22</v>
      </c>
      <c r="F506" s="7">
        <v>379.22</v>
      </c>
      <c r="G506" s="7">
        <v>517.78</v>
      </c>
      <c r="H506" s="6" t="s">
        <v>932</v>
      </c>
      <c r="I506" s="8">
        <v>0</v>
      </c>
      <c r="J506" s="6" t="s">
        <v>269</v>
      </c>
      <c r="K506" s="7">
        <v>2.54</v>
      </c>
      <c r="L506" s="7">
        <v>82</v>
      </c>
      <c r="M506" s="7">
        <v>16</v>
      </c>
      <c r="N506" s="7">
        <v>19</v>
      </c>
      <c r="O506" s="7">
        <v>47</v>
      </c>
      <c r="P506" s="7"/>
      <c r="Q506" s="7"/>
      <c r="R506" s="17"/>
      <c r="S506" s="17"/>
      <c r="T506" s="17"/>
    </row>
    <row r="507" spans="1:20" s="9" customFormat="1" ht="19.8" customHeight="1">
      <c r="A507" s="6" t="s">
        <v>931</v>
      </c>
      <c r="B507" s="7">
        <v>817.71</v>
      </c>
      <c r="C507" s="8" t="s">
        <v>53</v>
      </c>
      <c r="D507" s="8" t="s">
        <v>107</v>
      </c>
      <c r="E507" s="6" t="s">
        <v>24</v>
      </c>
      <c r="F507" s="7">
        <v>5.83</v>
      </c>
      <c r="G507" s="7">
        <v>254.69</v>
      </c>
      <c r="H507" s="6" t="s">
        <v>933</v>
      </c>
      <c r="I507" s="8">
        <v>0</v>
      </c>
      <c r="J507" s="6" t="s">
        <v>269</v>
      </c>
      <c r="K507" s="7">
        <v>2.54</v>
      </c>
      <c r="L507" s="7">
        <v>53</v>
      </c>
      <c r="M507" s="7">
        <v>35</v>
      </c>
      <c r="N507" s="7">
        <v>13</v>
      </c>
      <c r="O507" s="7">
        <v>5</v>
      </c>
      <c r="P507" s="7"/>
      <c r="Q507" s="7"/>
      <c r="R507" s="17"/>
      <c r="S507" s="17"/>
      <c r="T507" s="17"/>
    </row>
    <row r="508" spans="1:20" s="9" customFormat="1" ht="19.8" customHeight="1">
      <c r="A508" s="6" t="s">
        <v>931</v>
      </c>
      <c r="B508" s="7">
        <v>817.71</v>
      </c>
      <c r="C508" s="8" t="s">
        <v>53</v>
      </c>
      <c r="D508" s="8" t="s">
        <v>107</v>
      </c>
      <c r="E508" s="6" t="s">
        <v>26</v>
      </c>
      <c r="F508" s="7"/>
      <c r="G508" s="7">
        <v>862.95</v>
      </c>
      <c r="H508" s="6" t="s">
        <v>934</v>
      </c>
      <c r="I508" s="8">
        <v>0</v>
      </c>
      <c r="J508" s="6" t="s">
        <v>269</v>
      </c>
      <c r="K508" s="7">
        <v>2.5299999999999998</v>
      </c>
      <c r="L508" s="7">
        <v>66</v>
      </c>
      <c r="M508" s="7">
        <v>31</v>
      </c>
      <c r="N508" s="7">
        <v>35</v>
      </c>
      <c r="O508" s="7"/>
      <c r="P508" s="7"/>
      <c r="Q508" s="7"/>
      <c r="R508" s="17"/>
      <c r="S508" s="17"/>
      <c r="T508" s="17"/>
    </row>
    <row r="509" spans="1:20" s="9" customFormat="1" ht="19.8" customHeight="1">
      <c r="A509" s="6" t="s">
        <v>935</v>
      </c>
      <c r="B509" s="7">
        <v>274.48500000000001</v>
      </c>
      <c r="C509" s="8" t="s">
        <v>258</v>
      </c>
      <c r="D509" s="8" t="s">
        <v>259</v>
      </c>
      <c r="E509" s="6" t="s">
        <v>22</v>
      </c>
      <c r="F509" s="7"/>
      <c r="G509" s="7">
        <v>123.61</v>
      </c>
      <c r="H509" s="6" t="s">
        <v>936</v>
      </c>
      <c r="I509" s="8">
        <v>0</v>
      </c>
      <c r="J509" s="6" t="s">
        <v>269</v>
      </c>
      <c r="K509" s="7">
        <v>1.33</v>
      </c>
      <c r="L509" s="7">
        <v>82</v>
      </c>
      <c r="M509" s="7">
        <v>16</v>
      </c>
      <c r="N509" s="7">
        <v>19</v>
      </c>
      <c r="O509" s="7">
        <v>47</v>
      </c>
      <c r="P509" s="7"/>
      <c r="Q509" s="7"/>
      <c r="R509" s="17"/>
      <c r="S509" s="17"/>
      <c r="T509" s="17"/>
    </row>
    <row r="510" spans="1:20" s="9" customFormat="1" ht="19.8" customHeight="1">
      <c r="A510" s="6" t="s">
        <v>935</v>
      </c>
      <c r="B510" s="7">
        <v>274.48500000000001</v>
      </c>
      <c r="C510" s="8" t="s">
        <v>258</v>
      </c>
      <c r="D510" s="8" t="s">
        <v>259</v>
      </c>
      <c r="E510" s="6" t="s">
        <v>24</v>
      </c>
      <c r="F510" s="7">
        <v>3.53</v>
      </c>
      <c r="G510" s="7">
        <v>153.58000000000001</v>
      </c>
      <c r="H510" s="6" t="s">
        <v>937</v>
      </c>
      <c r="I510" s="8">
        <v>0</v>
      </c>
      <c r="J510" s="6" t="s">
        <v>269</v>
      </c>
      <c r="K510" s="7">
        <v>2.33</v>
      </c>
      <c r="L510" s="7">
        <v>53</v>
      </c>
      <c r="M510" s="7">
        <v>35</v>
      </c>
      <c r="N510" s="7">
        <v>13</v>
      </c>
      <c r="O510" s="7">
        <v>5</v>
      </c>
      <c r="P510" s="7"/>
      <c r="Q510" s="7"/>
      <c r="R510" s="17"/>
      <c r="S510" s="17"/>
      <c r="T510" s="17"/>
    </row>
    <row r="511" spans="1:20" s="9" customFormat="1" ht="19.8" customHeight="1">
      <c r="A511" s="6" t="s">
        <v>935</v>
      </c>
      <c r="B511" s="7">
        <v>274.48500000000001</v>
      </c>
      <c r="C511" s="8" t="s">
        <v>258</v>
      </c>
      <c r="D511" s="8" t="s">
        <v>259</v>
      </c>
      <c r="E511" s="6" t="s">
        <v>26</v>
      </c>
      <c r="F511" s="7"/>
      <c r="G511" s="7">
        <v>271.77999999999997</v>
      </c>
      <c r="H511" s="6" t="s">
        <v>938</v>
      </c>
      <c r="I511" s="8">
        <v>0</v>
      </c>
      <c r="J511" s="6" t="s">
        <v>269</v>
      </c>
      <c r="K511" s="7">
        <v>2.3199999999999998</v>
      </c>
      <c r="L511" s="7">
        <v>50</v>
      </c>
      <c r="M511" s="7">
        <v>31</v>
      </c>
      <c r="N511" s="7">
        <v>19</v>
      </c>
      <c r="O511" s="7"/>
      <c r="P511" s="7"/>
      <c r="Q511" s="7"/>
      <c r="R511" s="17"/>
      <c r="S511" s="17"/>
      <c r="T511" s="17"/>
    </row>
    <row r="512" spans="1:20" s="9" customFormat="1" ht="19.8" customHeight="1">
      <c r="A512" s="6" t="s">
        <v>939</v>
      </c>
      <c r="B512" s="7">
        <v>629.61500000000001</v>
      </c>
      <c r="C512" s="8" t="s">
        <v>718</v>
      </c>
      <c r="D512" s="8" t="s">
        <v>259</v>
      </c>
      <c r="E512" s="6" t="s">
        <v>22</v>
      </c>
      <c r="F512" s="7"/>
      <c r="G512" s="7">
        <v>200.3</v>
      </c>
      <c r="H512" s="6" t="s">
        <v>940</v>
      </c>
      <c r="I512" s="8">
        <v>0</v>
      </c>
      <c r="J512" s="6" t="s">
        <v>269</v>
      </c>
      <c r="K512" s="7">
        <v>2.42</v>
      </c>
      <c r="L512" s="7">
        <v>82</v>
      </c>
      <c r="M512" s="7">
        <v>16</v>
      </c>
      <c r="N512" s="7">
        <v>19</v>
      </c>
      <c r="O512" s="7">
        <v>47</v>
      </c>
      <c r="P512" s="7"/>
      <c r="Q512" s="7"/>
      <c r="R512" s="17"/>
      <c r="S512" s="17"/>
      <c r="T512" s="17"/>
    </row>
    <row r="513" spans="1:20" s="9" customFormat="1" ht="19.8" customHeight="1">
      <c r="A513" s="6" t="s">
        <v>939</v>
      </c>
      <c r="B513" s="7">
        <v>629.61500000000001</v>
      </c>
      <c r="C513" s="8" t="s">
        <v>718</v>
      </c>
      <c r="D513" s="8" t="s">
        <v>259</v>
      </c>
      <c r="E513" s="6" t="s">
        <v>24</v>
      </c>
      <c r="F513" s="7">
        <v>9.7899999999999991</v>
      </c>
      <c r="G513" s="7">
        <v>279.17</v>
      </c>
      <c r="H513" s="6" t="s">
        <v>941</v>
      </c>
      <c r="I513" s="8">
        <v>0</v>
      </c>
      <c r="J513" s="6" t="s">
        <v>269</v>
      </c>
      <c r="K513" s="7">
        <v>1.42</v>
      </c>
      <c r="L513" s="7">
        <v>53</v>
      </c>
      <c r="M513" s="7">
        <v>35</v>
      </c>
      <c r="N513" s="7">
        <v>13</v>
      </c>
      <c r="O513" s="7">
        <v>5</v>
      </c>
      <c r="P513" s="7"/>
      <c r="Q513" s="7"/>
      <c r="R513" s="17"/>
      <c r="S513" s="17"/>
      <c r="T513" s="17"/>
    </row>
    <row r="514" spans="1:20" s="9" customFormat="1" ht="19.8" customHeight="1">
      <c r="A514" s="6" t="s">
        <v>939</v>
      </c>
      <c r="B514" s="7">
        <v>629.61500000000001</v>
      </c>
      <c r="C514" s="8" t="s">
        <v>718</v>
      </c>
      <c r="D514" s="8" t="s">
        <v>259</v>
      </c>
      <c r="E514" s="6" t="s">
        <v>26</v>
      </c>
      <c r="F514" s="7">
        <v>3.19</v>
      </c>
      <c r="G514" s="7">
        <v>779.76</v>
      </c>
      <c r="H514" s="6" t="s">
        <v>942</v>
      </c>
      <c r="I514" s="8">
        <v>0</v>
      </c>
      <c r="J514" s="6" t="s">
        <v>269</v>
      </c>
      <c r="K514" s="7">
        <v>2.41</v>
      </c>
      <c r="L514" s="7">
        <v>54</v>
      </c>
      <c r="M514" s="7">
        <v>31</v>
      </c>
      <c r="N514" s="7">
        <v>23</v>
      </c>
      <c r="O514" s="7"/>
      <c r="P514" s="7"/>
      <c r="Q514" s="7"/>
      <c r="R514" s="17"/>
      <c r="S514" s="17"/>
      <c r="T514" s="17"/>
    </row>
    <row r="515" spans="1:20" s="9" customFormat="1" ht="19.8" customHeight="1">
      <c r="A515" s="6" t="s">
        <v>943</v>
      </c>
      <c r="B515" s="7">
        <v>433.65</v>
      </c>
      <c r="C515" s="8" t="s">
        <v>718</v>
      </c>
      <c r="D515" s="8" t="s">
        <v>259</v>
      </c>
      <c r="E515" s="6" t="s">
        <v>22</v>
      </c>
      <c r="F515" s="7"/>
      <c r="G515" s="7">
        <v>212.27</v>
      </c>
      <c r="H515" s="6" t="s">
        <v>944</v>
      </c>
      <c r="I515" s="8" t="s">
        <v>259</v>
      </c>
      <c r="J515" s="6" t="s">
        <v>269</v>
      </c>
      <c r="K515" s="7">
        <v>1.3</v>
      </c>
      <c r="L515" s="7">
        <v>82</v>
      </c>
      <c r="M515" s="7">
        <v>16</v>
      </c>
      <c r="N515" s="7">
        <v>19</v>
      </c>
      <c r="O515" s="7">
        <v>47</v>
      </c>
      <c r="P515" s="7"/>
      <c r="Q515" s="7"/>
      <c r="R515" s="17"/>
      <c r="S515" s="17"/>
      <c r="T515" s="17"/>
    </row>
    <row r="516" spans="1:20" s="9" customFormat="1" ht="19.8" customHeight="1">
      <c r="A516" s="6" t="s">
        <v>943</v>
      </c>
      <c r="B516" s="7">
        <v>433.65</v>
      </c>
      <c r="C516" s="8" t="s">
        <v>718</v>
      </c>
      <c r="D516" s="8" t="s">
        <v>259</v>
      </c>
      <c r="E516" s="6" t="s">
        <v>24</v>
      </c>
      <c r="F516" s="7">
        <v>1.47</v>
      </c>
      <c r="G516" s="7">
        <v>169.39</v>
      </c>
      <c r="H516" s="6" t="s">
        <v>945</v>
      </c>
      <c r="I516" s="8" t="s">
        <v>259</v>
      </c>
      <c r="J516" s="6" t="s">
        <v>269</v>
      </c>
      <c r="K516" s="7">
        <v>2.2999999999999998</v>
      </c>
      <c r="L516" s="7">
        <v>53</v>
      </c>
      <c r="M516" s="7">
        <v>35</v>
      </c>
      <c r="N516" s="7">
        <v>13</v>
      </c>
      <c r="O516" s="7">
        <v>5</v>
      </c>
      <c r="P516" s="7"/>
      <c r="Q516" s="7"/>
      <c r="R516" s="17"/>
      <c r="S516" s="17"/>
      <c r="T516" s="17"/>
    </row>
    <row r="517" spans="1:20" s="9" customFormat="1" ht="19.8" customHeight="1">
      <c r="A517" s="14" t="s">
        <v>943</v>
      </c>
      <c r="B517" s="15">
        <v>433.65</v>
      </c>
      <c r="C517" s="16" t="s">
        <v>718</v>
      </c>
      <c r="D517" s="16" t="s">
        <v>259</v>
      </c>
      <c r="E517" s="14" t="s">
        <v>26</v>
      </c>
      <c r="F517" s="15">
        <v>1.47</v>
      </c>
      <c r="G517" s="15">
        <v>485.64</v>
      </c>
      <c r="H517" s="14" t="s">
        <v>946</v>
      </c>
      <c r="I517" s="16" t="s">
        <v>259</v>
      </c>
      <c r="J517" s="14" t="s">
        <v>269</v>
      </c>
      <c r="K517" s="15">
        <v>2.2999999999999998</v>
      </c>
      <c r="L517" s="15">
        <v>54</v>
      </c>
      <c r="M517" s="15">
        <v>31</v>
      </c>
      <c r="N517" s="15">
        <v>23</v>
      </c>
      <c r="O517" s="15"/>
      <c r="P517" s="15"/>
      <c r="Q517" s="15"/>
      <c r="R517" s="17"/>
      <c r="S517" s="17"/>
      <c r="T517" s="17"/>
    </row>
    <row r="518" spans="1:20" s="9" customFormat="1" ht="28.8" customHeight="1">
      <c r="R518" s="17"/>
      <c r="S518" s="17"/>
      <c r="T518" s="17"/>
    </row>
  </sheetData>
  <pageMargins left="0.7" right="0.7" top="0.75" bottom="0.75" header="0.3" footer="0.3"/>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288"/>
  <sheetViews>
    <sheetView workbookViewId="0">
      <pane ySplit="2" topLeftCell="A3" activePane="bottomLeft" state="frozen"/>
      <selection pane="bottomLeft" activeCell="D14" sqref="D14:D15"/>
    </sheetView>
  </sheetViews>
  <sheetFormatPr defaultRowHeight="13.2"/>
  <cols>
    <col min="1" max="1" width="16.21875" style="19" customWidth="1"/>
    <col min="2" max="2" width="12.77734375" style="23" customWidth="1"/>
    <col min="3" max="3" width="21.33203125" style="23" customWidth="1"/>
    <col min="4" max="4" width="20.5546875" style="23" customWidth="1"/>
    <col min="5" max="5" width="20.109375" style="23" customWidth="1"/>
    <col min="6" max="6" width="20.5546875" style="23" customWidth="1"/>
    <col min="7" max="7" width="18" style="23" customWidth="1"/>
    <col min="8" max="8" width="11.5546875" style="23" customWidth="1"/>
    <col min="9" max="9" width="20.5546875" style="23" customWidth="1"/>
    <col min="10" max="10" width="18.109375" style="23" customWidth="1"/>
    <col min="11" max="11" width="18.88671875" style="23" customWidth="1"/>
    <col min="14" max="14" width="29.5546875" style="23" bestFit="1" customWidth="1"/>
    <col min="15" max="35" width="8.88671875" style="23" customWidth="1"/>
    <col min="36" max="16384" width="8.88671875" style="23"/>
  </cols>
  <sheetData>
    <row r="1" spans="1:11">
      <c r="C1" s="10" t="s">
        <v>22</v>
      </c>
      <c r="D1" s="10" t="s">
        <v>26</v>
      </c>
      <c r="E1" s="10" t="s">
        <v>24</v>
      </c>
    </row>
    <row r="2" spans="1:11" ht="13.8" customHeight="1" thickBot="1">
      <c r="A2" s="18" t="s">
        <v>2</v>
      </c>
      <c r="B2" s="11" t="s">
        <v>947</v>
      </c>
      <c r="C2" s="11" t="s">
        <v>948</v>
      </c>
      <c r="D2" s="11" t="s">
        <v>948</v>
      </c>
      <c r="E2" s="11" t="s">
        <v>948</v>
      </c>
      <c r="F2" s="11" t="s">
        <v>949</v>
      </c>
      <c r="G2" s="11" t="s">
        <v>950</v>
      </c>
      <c r="H2" s="11" t="s">
        <v>951</v>
      </c>
      <c r="I2" s="11" t="s">
        <v>952</v>
      </c>
      <c r="J2" s="11" t="s">
        <v>953</v>
      </c>
      <c r="K2" s="11" t="s">
        <v>954</v>
      </c>
    </row>
    <row r="3" spans="1:11">
      <c r="A3" s="19" t="s">
        <v>19</v>
      </c>
      <c r="B3" t="s">
        <v>20</v>
      </c>
      <c r="C3" t="s">
        <v>21</v>
      </c>
      <c r="D3" t="s">
        <v>21</v>
      </c>
      <c r="E3" t="s">
        <v>21</v>
      </c>
      <c r="F3">
        <v>2.31</v>
      </c>
      <c r="G3" s="1">
        <v>250</v>
      </c>
      <c r="H3" s="2">
        <v>34019.660000000003</v>
      </c>
      <c r="I3" s="2">
        <v>26623.86</v>
      </c>
      <c r="J3" s="3">
        <v>12.00000000000003</v>
      </c>
      <c r="K3" s="4">
        <v>0.75831541733956132</v>
      </c>
    </row>
    <row r="4" spans="1:11">
      <c r="A4" s="19" t="s">
        <v>28</v>
      </c>
      <c r="B4" t="s">
        <v>29</v>
      </c>
      <c r="C4" t="s">
        <v>30</v>
      </c>
      <c r="F4">
        <v>1.96</v>
      </c>
      <c r="G4" s="1">
        <v>35</v>
      </c>
      <c r="H4" s="2">
        <v>3502.23</v>
      </c>
      <c r="I4" s="2">
        <v>3133.18</v>
      </c>
      <c r="J4" s="3">
        <v>12</v>
      </c>
      <c r="K4" s="4">
        <v>5.156143446209438E-2</v>
      </c>
    </row>
    <row r="5" spans="1:11">
      <c r="A5" s="19" t="s">
        <v>32</v>
      </c>
      <c r="B5" t="s">
        <v>33</v>
      </c>
      <c r="C5" t="s">
        <v>34</v>
      </c>
      <c r="D5" t="s">
        <v>34</v>
      </c>
      <c r="E5" t="s">
        <v>34</v>
      </c>
      <c r="F5">
        <v>4.97</v>
      </c>
      <c r="G5" s="1">
        <v>0</v>
      </c>
      <c r="H5" s="2">
        <v>4107.57</v>
      </c>
      <c r="I5" s="2">
        <v>284.74999999999949</v>
      </c>
      <c r="J5" s="3">
        <v>12</v>
      </c>
      <c r="K5" s="4">
        <v>0.15278290765002511</v>
      </c>
    </row>
    <row r="6" spans="1:11">
      <c r="A6" s="19" t="s">
        <v>38</v>
      </c>
      <c r="B6" t="s">
        <v>33</v>
      </c>
      <c r="C6" t="s">
        <v>39</v>
      </c>
      <c r="D6" t="s">
        <v>39</v>
      </c>
      <c r="F6">
        <v>2.4700000000000002</v>
      </c>
      <c r="G6" s="1">
        <v>130</v>
      </c>
      <c r="H6" s="2">
        <v>9663.4599999999991</v>
      </c>
      <c r="I6" s="2">
        <v>5464.4299999999994</v>
      </c>
      <c r="J6" s="3">
        <v>12.000000000000011</v>
      </c>
      <c r="K6" s="4">
        <v>0.35943672700884238</v>
      </c>
    </row>
    <row r="7" spans="1:11">
      <c r="A7" s="19" t="s">
        <v>42</v>
      </c>
      <c r="B7" t="s">
        <v>20</v>
      </c>
      <c r="C7" t="s">
        <v>21</v>
      </c>
      <c r="D7" t="s">
        <v>21</v>
      </c>
      <c r="E7" t="s">
        <v>21</v>
      </c>
      <c r="F7">
        <v>2.6</v>
      </c>
      <c r="G7" s="1">
        <v>181</v>
      </c>
      <c r="H7" s="2">
        <v>10826.79</v>
      </c>
      <c r="I7" s="2">
        <v>8818.3200000000015</v>
      </c>
      <c r="J7" s="3">
        <v>12</v>
      </c>
      <c r="K7" s="4">
        <v>0.24133462172454959</v>
      </c>
    </row>
    <row r="8" spans="1:11">
      <c r="A8" s="19" t="s">
        <v>46</v>
      </c>
      <c r="B8" t="s">
        <v>20</v>
      </c>
      <c r="E8" t="s">
        <v>21</v>
      </c>
      <c r="F8">
        <v>1</v>
      </c>
      <c r="G8" s="1">
        <v>0</v>
      </c>
      <c r="H8" s="2">
        <v>15.7</v>
      </c>
      <c r="I8" s="2">
        <v>9.64</v>
      </c>
      <c r="J8" s="3">
        <v>4</v>
      </c>
      <c r="K8" s="4">
        <v>3.4996093588916268E-4</v>
      </c>
    </row>
    <row r="9" spans="1:11">
      <c r="A9" s="19" t="s">
        <v>48</v>
      </c>
      <c r="B9" t="s">
        <v>29</v>
      </c>
      <c r="D9" t="s">
        <v>30</v>
      </c>
      <c r="F9">
        <v>2.11</v>
      </c>
      <c r="G9" s="1">
        <v>79</v>
      </c>
      <c r="H9" s="2">
        <v>20261.849999999999</v>
      </c>
      <c r="I9" s="2">
        <v>9137.1699999999983</v>
      </c>
      <c r="J9" s="3">
        <v>12</v>
      </c>
      <c r="K9" s="4">
        <v>0.29830423783012172</v>
      </c>
    </row>
    <row r="10" spans="1:11">
      <c r="A10" s="19" t="s">
        <v>50</v>
      </c>
      <c r="B10" t="s">
        <v>29</v>
      </c>
      <c r="C10" t="s">
        <v>30</v>
      </c>
      <c r="F10">
        <v>1.34</v>
      </c>
      <c r="G10" s="1">
        <v>87</v>
      </c>
      <c r="H10" s="2">
        <v>10972.62</v>
      </c>
      <c r="I10" s="2">
        <v>10600.02</v>
      </c>
      <c r="J10" s="3">
        <v>12</v>
      </c>
      <c r="K10" s="4">
        <v>0.161543938292878</v>
      </c>
    </row>
    <row r="11" spans="1:11">
      <c r="A11" s="19" t="s">
        <v>52</v>
      </c>
      <c r="B11" t="s">
        <v>53</v>
      </c>
      <c r="C11" t="s">
        <v>54</v>
      </c>
      <c r="F11">
        <v>2.52</v>
      </c>
      <c r="G11" s="1">
        <v>85</v>
      </c>
      <c r="H11" s="2">
        <v>37140.58</v>
      </c>
      <c r="I11" s="2">
        <v>36017.42</v>
      </c>
      <c r="J11" s="3">
        <v>12.000000000000011</v>
      </c>
      <c r="K11" s="4">
        <v>8.5454053621374204E-2</v>
      </c>
    </row>
    <row r="12" spans="1:11">
      <c r="A12" s="19" t="s">
        <v>56</v>
      </c>
      <c r="B12" t="s">
        <v>57</v>
      </c>
      <c r="D12" t="s">
        <v>58</v>
      </c>
      <c r="F12">
        <v>2.14</v>
      </c>
      <c r="G12" s="1">
        <v>101</v>
      </c>
      <c r="H12" s="2">
        <v>26791.06</v>
      </c>
      <c r="I12" s="2">
        <v>22424.63</v>
      </c>
      <c r="J12" s="3">
        <v>12.00000000000002</v>
      </c>
      <c r="K12" s="4">
        <v>1</v>
      </c>
    </row>
    <row r="13" spans="1:11">
      <c r="A13" s="19" t="s">
        <v>60</v>
      </c>
      <c r="B13" t="s">
        <v>61</v>
      </c>
      <c r="D13" t="s">
        <v>62</v>
      </c>
      <c r="F13">
        <v>1.08</v>
      </c>
      <c r="G13" s="1">
        <v>70</v>
      </c>
      <c r="H13" s="2">
        <v>14474.58</v>
      </c>
      <c r="I13" s="2">
        <v>11339.06</v>
      </c>
      <c r="J13" s="3">
        <v>12</v>
      </c>
      <c r="K13" s="4">
        <v>0.40148059800848751</v>
      </c>
    </row>
    <row r="14" spans="1:11">
      <c r="A14" s="19" t="s">
        <v>64</v>
      </c>
      <c r="B14" t="s">
        <v>61</v>
      </c>
      <c r="D14" t="s">
        <v>58</v>
      </c>
      <c r="F14">
        <v>2.98</v>
      </c>
      <c r="G14" s="1">
        <v>96</v>
      </c>
      <c r="H14" s="2">
        <v>7127.01</v>
      </c>
      <c r="I14" s="2">
        <v>4311.17</v>
      </c>
      <c r="J14" s="3">
        <v>12</v>
      </c>
      <c r="K14" s="4">
        <v>0.19768146894849251</v>
      </c>
    </row>
    <row r="15" spans="1:11">
      <c r="A15" s="19" t="s">
        <v>66</v>
      </c>
      <c r="B15" t="s">
        <v>67</v>
      </c>
      <c r="D15" t="s">
        <v>68</v>
      </c>
      <c r="F15">
        <v>2.06</v>
      </c>
      <c r="G15" s="1">
        <v>71</v>
      </c>
      <c r="H15" s="2">
        <v>28978.58</v>
      </c>
      <c r="I15" s="2">
        <v>22955.07</v>
      </c>
      <c r="J15" s="3">
        <v>11.999999999999989</v>
      </c>
      <c r="K15" s="4">
        <v>0.74109712812069473</v>
      </c>
    </row>
    <row r="16" spans="1:11">
      <c r="A16" s="19" t="s">
        <v>70</v>
      </c>
      <c r="B16" t="s">
        <v>71</v>
      </c>
      <c r="C16" t="s">
        <v>30</v>
      </c>
      <c r="F16">
        <v>2.35</v>
      </c>
      <c r="G16" s="1">
        <v>25</v>
      </c>
      <c r="H16" s="2">
        <v>1668.65</v>
      </c>
      <c r="I16" s="2">
        <v>1564.64</v>
      </c>
      <c r="J16" s="3">
        <v>11.99999999999997</v>
      </c>
      <c r="K16" s="4">
        <v>1</v>
      </c>
    </row>
    <row r="17" spans="1:11">
      <c r="A17" s="19" t="s">
        <v>73</v>
      </c>
      <c r="B17" t="s">
        <v>61</v>
      </c>
      <c r="C17" t="s">
        <v>62</v>
      </c>
      <c r="F17">
        <v>2.35</v>
      </c>
      <c r="G17" s="1">
        <v>72</v>
      </c>
      <c r="H17" s="2">
        <v>3257.14</v>
      </c>
      <c r="I17" s="2">
        <v>3167.28</v>
      </c>
      <c r="J17" s="3">
        <v>12.000000000000011</v>
      </c>
      <c r="K17" s="4">
        <v>9.0343105982858565E-2</v>
      </c>
    </row>
    <row r="18" spans="1:11">
      <c r="A18" s="19" t="s">
        <v>75</v>
      </c>
      <c r="B18" t="s">
        <v>33</v>
      </c>
      <c r="C18" t="s">
        <v>39</v>
      </c>
      <c r="F18">
        <v>2.35</v>
      </c>
      <c r="G18" s="1">
        <v>35</v>
      </c>
      <c r="H18" s="2">
        <v>2391.58</v>
      </c>
      <c r="I18" s="2">
        <v>2306.7199999999998</v>
      </c>
      <c r="J18" s="3">
        <v>12.00000000000002</v>
      </c>
      <c r="K18" s="4">
        <v>8.8955890289793463E-2</v>
      </c>
    </row>
    <row r="19" spans="1:11">
      <c r="A19" s="19" t="s">
        <v>77</v>
      </c>
      <c r="B19" t="s">
        <v>78</v>
      </c>
      <c r="C19" t="s">
        <v>39</v>
      </c>
      <c r="F19">
        <v>1.35</v>
      </c>
      <c r="G19" s="1">
        <v>85</v>
      </c>
      <c r="H19" s="2">
        <v>5957.06</v>
      </c>
      <c r="I19" s="2">
        <v>5739</v>
      </c>
      <c r="J19" s="3">
        <v>11.999999999999989</v>
      </c>
      <c r="K19" s="4">
        <v>6.0708273036707908E-2</v>
      </c>
    </row>
    <row r="20" spans="1:11">
      <c r="A20" s="19" t="s">
        <v>80</v>
      </c>
      <c r="B20" t="s">
        <v>78</v>
      </c>
      <c r="C20" t="s">
        <v>81</v>
      </c>
      <c r="F20">
        <v>2.37</v>
      </c>
      <c r="G20" s="1">
        <v>82</v>
      </c>
      <c r="H20" s="2">
        <v>4396.28</v>
      </c>
      <c r="I20" s="2">
        <v>4259.84</v>
      </c>
      <c r="J20" s="3">
        <v>11.999999999999989</v>
      </c>
      <c r="K20" s="4">
        <v>4.4802396918247972E-2</v>
      </c>
    </row>
    <row r="21" spans="1:11">
      <c r="A21" s="19" t="s">
        <v>83</v>
      </c>
      <c r="B21" t="s">
        <v>78</v>
      </c>
      <c r="C21" t="s">
        <v>39</v>
      </c>
      <c r="F21">
        <v>2.35</v>
      </c>
      <c r="G21" s="1">
        <v>15</v>
      </c>
      <c r="H21" s="2">
        <v>1446.05</v>
      </c>
      <c r="I21" s="2">
        <v>1300.1199999999999</v>
      </c>
      <c r="J21" s="3">
        <v>11.99999999999997</v>
      </c>
      <c r="K21" s="4">
        <v>1.473666510404989E-2</v>
      </c>
    </row>
    <row r="22" spans="1:11">
      <c r="A22" s="19" t="s">
        <v>85</v>
      </c>
      <c r="B22" t="s">
        <v>78</v>
      </c>
      <c r="C22" t="s">
        <v>81</v>
      </c>
      <c r="F22">
        <v>1.56</v>
      </c>
      <c r="G22" s="1">
        <v>82</v>
      </c>
      <c r="H22" s="2">
        <v>13297.16</v>
      </c>
      <c r="I22" s="2">
        <v>12853.06</v>
      </c>
      <c r="J22" s="3">
        <v>11.999999999999959</v>
      </c>
      <c r="K22" s="4">
        <v>0.13551107759411371</v>
      </c>
    </row>
    <row r="23" spans="1:11">
      <c r="A23" s="19" t="s">
        <v>87</v>
      </c>
      <c r="B23" t="s">
        <v>78</v>
      </c>
      <c r="C23" t="s">
        <v>39</v>
      </c>
      <c r="D23" t="s">
        <v>39</v>
      </c>
      <c r="E23" t="s">
        <v>39</v>
      </c>
      <c r="F23">
        <v>2.2200000000000002</v>
      </c>
      <c r="G23" s="1">
        <v>199</v>
      </c>
      <c r="H23" s="2">
        <v>11875.6</v>
      </c>
      <c r="I23" s="2">
        <v>9737.8100000000013</v>
      </c>
      <c r="J23" s="3">
        <v>11.999999999999989</v>
      </c>
      <c r="K23" s="4">
        <v>0.12102398956443761</v>
      </c>
    </row>
    <row r="24" spans="1:11">
      <c r="A24" s="19" t="s">
        <v>91</v>
      </c>
      <c r="B24" t="s">
        <v>92</v>
      </c>
      <c r="C24" t="s">
        <v>93</v>
      </c>
      <c r="D24" t="s">
        <v>93</v>
      </c>
      <c r="F24">
        <v>2.2200000000000002</v>
      </c>
      <c r="G24" s="1">
        <v>0</v>
      </c>
      <c r="H24" s="2">
        <v>4366.41</v>
      </c>
      <c r="I24" s="2">
        <v>3507.22</v>
      </c>
      <c r="J24" s="3">
        <v>12</v>
      </c>
      <c r="K24" s="4">
        <v>0.1222396820610934</v>
      </c>
    </row>
    <row r="25" spans="1:11">
      <c r="A25" s="19" t="s">
        <v>96</v>
      </c>
      <c r="B25" t="s">
        <v>53</v>
      </c>
      <c r="C25" t="s">
        <v>54</v>
      </c>
      <c r="D25" t="s">
        <v>54</v>
      </c>
      <c r="E25" t="s">
        <v>54</v>
      </c>
      <c r="F25">
        <v>2.4300000000000002</v>
      </c>
      <c r="G25" s="1">
        <v>183</v>
      </c>
      <c r="H25" s="2">
        <v>22479.15</v>
      </c>
      <c r="I25" s="2">
        <v>17632.669999999998</v>
      </c>
      <c r="J25" s="3">
        <v>12</v>
      </c>
      <c r="K25" s="4">
        <v>5.1720637896955683E-2</v>
      </c>
    </row>
    <row r="26" spans="1:11">
      <c r="A26" s="19" t="s">
        <v>100</v>
      </c>
      <c r="B26" t="s">
        <v>53</v>
      </c>
      <c r="C26" t="s">
        <v>54</v>
      </c>
      <c r="D26" t="s">
        <v>54</v>
      </c>
      <c r="E26" t="s">
        <v>54</v>
      </c>
      <c r="F26">
        <v>2.4900000000000002</v>
      </c>
      <c r="G26" s="1">
        <v>143</v>
      </c>
      <c r="H26" s="2">
        <v>14753.03</v>
      </c>
      <c r="I26" s="2">
        <v>13387.02</v>
      </c>
      <c r="J26" s="3">
        <v>11.99999999999997</v>
      </c>
      <c r="K26" s="4">
        <v>3.3944171488375849E-2</v>
      </c>
    </row>
    <row r="27" spans="1:11">
      <c r="A27" s="19" t="s">
        <v>104</v>
      </c>
      <c r="B27" t="s">
        <v>53</v>
      </c>
      <c r="C27" t="s">
        <v>54</v>
      </c>
      <c r="F27">
        <v>3.63</v>
      </c>
      <c r="G27" s="1">
        <v>15</v>
      </c>
      <c r="H27" s="2">
        <v>3139.51</v>
      </c>
      <c r="I27" s="2">
        <v>2737.35</v>
      </c>
      <c r="J27" s="3">
        <v>12.00000000000002</v>
      </c>
      <c r="K27" s="4">
        <v>7.2234697434676717E-3</v>
      </c>
    </row>
    <row r="28" spans="1:11">
      <c r="A28" s="19" t="s">
        <v>106</v>
      </c>
      <c r="B28" t="s">
        <v>53</v>
      </c>
      <c r="C28" t="s">
        <v>107</v>
      </c>
      <c r="F28">
        <v>7.76</v>
      </c>
      <c r="G28" s="1">
        <v>77</v>
      </c>
      <c r="H28" s="2">
        <v>25320.3</v>
      </c>
      <c r="I28" s="2">
        <v>24424.799999999999</v>
      </c>
      <c r="J28" s="3">
        <v>12</v>
      </c>
      <c r="K28" s="4">
        <v>5.8257632861664549E-2</v>
      </c>
    </row>
    <row r="29" spans="1:11">
      <c r="A29" s="19" t="s">
        <v>109</v>
      </c>
      <c r="B29" t="s">
        <v>53</v>
      </c>
      <c r="D29" t="s">
        <v>54</v>
      </c>
      <c r="F29">
        <v>1.07</v>
      </c>
      <c r="G29" s="1">
        <v>66</v>
      </c>
      <c r="H29" s="2">
        <v>1491.3</v>
      </c>
      <c r="I29" s="2">
        <v>1213.46</v>
      </c>
      <c r="J29" s="3">
        <v>12</v>
      </c>
      <c r="K29" s="4">
        <v>3.4312234802352402E-3</v>
      </c>
    </row>
    <row r="30" spans="1:11">
      <c r="A30" s="19" t="s">
        <v>111</v>
      </c>
      <c r="B30" t="s">
        <v>53</v>
      </c>
      <c r="C30" t="s">
        <v>54</v>
      </c>
      <c r="F30">
        <v>2</v>
      </c>
      <c r="G30" s="1">
        <v>0</v>
      </c>
      <c r="H30" s="2">
        <v>18.010000000000002</v>
      </c>
      <c r="I30" s="2">
        <v>18.010000000000002</v>
      </c>
      <c r="J30" s="3">
        <v>4</v>
      </c>
      <c r="K30" s="4">
        <v>4.1437896385057777E-5</v>
      </c>
    </row>
    <row r="31" spans="1:11">
      <c r="A31" s="19" t="s">
        <v>113</v>
      </c>
      <c r="B31" t="s">
        <v>67</v>
      </c>
      <c r="C31" t="s">
        <v>68</v>
      </c>
      <c r="D31" t="s">
        <v>68</v>
      </c>
      <c r="F31">
        <v>1.23</v>
      </c>
      <c r="G31" s="1">
        <v>85</v>
      </c>
      <c r="H31" s="2">
        <v>4681.68</v>
      </c>
      <c r="I31" s="2">
        <v>4131.33</v>
      </c>
      <c r="J31" s="3">
        <v>12</v>
      </c>
      <c r="K31" s="4">
        <v>0.1197291103559972</v>
      </c>
    </row>
    <row r="32" spans="1:11">
      <c r="A32" s="19" t="s">
        <v>116</v>
      </c>
      <c r="B32" t="s">
        <v>67</v>
      </c>
      <c r="D32" t="s">
        <v>68</v>
      </c>
      <c r="F32">
        <v>1.24</v>
      </c>
      <c r="G32" s="1">
        <v>41</v>
      </c>
      <c r="H32" s="2">
        <v>4253.53</v>
      </c>
      <c r="I32" s="2">
        <v>4147.1399999999994</v>
      </c>
      <c r="J32" s="3">
        <v>12.000000000000011</v>
      </c>
      <c r="K32" s="4">
        <v>0.1087796181653904</v>
      </c>
    </row>
    <row r="33" spans="1:11">
      <c r="A33" s="19" t="s">
        <v>118</v>
      </c>
      <c r="B33" t="s">
        <v>119</v>
      </c>
      <c r="C33" t="s">
        <v>62</v>
      </c>
      <c r="F33">
        <v>2</v>
      </c>
      <c r="G33" s="1">
        <v>0</v>
      </c>
      <c r="H33" s="2">
        <v>9.2200000000000006</v>
      </c>
      <c r="I33" s="2">
        <v>-9.9999999999997868E-3</v>
      </c>
      <c r="J33" s="3">
        <v>1</v>
      </c>
      <c r="K33" s="4">
        <v>1.4516621689281319E-3</v>
      </c>
    </row>
    <row r="34" spans="1:11">
      <c r="A34" s="19" t="s">
        <v>121</v>
      </c>
      <c r="B34" t="s">
        <v>78</v>
      </c>
      <c r="C34" t="s">
        <v>39</v>
      </c>
      <c r="D34" t="s">
        <v>39</v>
      </c>
      <c r="E34" t="s">
        <v>39</v>
      </c>
      <c r="F34">
        <v>2.54</v>
      </c>
      <c r="G34" s="1">
        <v>239</v>
      </c>
      <c r="H34" s="2">
        <v>51219.72</v>
      </c>
      <c r="I34" s="2">
        <v>40985.15</v>
      </c>
      <c r="J34" s="3">
        <v>12</v>
      </c>
      <c r="K34" s="4">
        <v>0.52197908811120397</v>
      </c>
    </row>
    <row r="35" spans="1:11">
      <c r="A35" s="19" t="s">
        <v>125</v>
      </c>
      <c r="B35" t="s">
        <v>126</v>
      </c>
      <c r="C35" t="s">
        <v>62</v>
      </c>
      <c r="F35">
        <v>1.18</v>
      </c>
      <c r="G35" s="1">
        <v>15</v>
      </c>
      <c r="H35" s="2">
        <v>1802.65</v>
      </c>
      <c r="I35" s="2">
        <v>1717.95</v>
      </c>
      <c r="J35" s="3">
        <v>12.00000000000003</v>
      </c>
      <c r="K35" s="4">
        <v>1.6364883383240939E-2</v>
      </c>
    </row>
    <row r="36" spans="1:11">
      <c r="A36" s="19" t="s">
        <v>128</v>
      </c>
      <c r="B36" t="s">
        <v>129</v>
      </c>
      <c r="C36" t="s">
        <v>54</v>
      </c>
      <c r="D36" t="s">
        <v>54</v>
      </c>
      <c r="E36" t="s">
        <v>54</v>
      </c>
      <c r="F36">
        <v>2.67</v>
      </c>
      <c r="G36" s="1">
        <v>167</v>
      </c>
      <c r="H36" s="2">
        <v>24885.040000000001</v>
      </c>
      <c r="I36" s="2">
        <v>22396.04</v>
      </c>
      <c r="J36" s="3">
        <v>12.00000000000002</v>
      </c>
      <c r="K36" s="4">
        <v>1</v>
      </c>
    </row>
    <row r="37" spans="1:11">
      <c r="A37" s="19" t="s">
        <v>133</v>
      </c>
      <c r="B37" t="s">
        <v>134</v>
      </c>
      <c r="D37" t="s">
        <v>135</v>
      </c>
      <c r="F37">
        <v>1.1200000000000001</v>
      </c>
      <c r="G37" s="1">
        <v>41</v>
      </c>
      <c r="H37" s="2">
        <v>3004.76</v>
      </c>
      <c r="I37" s="2">
        <v>2936.8</v>
      </c>
      <c r="J37" s="3">
        <v>11.999999999999989</v>
      </c>
      <c r="K37" s="4">
        <v>1</v>
      </c>
    </row>
    <row r="38" spans="1:11">
      <c r="A38" s="19" t="s">
        <v>137</v>
      </c>
      <c r="B38" t="s">
        <v>138</v>
      </c>
      <c r="D38" t="s">
        <v>139</v>
      </c>
      <c r="F38">
        <v>2</v>
      </c>
      <c r="G38" s="1">
        <v>0</v>
      </c>
      <c r="H38" s="2">
        <v>0.37</v>
      </c>
      <c r="I38" s="2">
        <v>0.37</v>
      </c>
      <c r="J38" s="3">
        <v>1</v>
      </c>
      <c r="K38" s="4">
        <v>1</v>
      </c>
    </row>
    <row r="39" spans="1:11">
      <c r="A39" s="19" t="s">
        <v>141</v>
      </c>
      <c r="B39" t="s">
        <v>126</v>
      </c>
      <c r="D39" t="s">
        <v>39</v>
      </c>
      <c r="F39">
        <v>2.25</v>
      </c>
      <c r="G39" s="1">
        <v>41</v>
      </c>
      <c r="H39" s="2">
        <v>4519.58</v>
      </c>
      <c r="I39" s="2">
        <v>3641.76</v>
      </c>
      <c r="J39" s="3">
        <v>11.999999999999989</v>
      </c>
      <c r="K39" s="4">
        <v>4.1029817014521998E-2</v>
      </c>
    </row>
    <row r="40" spans="1:11">
      <c r="A40" s="19" t="s">
        <v>143</v>
      </c>
      <c r="B40" t="s">
        <v>126</v>
      </c>
      <c r="D40" t="s">
        <v>39</v>
      </c>
      <c r="F40">
        <v>2.4</v>
      </c>
      <c r="G40" s="1">
        <v>41</v>
      </c>
      <c r="H40" s="2">
        <v>2878.95</v>
      </c>
      <c r="I40" s="2">
        <v>2808.01</v>
      </c>
      <c r="J40" s="3">
        <v>12</v>
      </c>
      <c r="K40" s="4">
        <v>2.6135789541054281E-2</v>
      </c>
    </row>
    <row r="41" spans="1:11">
      <c r="A41" s="19" t="s">
        <v>145</v>
      </c>
      <c r="B41" t="s">
        <v>126</v>
      </c>
      <c r="D41" t="s">
        <v>39</v>
      </c>
      <c r="F41">
        <v>1.26</v>
      </c>
      <c r="G41" s="1">
        <v>109</v>
      </c>
      <c r="H41" s="2">
        <v>74699.41</v>
      </c>
      <c r="I41" s="2">
        <v>72011.930000000008</v>
      </c>
      <c r="J41" s="3">
        <v>12.000000000000011</v>
      </c>
      <c r="K41" s="4">
        <v>0.67813892516400975</v>
      </c>
    </row>
    <row r="42" spans="1:11">
      <c r="A42" s="19" t="s">
        <v>147</v>
      </c>
      <c r="B42" t="s">
        <v>126</v>
      </c>
      <c r="D42" t="s">
        <v>39</v>
      </c>
      <c r="F42">
        <v>1.35</v>
      </c>
      <c r="G42" s="1">
        <v>0</v>
      </c>
      <c r="H42" s="2">
        <v>408.86</v>
      </c>
      <c r="I42" s="2">
        <v>400.26</v>
      </c>
      <c r="J42" s="3">
        <v>11.999999999999989</v>
      </c>
      <c r="K42" s="4">
        <v>3.7117278562515689E-3</v>
      </c>
    </row>
    <row r="43" spans="1:11">
      <c r="A43" s="19" t="s">
        <v>149</v>
      </c>
      <c r="B43" t="s">
        <v>78</v>
      </c>
      <c r="D43" t="s">
        <v>39</v>
      </c>
      <c r="F43">
        <v>2.35</v>
      </c>
      <c r="G43" s="1">
        <v>9</v>
      </c>
      <c r="H43" s="2">
        <v>873.99</v>
      </c>
      <c r="I43" s="2">
        <v>864.26</v>
      </c>
      <c r="J43" s="3">
        <v>12</v>
      </c>
      <c r="K43" s="4">
        <v>8.9068136885229188E-3</v>
      </c>
    </row>
    <row r="44" spans="1:11">
      <c r="A44" s="19" t="s">
        <v>151</v>
      </c>
      <c r="B44" t="s">
        <v>152</v>
      </c>
      <c r="D44" t="s">
        <v>34</v>
      </c>
      <c r="F44">
        <v>2.23</v>
      </c>
      <c r="G44" s="1">
        <v>100</v>
      </c>
      <c r="H44" s="2">
        <v>52528.5</v>
      </c>
      <c r="I44" s="2">
        <v>36398.81</v>
      </c>
      <c r="J44" s="3">
        <v>12</v>
      </c>
      <c r="K44" s="4">
        <v>0.46167289264651762</v>
      </c>
    </row>
    <row r="45" spans="1:11">
      <c r="A45" s="19" t="s">
        <v>154</v>
      </c>
      <c r="B45" t="s">
        <v>152</v>
      </c>
      <c r="D45" t="s">
        <v>34</v>
      </c>
      <c r="F45">
        <v>1.1200000000000001</v>
      </c>
      <c r="G45" s="1">
        <v>71</v>
      </c>
      <c r="H45" s="2">
        <v>10699.14</v>
      </c>
      <c r="I45" s="2">
        <v>7317.5999999999995</v>
      </c>
      <c r="J45" s="3">
        <v>12</v>
      </c>
      <c r="K45" s="4">
        <v>9.4034722343681279E-2</v>
      </c>
    </row>
    <row r="46" spans="1:11">
      <c r="A46" s="19" t="s">
        <v>156</v>
      </c>
      <c r="B46" t="s">
        <v>152</v>
      </c>
      <c r="D46" t="s">
        <v>34</v>
      </c>
      <c r="F46">
        <v>2.2000000000000002</v>
      </c>
      <c r="G46" s="1">
        <v>70</v>
      </c>
      <c r="H46" s="2">
        <v>15095.32</v>
      </c>
      <c r="I46" s="2">
        <v>13338.21</v>
      </c>
      <c r="J46" s="3">
        <v>12.00000000000003</v>
      </c>
      <c r="K46" s="4">
        <v>0.13267274050895861</v>
      </c>
    </row>
    <row r="47" spans="1:11">
      <c r="A47" s="19" t="s">
        <v>158</v>
      </c>
      <c r="B47" t="s">
        <v>159</v>
      </c>
      <c r="D47" t="s">
        <v>30</v>
      </c>
      <c r="F47">
        <v>2.1</v>
      </c>
      <c r="G47" s="1">
        <v>71</v>
      </c>
      <c r="H47" s="2">
        <v>9187.27</v>
      </c>
      <c r="I47" s="2">
        <v>6708.77</v>
      </c>
      <c r="J47" s="3">
        <v>11.999999999999989</v>
      </c>
      <c r="K47" s="4">
        <v>1</v>
      </c>
    </row>
    <row r="48" spans="1:11">
      <c r="A48" s="19" t="s">
        <v>161</v>
      </c>
      <c r="B48" t="s">
        <v>162</v>
      </c>
      <c r="D48" t="s">
        <v>163</v>
      </c>
      <c r="F48">
        <v>2.1</v>
      </c>
      <c r="G48" s="1">
        <v>41</v>
      </c>
      <c r="H48" s="2">
        <v>5413.67</v>
      </c>
      <c r="I48" s="2">
        <v>5280.9400000000014</v>
      </c>
      <c r="J48" s="3">
        <v>11.999999999999989</v>
      </c>
      <c r="K48" s="4">
        <v>0.34157025898837562</v>
      </c>
    </row>
    <row r="49" spans="1:11">
      <c r="A49" s="19" t="s">
        <v>165</v>
      </c>
      <c r="B49" t="s">
        <v>162</v>
      </c>
      <c r="D49" t="s">
        <v>163</v>
      </c>
      <c r="F49">
        <v>1.1200000000000001</v>
      </c>
      <c r="G49" s="1">
        <v>79</v>
      </c>
      <c r="H49" s="2">
        <v>10435.69</v>
      </c>
      <c r="I49" s="2">
        <v>8668.18</v>
      </c>
      <c r="J49" s="3">
        <v>12.000000000000011</v>
      </c>
      <c r="K49" s="4">
        <v>0.65842974101162444</v>
      </c>
    </row>
    <row r="50" spans="1:11">
      <c r="A50" s="19" t="s">
        <v>167</v>
      </c>
      <c r="B50" t="s">
        <v>168</v>
      </c>
      <c r="E50" t="s">
        <v>169</v>
      </c>
      <c r="F50">
        <v>1.18</v>
      </c>
      <c r="G50" s="1">
        <v>49</v>
      </c>
      <c r="H50" s="2">
        <v>2867.17</v>
      </c>
      <c r="I50" s="2">
        <v>2503.19</v>
      </c>
      <c r="J50" s="3">
        <v>12.00000000000002</v>
      </c>
      <c r="K50" s="4">
        <v>0.48826330255543943</v>
      </c>
    </row>
    <row r="51" spans="1:11">
      <c r="A51" s="19" t="s">
        <v>171</v>
      </c>
      <c r="B51" t="s">
        <v>168</v>
      </c>
      <c r="E51" t="s">
        <v>169</v>
      </c>
      <c r="F51">
        <v>2.16</v>
      </c>
      <c r="G51" s="1">
        <v>53</v>
      </c>
      <c r="H51" s="2">
        <v>2033.04</v>
      </c>
      <c r="I51" s="2">
        <v>1727.33</v>
      </c>
      <c r="J51" s="3">
        <v>9.0000000000000124</v>
      </c>
      <c r="K51" s="4">
        <v>0.34621554516380632</v>
      </c>
    </row>
    <row r="52" spans="1:11">
      <c r="A52" s="19" t="s">
        <v>173</v>
      </c>
      <c r="B52" t="s">
        <v>168</v>
      </c>
      <c r="D52" t="s">
        <v>169</v>
      </c>
      <c r="F52">
        <v>1.2</v>
      </c>
      <c r="G52" s="1">
        <v>39</v>
      </c>
      <c r="H52" s="2">
        <v>971.97</v>
      </c>
      <c r="I52" s="2">
        <v>830.47</v>
      </c>
      <c r="J52" s="3">
        <v>12</v>
      </c>
      <c r="K52" s="4">
        <v>0.16552115228075431</v>
      </c>
    </row>
    <row r="53" spans="1:11">
      <c r="A53" s="19" t="s">
        <v>175</v>
      </c>
      <c r="B53" t="s">
        <v>152</v>
      </c>
      <c r="D53" t="s">
        <v>34</v>
      </c>
      <c r="F53">
        <v>2.2000000000000002</v>
      </c>
      <c r="G53" s="1">
        <v>39</v>
      </c>
      <c r="H53" s="2">
        <v>1003.73</v>
      </c>
      <c r="I53" s="2">
        <v>855.42000000000007</v>
      </c>
      <c r="J53" s="3">
        <v>11.999999999999989</v>
      </c>
      <c r="K53" s="4">
        <v>8.821781176620103E-3</v>
      </c>
    </row>
    <row r="54" spans="1:11">
      <c r="A54" s="19" t="s">
        <v>177</v>
      </c>
      <c r="B54" t="s">
        <v>152</v>
      </c>
      <c r="D54" t="s">
        <v>34</v>
      </c>
      <c r="F54">
        <v>2.2000000000000002</v>
      </c>
      <c r="G54" s="1">
        <v>9</v>
      </c>
      <c r="H54" s="2">
        <v>483.46</v>
      </c>
      <c r="I54" s="2">
        <v>424.79</v>
      </c>
      <c r="J54" s="3">
        <v>12.000000000000011</v>
      </c>
      <c r="K54" s="4">
        <v>4.2491290761945497E-3</v>
      </c>
    </row>
    <row r="55" spans="1:11">
      <c r="A55" s="19" t="s">
        <v>179</v>
      </c>
      <c r="B55" t="s">
        <v>152</v>
      </c>
      <c r="C55" t="s">
        <v>34</v>
      </c>
      <c r="D55" t="s">
        <v>34</v>
      </c>
      <c r="E55" t="s">
        <v>34</v>
      </c>
      <c r="F55">
        <v>2.31</v>
      </c>
      <c r="G55" s="1">
        <v>171</v>
      </c>
      <c r="H55" s="2">
        <v>21949.040000000001</v>
      </c>
      <c r="I55" s="2">
        <v>18762.75</v>
      </c>
      <c r="J55" s="3">
        <v>11.99999999999998</v>
      </c>
      <c r="K55" s="4">
        <v>0.1929100733433112</v>
      </c>
    </row>
    <row r="56" spans="1:11">
      <c r="A56" s="19" t="s">
        <v>183</v>
      </c>
      <c r="B56" t="s">
        <v>184</v>
      </c>
      <c r="C56" t="s">
        <v>185</v>
      </c>
      <c r="F56">
        <v>2.52</v>
      </c>
      <c r="G56" s="1">
        <v>72</v>
      </c>
      <c r="H56" s="2">
        <v>5637.42</v>
      </c>
      <c r="I56" s="2">
        <v>5448.14</v>
      </c>
      <c r="J56" s="3">
        <v>12</v>
      </c>
      <c r="K56" s="4">
        <v>0.57456801045295458</v>
      </c>
    </row>
    <row r="57" spans="1:11">
      <c r="A57" s="19" t="s">
        <v>187</v>
      </c>
      <c r="B57" t="s">
        <v>188</v>
      </c>
      <c r="C57" t="s">
        <v>189</v>
      </c>
      <c r="F57">
        <v>2.5</v>
      </c>
      <c r="G57" s="1">
        <v>72</v>
      </c>
      <c r="H57" s="2">
        <v>3805.79</v>
      </c>
      <c r="I57" s="2">
        <v>3537.67</v>
      </c>
      <c r="J57" s="3">
        <v>11.999999999999989</v>
      </c>
      <c r="K57" s="4">
        <v>0.31169502325147141</v>
      </c>
    </row>
    <row r="58" spans="1:11">
      <c r="A58" s="19" t="s">
        <v>191</v>
      </c>
      <c r="B58" t="s">
        <v>188</v>
      </c>
      <c r="C58" t="s">
        <v>189</v>
      </c>
      <c r="F58">
        <v>2.5</v>
      </c>
      <c r="G58" s="1">
        <v>82</v>
      </c>
      <c r="H58" s="2">
        <v>6272.94</v>
      </c>
      <c r="I58" s="2">
        <v>5894.12</v>
      </c>
      <c r="J58" s="3">
        <v>12</v>
      </c>
      <c r="K58" s="4">
        <v>0.5137551412860627</v>
      </c>
    </row>
    <row r="59" spans="1:11">
      <c r="A59" s="19" t="s">
        <v>193</v>
      </c>
      <c r="B59" t="s">
        <v>53</v>
      </c>
      <c r="E59" t="s">
        <v>107</v>
      </c>
      <c r="F59">
        <v>1</v>
      </c>
      <c r="G59" s="1">
        <v>0</v>
      </c>
      <c r="H59" s="2">
        <v>33.01</v>
      </c>
      <c r="I59" s="2">
        <v>5.9999999999995168E-2</v>
      </c>
      <c r="J59" s="3">
        <v>2</v>
      </c>
      <c r="K59" s="4">
        <v>7.5950303146627283E-5</v>
      </c>
    </row>
    <row r="60" spans="1:11">
      <c r="A60" s="19" t="s">
        <v>195</v>
      </c>
      <c r="B60" t="s">
        <v>53</v>
      </c>
      <c r="E60" t="s">
        <v>107</v>
      </c>
      <c r="F60">
        <v>1.19</v>
      </c>
      <c r="G60" s="1">
        <v>49</v>
      </c>
      <c r="H60" s="2">
        <v>1434.15</v>
      </c>
      <c r="I60" s="2">
        <v>774.78000000000009</v>
      </c>
      <c r="J60" s="3">
        <v>12</v>
      </c>
      <c r="K60" s="4">
        <v>3.29973121047366E-3</v>
      </c>
    </row>
    <row r="61" spans="1:11">
      <c r="A61" s="19" t="s">
        <v>197</v>
      </c>
      <c r="B61" t="s">
        <v>67</v>
      </c>
      <c r="E61" t="s">
        <v>68</v>
      </c>
      <c r="F61">
        <v>1.19</v>
      </c>
      <c r="G61" s="1">
        <v>49</v>
      </c>
      <c r="H61" s="2">
        <v>1188.48</v>
      </c>
      <c r="I61" s="2">
        <v>902.81</v>
      </c>
      <c r="J61" s="3">
        <v>12</v>
      </c>
      <c r="K61" s="4">
        <v>3.0394143357917579E-2</v>
      </c>
    </row>
    <row r="62" spans="1:11">
      <c r="A62" s="19" t="s">
        <v>199</v>
      </c>
      <c r="B62" t="s">
        <v>61</v>
      </c>
      <c r="E62" t="s">
        <v>62</v>
      </c>
      <c r="F62">
        <v>1.29</v>
      </c>
      <c r="G62" s="1">
        <v>49</v>
      </c>
      <c r="H62" s="2">
        <v>1782.02</v>
      </c>
      <c r="I62" s="2">
        <v>1557.21</v>
      </c>
      <c r="J62" s="3">
        <v>11.99999999999997</v>
      </c>
      <c r="K62" s="4">
        <v>4.9427786869331261E-2</v>
      </c>
    </row>
    <row r="63" spans="1:11">
      <c r="A63" s="19" t="s">
        <v>201</v>
      </c>
      <c r="B63" t="s">
        <v>61</v>
      </c>
      <c r="C63" t="s">
        <v>58</v>
      </c>
      <c r="F63">
        <v>2.38</v>
      </c>
      <c r="G63" s="1">
        <v>15</v>
      </c>
      <c r="H63" s="2">
        <v>9412.25</v>
      </c>
      <c r="I63" s="2">
        <v>6226.68</v>
      </c>
      <c r="J63" s="3">
        <v>11.999999999999989</v>
      </c>
      <c r="K63" s="4">
        <v>0.26106704019083021</v>
      </c>
    </row>
    <row r="64" spans="1:11">
      <c r="A64" s="19" t="s">
        <v>203</v>
      </c>
      <c r="B64" t="s">
        <v>204</v>
      </c>
      <c r="D64" t="s">
        <v>81</v>
      </c>
      <c r="F64">
        <v>1.1100000000000001</v>
      </c>
      <c r="G64" s="1">
        <v>68</v>
      </c>
      <c r="H64" s="2">
        <v>570.28</v>
      </c>
      <c r="I64" s="2">
        <v>539.85</v>
      </c>
      <c r="J64" s="3">
        <v>11.99999999999998</v>
      </c>
      <c r="K64" s="4">
        <v>1</v>
      </c>
    </row>
    <row r="65" spans="1:11">
      <c r="A65" s="19" t="s">
        <v>206</v>
      </c>
      <c r="B65" t="s">
        <v>207</v>
      </c>
      <c r="D65" t="s">
        <v>208</v>
      </c>
      <c r="F65">
        <v>1.0900000000000001</v>
      </c>
      <c r="G65" s="1">
        <v>100</v>
      </c>
      <c r="H65" s="2">
        <v>9485.27</v>
      </c>
      <c r="I65" s="2">
        <v>3118.26</v>
      </c>
      <c r="J65" s="3">
        <v>12.000000000000011</v>
      </c>
      <c r="K65" s="4">
        <v>8.8327324576776556E-2</v>
      </c>
    </row>
    <row r="66" spans="1:11">
      <c r="A66" s="19" t="s">
        <v>210</v>
      </c>
      <c r="B66" t="s">
        <v>211</v>
      </c>
      <c r="D66" t="s">
        <v>169</v>
      </c>
      <c r="F66">
        <v>2.1</v>
      </c>
      <c r="G66" s="1">
        <v>9</v>
      </c>
      <c r="H66" s="2">
        <v>822.46</v>
      </c>
      <c r="I66" s="2">
        <v>816.52</v>
      </c>
      <c r="J66" s="3">
        <v>12.000000000000011</v>
      </c>
      <c r="K66" s="4">
        <v>1</v>
      </c>
    </row>
    <row r="67" spans="1:11">
      <c r="A67" s="19" t="s">
        <v>213</v>
      </c>
      <c r="B67" t="s">
        <v>214</v>
      </c>
      <c r="D67" t="s">
        <v>215</v>
      </c>
      <c r="F67">
        <v>1.77</v>
      </c>
      <c r="G67" s="1">
        <v>57</v>
      </c>
      <c r="H67" s="2">
        <v>5137.7</v>
      </c>
      <c r="I67" s="2">
        <v>5067.45</v>
      </c>
      <c r="J67" s="3">
        <v>11.999999999999989</v>
      </c>
      <c r="K67" s="4">
        <v>1</v>
      </c>
    </row>
    <row r="68" spans="1:11">
      <c r="A68" s="19" t="s">
        <v>217</v>
      </c>
      <c r="B68" t="s">
        <v>188</v>
      </c>
      <c r="D68" t="s">
        <v>189</v>
      </c>
      <c r="F68">
        <v>2.0699999999999998</v>
      </c>
      <c r="G68" s="1">
        <v>9</v>
      </c>
      <c r="H68" s="2">
        <v>1606.33</v>
      </c>
      <c r="I68" s="2">
        <v>1565.46</v>
      </c>
      <c r="J68" s="3">
        <v>12.00000000000003</v>
      </c>
      <c r="K68" s="4">
        <v>0.13155877405204591</v>
      </c>
    </row>
    <row r="69" spans="1:11">
      <c r="A69" s="19" t="s">
        <v>219</v>
      </c>
      <c r="B69" t="s">
        <v>220</v>
      </c>
      <c r="C69" t="s">
        <v>81</v>
      </c>
      <c r="D69" t="s">
        <v>81</v>
      </c>
      <c r="E69" t="s">
        <v>81</v>
      </c>
      <c r="F69">
        <v>2.4</v>
      </c>
      <c r="G69" s="1">
        <v>75</v>
      </c>
      <c r="H69" s="2">
        <v>5378.76</v>
      </c>
      <c r="I69" s="2">
        <v>3957.74</v>
      </c>
      <c r="J69" s="3">
        <v>12</v>
      </c>
      <c r="K69" s="4">
        <v>3.845281116961384E-2</v>
      </c>
    </row>
    <row r="70" spans="1:11">
      <c r="A70" s="19" t="s">
        <v>224</v>
      </c>
      <c r="B70" t="s">
        <v>220</v>
      </c>
      <c r="C70" t="s">
        <v>81</v>
      </c>
      <c r="D70" t="s">
        <v>81</v>
      </c>
      <c r="E70" t="s">
        <v>81</v>
      </c>
      <c r="F70">
        <v>2</v>
      </c>
      <c r="G70" s="1">
        <v>0</v>
      </c>
      <c r="H70" s="2">
        <v>614.62</v>
      </c>
      <c r="I70" s="2">
        <v>8.1100000000000136</v>
      </c>
      <c r="J70" s="3">
        <v>5</v>
      </c>
      <c r="K70" s="4">
        <v>4.3939247709635781E-3</v>
      </c>
    </row>
    <row r="71" spans="1:11">
      <c r="A71" s="19" t="s">
        <v>228</v>
      </c>
      <c r="B71" t="s">
        <v>220</v>
      </c>
      <c r="C71" t="s">
        <v>81</v>
      </c>
      <c r="F71">
        <v>2.89</v>
      </c>
      <c r="G71" s="1">
        <v>0</v>
      </c>
      <c r="H71" s="2">
        <v>2563.96</v>
      </c>
      <c r="I71" s="2">
        <v>2187.11</v>
      </c>
      <c r="J71" s="3">
        <v>12.00000000000002</v>
      </c>
      <c r="K71" s="4">
        <v>1.8329776700660209E-2</v>
      </c>
    </row>
    <row r="72" spans="1:11">
      <c r="A72" s="19" t="s">
        <v>230</v>
      </c>
      <c r="B72" t="s">
        <v>207</v>
      </c>
      <c r="C72" t="s">
        <v>208</v>
      </c>
      <c r="D72" t="s">
        <v>208</v>
      </c>
      <c r="E72" t="s">
        <v>208</v>
      </c>
      <c r="F72">
        <v>1.52</v>
      </c>
      <c r="G72" s="1">
        <v>250</v>
      </c>
      <c r="H72" s="2">
        <v>70376.760000000009</v>
      </c>
      <c r="I72" s="2">
        <v>59976.320000000007</v>
      </c>
      <c r="J72" s="3">
        <v>12</v>
      </c>
      <c r="K72" s="4">
        <v>0.65535202721502983</v>
      </c>
    </row>
    <row r="73" spans="1:11">
      <c r="A73" s="19" t="s">
        <v>234</v>
      </c>
      <c r="B73" t="s">
        <v>235</v>
      </c>
      <c r="D73" t="s">
        <v>236</v>
      </c>
      <c r="F73">
        <v>1.25</v>
      </c>
      <c r="G73" s="1">
        <v>87</v>
      </c>
      <c r="H73" s="2">
        <v>15559.42</v>
      </c>
      <c r="I73" s="2">
        <v>14726.5</v>
      </c>
      <c r="J73" s="3">
        <v>12.00000000000003</v>
      </c>
      <c r="K73" s="4">
        <v>1</v>
      </c>
    </row>
    <row r="74" spans="1:11">
      <c r="A74" s="19" t="s">
        <v>238</v>
      </c>
      <c r="B74" t="s">
        <v>188</v>
      </c>
      <c r="D74" t="s">
        <v>189</v>
      </c>
      <c r="F74">
        <v>1.25</v>
      </c>
      <c r="G74" s="1">
        <v>0</v>
      </c>
      <c r="H74" s="2">
        <v>524.91999999999996</v>
      </c>
      <c r="I74" s="2">
        <v>29.31999999999994</v>
      </c>
      <c r="J74" s="3">
        <v>2</v>
      </c>
      <c r="K74" s="4">
        <v>4.2991061410420001E-2</v>
      </c>
    </row>
    <row r="75" spans="1:11">
      <c r="A75" s="19" t="s">
        <v>240</v>
      </c>
      <c r="B75" t="s">
        <v>33</v>
      </c>
      <c r="D75" t="s">
        <v>34</v>
      </c>
      <c r="F75">
        <v>1.25</v>
      </c>
      <c r="G75" s="1">
        <v>71</v>
      </c>
      <c r="H75" s="2">
        <v>10722.4</v>
      </c>
      <c r="I75" s="2">
        <v>10123.85</v>
      </c>
      <c r="J75" s="3">
        <v>12.000000000000011</v>
      </c>
      <c r="K75" s="4">
        <v>0.398824475051339</v>
      </c>
    </row>
    <row r="76" spans="1:11">
      <c r="A76" s="19" t="s">
        <v>242</v>
      </c>
      <c r="B76" t="s">
        <v>152</v>
      </c>
      <c r="E76" t="s">
        <v>243</v>
      </c>
      <c r="F76">
        <v>2.23</v>
      </c>
      <c r="G76" s="1">
        <v>15</v>
      </c>
      <c r="H76" s="2">
        <v>131.32</v>
      </c>
      <c r="I76" s="2">
        <v>123.03</v>
      </c>
      <c r="J76" s="3">
        <v>11.00000000000002</v>
      </c>
      <c r="K76" s="4">
        <v>1.154171245368527E-3</v>
      </c>
    </row>
    <row r="77" spans="1:11">
      <c r="A77" s="19" t="s">
        <v>245</v>
      </c>
      <c r="B77" t="s">
        <v>246</v>
      </c>
      <c r="E77" t="s">
        <v>247</v>
      </c>
      <c r="F77">
        <v>2</v>
      </c>
      <c r="G77" s="1">
        <v>0</v>
      </c>
      <c r="H77" s="2">
        <v>0.96</v>
      </c>
      <c r="I77" s="2">
        <v>0</v>
      </c>
      <c r="J77" s="3">
        <v>1</v>
      </c>
      <c r="K77" s="4">
        <v>3.2282949289539717E-5</v>
      </c>
    </row>
    <row r="78" spans="1:11">
      <c r="A78" s="19" t="s">
        <v>249</v>
      </c>
      <c r="B78" t="s">
        <v>246</v>
      </c>
      <c r="C78" t="s">
        <v>247</v>
      </c>
      <c r="F78">
        <v>1.5</v>
      </c>
      <c r="G78" s="1">
        <v>72</v>
      </c>
      <c r="H78" s="2">
        <v>4828.58</v>
      </c>
      <c r="I78" s="2">
        <v>4659.13</v>
      </c>
      <c r="J78" s="3">
        <v>11.999999999999989</v>
      </c>
      <c r="K78" s="4">
        <v>0.1623758367505059</v>
      </c>
    </row>
    <row r="79" spans="1:11">
      <c r="A79" s="19" t="s">
        <v>251</v>
      </c>
      <c r="B79" t="s">
        <v>246</v>
      </c>
      <c r="C79" t="s">
        <v>247</v>
      </c>
      <c r="F79">
        <v>1</v>
      </c>
      <c r="G79" s="1">
        <v>0</v>
      </c>
      <c r="H79" s="2">
        <v>7.85</v>
      </c>
      <c r="I79" s="2">
        <v>2.0499999999999998</v>
      </c>
      <c r="J79" s="3">
        <v>2</v>
      </c>
      <c r="K79" s="4">
        <v>2.6398036658634042E-4</v>
      </c>
    </row>
    <row r="80" spans="1:11">
      <c r="A80" s="19" t="s">
        <v>253</v>
      </c>
      <c r="B80" t="s">
        <v>246</v>
      </c>
      <c r="D80" t="s">
        <v>247</v>
      </c>
      <c r="F80">
        <v>2</v>
      </c>
      <c r="G80" s="1">
        <v>0</v>
      </c>
      <c r="H80" s="2">
        <v>14.25</v>
      </c>
      <c r="I80" s="2">
        <v>14.25</v>
      </c>
      <c r="J80" s="3">
        <v>4</v>
      </c>
      <c r="K80" s="4">
        <v>4.7920002851660519E-4</v>
      </c>
    </row>
    <row r="81" spans="1:11">
      <c r="A81" s="19" t="s">
        <v>255</v>
      </c>
      <c r="B81" t="s">
        <v>246</v>
      </c>
      <c r="D81" t="s">
        <v>247</v>
      </c>
      <c r="F81">
        <v>2.44</v>
      </c>
      <c r="G81" s="1">
        <v>100</v>
      </c>
      <c r="H81" s="2">
        <v>24885.42</v>
      </c>
      <c r="I81" s="2">
        <v>24451.51</v>
      </c>
      <c r="J81" s="3">
        <v>12</v>
      </c>
      <c r="K81" s="4">
        <v>0.83684869990510158</v>
      </c>
    </row>
    <row r="82" spans="1:11">
      <c r="A82" s="19" t="s">
        <v>257</v>
      </c>
      <c r="B82" t="s">
        <v>258</v>
      </c>
      <c r="C82" t="s">
        <v>259</v>
      </c>
      <c r="F82">
        <v>2.4900000000000002</v>
      </c>
      <c r="G82" s="1">
        <v>35</v>
      </c>
      <c r="H82" s="2">
        <v>1730.62</v>
      </c>
      <c r="I82" s="2">
        <v>1614.65</v>
      </c>
      <c r="J82" s="3">
        <v>12.00000000000003</v>
      </c>
      <c r="K82" s="4">
        <v>0.25108814243929622</v>
      </c>
    </row>
    <row r="83" spans="1:11">
      <c r="A83" s="19" t="s">
        <v>261</v>
      </c>
      <c r="B83" t="s">
        <v>258</v>
      </c>
      <c r="C83" t="s">
        <v>259</v>
      </c>
      <c r="F83">
        <v>1.49</v>
      </c>
      <c r="G83" s="1">
        <v>72</v>
      </c>
      <c r="H83" s="2">
        <v>3046.55</v>
      </c>
      <c r="I83" s="2">
        <v>2860.02</v>
      </c>
      <c r="J83" s="3">
        <v>11.99999999999998</v>
      </c>
      <c r="K83" s="4">
        <v>0.4420107131250291</v>
      </c>
    </row>
    <row r="84" spans="1:11">
      <c r="A84" s="19" t="s">
        <v>263</v>
      </c>
      <c r="B84" t="s">
        <v>258</v>
      </c>
      <c r="D84" t="s">
        <v>259</v>
      </c>
      <c r="F84">
        <v>1.39</v>
      </c>
      <c r="G84" s="1">
        <v>39</v>
      </c>
      <c r="H84" s="2">
        <v>2115.31</v>
      </c>
      <c r="I84" s="2">
        <v>2091.37</v>
      </c>
      <c r="J84" s="3">
        <v>12.00000000000002</v>
      </c>
      <c r="K84" s="4">
        <v>0.30690114443567479</v>
      </c>
    </row>
    <row r="85" spans="1:11">
      <c r="A85" s="19" t="s">
        <v>272</v>
      </c>
      <c r="B85" t="s">
        <v>266</v>
      </c>
      <c r="D85" t="s">
        <v>267</v>
      </c>
      <c r="F85">
        <v>1</v>
      </c>
      <c r="G85" s="1">
        <v>0</v>
      </c>
      <c r="H85" s="2">
        <v>11.42</v>
      </c>
      <c r="I85" s="2">
        <v>3.9999999999999147E-2</v>
      </c>
      <c r="J85" s="3">
        <v>2</v>
      </c>
      <c r="K85" s="4">
        <v>1</v>
      </c>
    </row>
    <row r="86" spans="1:11">
      <c r="A86" s="19" t="s">
        <v>274</v>
      </c>
      <c r="B86" t="s">
        <v>275</v>
      </c>
      <c r="C86" t="s">
        <v>267</v>
      </c>
      <c r="F86">
        <v>1.43</v>
      </c>
      <c r="G86" s="1">
        <v>35</v>
      </c>
      <c r="H86" s="2">
        <v>7488.56</v>
      </c>
      <c r="I86" s="2">
        <v>7173.1200000000008</v>
      </c>
      <c r="J86" s="3">
        <v>11.999999999999989</v>
      </c>
      <c r="K86" s="4">
        <v>0.68866337749044748</v>
      </c>
    </row>
    <row r="87" spans="1:11">
      <c r="A87" s="19" t="s">
        <v>277</v>
      </c>
      <c r="B87" t="s">
        <v>275</v>
      </c>
      <c r="C87" t="s">
        <v>267</v>
      </c>
      <c r="F87">
        <v>2.58</v>
      </c>
      <c r="G87" s="1">
        <v>25</v>
      </c>
      <c r="H87" s="2">
        <v>3385.49</v>
      </c>
      <c r="I87" s="2">
        <v>3067.54</v>
      </c>
      <c r="J87" s="3">
        <v>11.99999999999998</v>
      </c>
      <c r="K87" s="4">
        <v>0.31133662250955257</v>
      </c>
    </row>
    <row r="88" spans="1:11">
      <c r="A88" s="19" t="s">
        <v>279</v>
      </c>
      <c r="B88" t="s">
        <v>220</v>
      </c>
      <c r="C88" t="s">
        <v>280</v>
      </c>
      <c r="F88">
        <v>2.4700000000000002</v>
      </c>
      <c r="G88" s="1">
        <v>0</v>
      </c>
      <c r="H88" s="2">
        <v>264.51</v>
      </c>
      <c r="I88" s="2">
        <v>202.35</v>
      </c>
      <c r="J88" s="3">
        <v>8</v>
      </c>
      <c r="K88" s="4">
        <v>1.890984740437304E-3</v>
      </c>
    </row>
    <row r="89" spans="1:11">
      <c r="A89" s="19" t="s">
        <v>282</v>
      </c>
      <c r="B89" t="s">
        <v>184</v>
      </c>
      <c r="C89" t="s">
        <v>185</v>
      </c>
      <c r="F89">
        <v>2.09</v>
      </c>
      <c r="G89" s="1">
        <v>18</v>
      </c>
      <c r="H89" s="2">
        <v>4174.16</v>
      </c>
      <c r="I89" s="2">
        <v>3687.6</v>
      </c>
      <c r="J89" s="3">
        <v>11.999999999999989</v>
      </c>
      <c r="K89" s="4">
        <v>0.42543198954704542</v>
      </c>
    </row>
    <row r="90" spans="1:11">
      <c r="A90" s="19" t="s">
        <v>284</v>
      </c>
      <c r="B90" t="s">
        <v>285</v>
      </c>
      <c r="E90" t="s">
        <v>39</v>
      </c>
      <c r="F90">
        <v>1</v>
      </c>
      <c r="G90" s="1">
        <v>0</v>
      </c>
      <c r="H90" s="2">
        <v>140.58000000000001</v>
      </c>
      <c r="I90" s="2">
        <v>7.9300000000000068</v>
      </c>
      <c r="J90" s="3">
        <v>5.0000000000000009</v>
      </c>
      <c r="K90" s="4">
        <v>1</v>
      </c>
    </row>
    <row r="91" spans="1:11">
      <c r="A91" s="19" t="s">
        <v>287</v>
      </c>
      <c r="B91" t="s">
        <v>152</v>
      </c>
      <c r="E91" t="s">
        <v>34</v>
      </c>
      <c r="F91">
        <v>2</v>
      </c>
      <c r="G91" s="1">
        <v>0</v>
      </c>
      <c r="H91" s="2">
        <v>84.63</v>
      </c>
      <c r="I91" s="2">
        <v>-0.1000000000000085</v>
      </c>
      <c r="J91" s="3">
        <v>2</v>
      </c>
      <c r="K91" s="4">
        <v>7.4381291879027157E-4</v>
      </c>
    </row>
    <row r="92" spans="1:11">
      <c r="A92" s="19" t="s">
        <v>289</v>
      </c>
      <c r="B92" t="s">
        <v>126</v>
      </c>
      <c r="E92" t="s">
        <v>39</v>
      </c>
      <c r="F92">
        <v>2</v>
      </c>
      <c r="G92" s="1">
        <v>0</v>
      </c>
      <c r="H92" s="2">
        <v>80.790000000000006</v>
      </c>
      <c r="I92" s="2">
        <v>0.56000000000000227</v>
      </c>
      <c r="J92" s="3">
        <v>3</v>
      </c>
      <c r="K92" s="4">
        <v>7.3343074281310061E-4</v>
      </c>
    </row>
    <row r="93" spans="1:11">
      <c r="A93" s="19" t="s">
        <v>291</v>
      </c>
      <c r="B93" t="s">
        <v>126</v>
      </c>
      <c r="E93" t="s">
        <v>39</v>
      </c>
      <c r="F93">
        <v>1.27</v>
      </c>
      <c r="G93" s="1">
        <v>55</v>
      </c>
      <c r="H93" s="2">
        <v>11283.52</v>
      </c>
      <c r="I93" s="2">
        <v>10846.91</v>
      </c>
      <c r="J93" s="3">
        <v>12.000000000000011</v>
      </c>
      <c r="K93" s="4">
        <v>0.1024344653440584</v>
      </c>
    </row>
    <row r="94" spans="1:11">
      <c r="A94" s="19" t="s">
        <v>293</v>
      </c>
      <c r="B94" t="s">
        <v>294</v>
      </c>
      <c r="E94" t="s">
        <v>135</v>
      </c>
      <c r="F94">
        <v>1.1200000000000001</v>
      </c>
      <c r="G94" s="1">
        <v>55</v>
      </c>
      <c r="H94" s="2">
        <v>4471.34</v>
      </c>
      <c r="I94" s="2">
        <v>4125.96</v>
      </c>
      <c r="J94" s="3">
        <v>11.999999999999989</v>
      </c>
      <c r="K94" s="4">
        <v>1</v>
      </c>
    </row>
    <row r="95" spans="1:11">
      <c r="A95" s="19" t="s">
        <v>296</v>
      </c>
      <c r="B95" t="s">
        <v>126</v>
      </c>
      <c r="E95" t="s">
        <v>39</v>
      </c>
      <c r="F95">
        <v>2.2200000000000002</v>
      </c>
      <c r="G95" s="1">
        <v>55</v>
      </c>
      <c r="H95" s="2">
        <v>3677.77</v>
      </c>
      <c r="I95" s="2">
        <v>3236.65</v>
      </c>
      <c r="J95" s="3">
        <v>12.000000000000011</v>
      </c>
      <c r="K95" s="4">
        <v>3.3387666579969513E-2</v>
      </c>
    </row>
    <row r="96" spans="1:11">
      <c r="A96" s="19" t="s">
        <v>298</v>
      </c>
      <c r="B96" t="s">
        <v>126</v>
      </c>
      <c r="E96" t="s">
        <v>39</v>
      </c>
      <c r="F96">
        <v>1</v>
      </c>
      <c r="G96" s="1">
        <v>0</v>
      </c>
      <c r="H96" s="2">
        <v>2.68</v>
      </c>
      <c r="I96" s="2">
        <v>-2.0000000000000021E-2</v>
      </c>
      <c r="J96" s="3">
        <v>1</v>
      </c>
      <c r="K96" s="4">
        <v>2.43296743500323E-5</v>
      </c>
    </row>
    <row r="97" spans="1:11">
      <c r="A97" s="19" t="s">
        <v>300</v>
      </c>
      <c r="B97" t="s">
        <v>126</v>
      </c>
      <c r="E97" t="s">
        <v>39</v>
      </c>
      <c r="F97">
        <v>1.18</v>
      </c>
      <c r="G97" s="1">
        <v>55</v>
      </c>
      <c r="H97" s="2">
        <v>4830.25</v>
      </c>
      <c r="I97" s="2">
        <v>4274.1900000000014</v>
      </c>
      <c r="J97" s="3">
        <v>12.000000000000011</v>
      </c>
      <c r="K97" s="4">
        <v>4.3850152809419222E-2</v>
      </c>
    </row>
    <row r="98" spans="1:11">
      <c r="A98" s="19" t="s">
        <v>302</v>
      </c>
      <c r="B98" t="s">
        <v>303</v>
      </c>
      <c r="E98" t="s">
        <v>163</v>
      </c>
      <c r="F98">
        <v>2.1800000000000002</v>
      </c>
      <c r="G98" s="1">
        <v>55</v>
      </c>
      <c r="H98" s="2">
        <v>4338.82</v>
      </c>
      <c r="I98" s="2">
        <v>3804.95</v>
      </c>
      <c r="J98" s="3">
        <v>12.000000000000011</v>
      </c>
      <c r="K98" s="4">
        <v>1</v>
      </c>
    </row>
    <row r="99" spans="1:11">
      <c r="A99" s="19" t="s">
        <v>305</v>
      </c>
      <c r="B99" t="s">
        <v>78</v>
      </c>
      <c r="E99" t="s">
        <v>39</v>
      </c>
      <c r="F99">
        <v>2</v>
      </c>
      <c r="G99" s="1">
        <v>0</v>
      </c>
      <c r="H99" s="2">
        <v>2.36</v>
      </c>
      <c r="I99" s="2">
        <v>-1.0000000000000229E-2</v>
      </c>
      <c r="J99" s="3">
        <v>1</v>
      </c>
      <c r="K99" s="4">
        <v>2.4050710311232499E-5</v>
      </c>
    </row>
    <row r="100" spans="1:11">
      <c r="A100" s="19" t="s">
        <v>307</v>
      </c>
      <c r="B100" t="s">
        <v>53</v>
      </c>
      <c r="E100" t="s">
        <v>54</v>
      </c>
      <c r="F100">
        <v>2</v>
      </c>
      <c r="G100" s="1">
        <v>0</v>
      </c>
      <c r="H100" s="2">
        <v>0.45</v>
      </c>
      <c r="I100" s="2">
        <v>1.0000000000000011E-2</v>
      </c>
      <c r="J100" s="3">
        <v>1</v>
      </c>
      <c r="K100" s="4">
        <v>1.0353722028470851E-6</v>
      </c>
    </row>
    <row r="101" spans="1:11">
      <c r="A101" s="19" t="s">
        <v>309</v>
      </c>
      <c r="B101" t="s">
        <v>53</v>
      </c>
      <c r="C101" t="s">
        <v>54</v>
      </c>
      <c r="D101" t="s">
        <v>54</v>
      </c>
      <c r="E101" t="s">
        <v>54</v>
      </c>
      <c r="F101">
        <v>2.15</v>
      </c>
      <c r="G101" s="1">
        <v>111</v>
      </c>
      <c r="H101" s="2">
        <v>12515.37</v>
      </c>
      <c r="I101" s="2">
        <v>7624.98</v>
      </c>
      <c r="J101" s="3">
        <v>12</v>
      </c>
      <c r="K101" s="4">
        <v>2.87957026807696E-2</v>
      </c>
    </row>
    <row r="102" spans="1:11">
      <c r="A102" s="19" t="s">
        <v>313</v>
      </c>
      <c r="B102" t="s">
        <v>53</v>
      </c>
      <c r="C102" t="s">
        <v>107</v>
      </c>
      <c r="D102" t="s">
        <v>107</v>
      </c>
      <c r="E102" t="s">
        <v>107</v>
      </c>
      <c r="F102">
        <v>2.56</v>
      </c>
      <c r="G102" s="1">
        <v>73</v>
      </c>
      <c r="H102" s="2">
        <v>3263.0000000000009</v>
      </c>
      <c r="I102" s="2">
        <v>2432.9500000000012</v>
      </c>
      <c r="J102" s="3">
        <v>11.999999999999989</v>
      </c>
      <c r="K102" s="4">
        <v>7.5075988842000872E-3</v>
      </c>
    </row>
    <row r="103" spans="1:11">
      <c r="A103" s="19" t="s">
        <v>317</v>
      </c>
      <c r="B103" t="s">
        <v>53</v>
      </c>
      <c r="C103" t="s">
        <v>107</v>
      </c>
      <c r="F103">
        <v>1</v>
      </c>
      <c r="G103" s="1">
        <v>0</v>
      </c>
      <c r="H103" s="2">
        <v>4.47</v>
      </c>
      <c r="I103" s="2">
        <v>1.04</v>
      </c>
      <c r="J103" s="3">
        <v>2</v>
      </c>
      <c r="K103" s="4">
        <v>1.0284697214947711E-5</v>
      </c>
    </row>
    <row r="104" spans="1:11">
      <c r="A104" s="19" t="s">
        <v>319</v>
      </c>
      <c r="B104" t="s">
        <v>53</v>
      </c>
      <c r="C104" t="s">
        <v>107</v>
      </c>
      <c r="F104">
        <v>1</v>
      </c>
      <c r="G104" s="1">
        <v>0</v>
      </c>
      <c r="H104" s="2">
        <v>54.69</v>
      </c>
      <c r="I104" s="2">
        <v>10.06</v>
      </c>
      <c r="J104" s="3">
        <v>6</v>
      </c>
      <c r="K104" s="4">
        <v>1.2583223505268241E-4</v>
      </c>
    </row>
    <row r="105" spans="1:11">
      <c r="A105" s="19" t="s">
        <v>321</v>
      </c>
      <c r="B105" t="s">
        <v>53</v>
      </c>
      <c r="C105" t="s">
        <v>107</v>
      </c>
      <c r="D105" t="s">
        <v>107</v>
      </c>
      <c r="E105" t="s">
        <v>107</v>
      </c>
      <c r="F105">
        <v>2.4</v>
      </c>
      <c r="G105" s="1">
        <v>105</v>
      </c>
      <c r="H105" s="2">
        <v>8111.1299999999992</v>
      </c>
      <c r="I105" s="2">
        <v>5194.0999999999995</v>
      </c>
      <c r="J105" s="3">
        <v>12</v>
      </c>
      <c r="K105" s="4">
        <v>1.866230785706461E-2</v>
      </c>
    </row>
    <row r="106" spans="1:11">
      <c r="A106" s="19" t="s">
        <v>325</v>
      </c>
      <c r="B106" t="s">
        <v>53</v>
      </c>
      <c r="E106" t="s">
        <v>54</v>
      </c>
      <c r="F106">
        <v>2</v>
      </c>
      <c r="G106" s="1">
        <v>0</v>
      </c>
      <c r="H106" s="2">
        <v>56.6</v>
      </c>
      <c r="I106" s="2">
        <v>12.23</v>
      </c>
      <c r="J106" s="3">
        <v>5</v>
      </c>
      <c r="K106" s="4">
        <v>1.302268148469889E-4</v>
      </c>
    </row>
    <row r="107" spans="1:11">
      <c r="A107" s="19" t="s">
        <v>327</v>
      </c>
      <c r="B107" t="s">
        <v>53</v>
      </c>
      <c r="C107" t="s">
        <v>54</v>
      </c>
      <c r="D107" t="s">
        <v>54</v>
      </c>
      <c r="E107" t="s">
        <v>54</v>
      </c>
      <c r="F107">
        <v>1.3</v>
      </c>
      <c r="G107" s="1">
        <v>115</v>
      </c>
      <c r="H107" s="2">
        <v>20196.91</v>
      </c>
      <c r="I107" s="2">
        <v>11314.33</v>
      </c>
      <c r="J107" s="3">
        <v>12.00000000000002</v>
      </c>
      <c r="K107" s="4">
        <v>4.6469598216454043E-2</v>
      </c>
    </row>
    <row r="108" spans="1:11">
      <c r="A108" s="19" t="s">
        <v>331</v>
      </c>
      <c r="B108" t="s">
        <v>332</v>
      </c>
      <c r="E108" t="s">
        <v>208</v>
      </c>
      <c r="F108">
        <v>2.58</v>
      </c>
      <c r="G108" s="1">
        <v>0</v>
      </c>
      <c r="H108" s="2">
        <v>3726.47</v>
      </c>
      <c r="I108" s="2">
        <v>2799.89</v>
      </c>
      <c r="J108" s="3">
        <v>11.999999999999989</v>
      </c>
      <c r="K108" s="4">
        <v>1</v>
      </c>
    </row>
    <row r="109" spans="1:11">
      <c r="A109" s="19" t="s">
        <v>334</v>
      </c>
      <c r="B109" t="s">
        <v>335</v>
      </c>
      <c r="E109" t="s">
        <v>62</v>
      </c>
      <c r="F109">
        <v>1.28</v>
      </c>
      <c r="G109" s="1">
        <v>55</v>
      </c>
      <c r="H109" s="2">
        <v>9149.9699999999993</v>
      </c>
      <c r="I109" s="2">
        <v>6652.4399999999987</v>
      </c>
      <c r="J109" s="3">
        <v>12</v>
      </c>
      <c r="K109" s="4">
        <v>0.6917091395110091</v>
      </c>
    </row>
    <row r="110" spans="1:11">
      <c r="A110" s="19" t="s">
        <v>337</v>
      </c>
      <c r="B110" t="s">
        <v>335</v>
      </c>
      <c r="E110" t="s">
        <v>62</v>
      </c>
      <c r="F110">
        <v>2.2799999999999998</v>
      </c>
      <c r="G110" s="1">
        <v>55</v>
      </c>
      <c r="H110" s="2">
        <v>2602.52</v>
      </c>
      <c r="I110" s="2">
        <v>2278.86</v>
      </c>
      <c r="J110" s="3">
        <v>11.99999999999998</v>
      </c>
      <c r="K110" s="4">
        <v>0.19674237945700279</v>
      </c>
    </row>
    <row r="111" spans="1:11">
      <c r="A111" s="19" t="s">
        <v>339</v>
      </c>
      <c r="B111" t="s">
        <v>53</v>
      </c>
      <c r="E111" t="s">
        <v>54</v>
      </c>
      <c r="F111">
        <v>2.29</v>
      </c>
      <c r="G111" s="1">
        <v>36</v>
      </c>
      <c r="H111" s="2">
        <v>1180.52</v>
      </c>
      <c r="I111" s="2">
        <v>1025.43</v>
      </c>
      <c r="J111" s="3">
        <v>12</v>
      </c>
      <c r="K111" s="4">
        <v>2.716172428677869E-3</v>
      </c>
    </row>
    <row r="112" spans="1:11">
      <c r="A112" s="19" t="s">
        <v>341</v>
      </c>
      <c r="B112" t="s">
        <v>53</v>
      </c>
      <c r="D112" t="s">
        <v>54</v>
      </c>
      <c r="E112" t="s">
        <v>54</v>
      </c>
      <c r="F112">
        <v>2.4</v>
      </c>
      <c r="G112" s="1">
        <v>9</v>
      </c>
      <c r="H112" s="2">
        <v>4146.87</v>
      </c>
      <c r="I112" s="2">
        <v>2890.46</v>
      </c>
      <c r="J112" s="3">
        <v>12</v>
      </c>
      <c r="K112" s="4">
        <v>9.5412309484899805E-3</v>
      </c>
    </row>
    <row r="113" spans="1:11">
      <c r="A113" s="19" t="s">
        <v>344</v>
      </c>
      <c r="B113" t="s">
        <v>53</v>
      </c>
      <c r="C113" t="s">
        <v>345</v>
      </c>
      <c r="D113" t="s">
        <v>345</v>
      </c>
      <c r="E113" t="s">
        <v>345</v>
      </c>
      <c r="F113">
        <v>2.12</v>
      </c>
      <c r="G113" s="1">
        <v>45</v>
      </c>
      <c r="H113" s="2">
        <v>1587.79</v>
      </c>
      <c r="I113" s="2">
        <v>1036.6500000000001</v>
      </c>
      <c r="J113" s="3">
        <v>12.00000000000003</v>
      </c>
      <c r="K113" s="4">
        <v>3.6532302887968288E-3</v>
      </c>
    </row>
    <row r="114" spans="1:11">
      <c r="A114" s="19" t="s">
        <v>349</v>
      </c>
      <c r="B114" t="s">
        <v>53</v>
      </c>
      <c r="C114" t="s">
        <v>345</v>
      </c>
      <c r="E114" t="s">
        <v>345</v>
      </c>
      <c r="F114">
        <v>2</v>
      </c>
      <c r="G114" s="1">
        <v>0</v>
      </c>
      <c r="H114" s="2">
        <v>211.99</v>
      </c>
      <c r="I114" s="2">
        <v>41.650000000000013</v>
      </c>
      <c r="J114" s="3">
        <v>12.00000000000002</v>
      </c>
      <c r="K114" s="4">
        <v>4.8775234062567463E-4</v>
      </c>
    </row>
    <row r="115" spans="1:11">
      <c r="A115" s="19" t="s">
        <v>352</v>
      </c>
      <c r="B115" t="s">
        <v>53</v>
      </c>
      <c r="D115" t="s">
        <v>345</v>
      </c>
      <c r="E115" t="s">
        <v>345</v>
      </c>
      <c r="F115">
        <v>2</v>
      </c>
      <c r="G115" s="1">
        <v>0</v>
      </c>
      <c r="H115" s="2">
        <v>416.69</v>
      </c>
      <c r="I115" s="2">
        <v>373.64</v>
      </c>
      <c r="J115" s="3">
        <v>11.999999999999989</v>
      </c>
      <c r="K115" s="4">
        <v>9.5873165156522635E-4</v>
      </c>
    </row>
    <row r="116" spans="1:11">
      <c r="A116" s="19" t="s">
        <v>355</v>
      </c>
      <c r="B116" t="s">
        <v>53</v>
      </c>
      <c r="C116" t="s">
        <v>345</v>
      </c>
      <c r="D116" t="s">
        <v>345</v>
      </c>
      <c r="E116" t="s">
        <v>345</v>
      </c>
      <c r="F116">
        <v>2.1</v>
      </c>
      <c r="G116" s="1">
        <v>115</v>
      </c>
      <c r="H116" s="2">
        <v>20041.310000000001</v>
      </c>
      <c r="I116" s="2">
        <v>11572.43</v>
      </c>
      <c r="J116" s="3">
        <v>11.99999999999998</v>
      </c>
      <c r="K116" s="4">
        <v>4.6111589516980703E-2</v>
      </c>
    </row>
    <row r="117" spans="1:11">
      <c r="A117" s="19" t="s">
        <v>359</v>
      </c>
      <c r="B117" t="s">
        <v>53</v>
      </c>
      <c r="C117" t="s">
        <v>345</v>
      </c>
      <c r="D117" t="s">
        <v>345</v>
      </c>
      <c r="E117" t="s">
        <v>345</v>
      </c>
      <c r="F117">
        <v>2.09</v>
      </c>
      <c r="G117" s="1">
        <v>172</v>
      </c>
      <c r="H117" s="2">
        <v>24904.47</v>
      </c>
      <c r="I117" s="2">
        <v>14159.46</v>
      </c>
      <c r="J117" s="3">
        <v>12</v>
      </c>
      <c r="K117" s="4">
        <v>5.7300879921420321E-2</v>
      </c>
    </row>
    <row r="118" spans="1:11">
      <c r="A118" s="19" t="s">
        <v>363</v>
      </c>
      <c r="B118" t="s">
        <v>53</v>
      </c>
      <c r="C118" t="s">
        <v>345</v>
      </c>
      <c r="D118" t="s">
        <v>345</v>
      </c>
      <c r="E118" t="s">
        <v>345</v>
      </c>
      <c r="F118">
        <v>2.94</v>
      </c>
      <c r="G118" s="1">
        <v>46</v>
      </c>
      <c r="H118" s="2">
        <v>4360.7299999999996</v>
      </c>
      <c r="I118" s="2">
        <v>3634.71</v>
      </c>
      <c r="J118" s="3">
        <v>11.999999999999989</v>
      </c>
      <c r="K118" s="4">
        <v>1.003328583582527E-2</v>
      </c>
    </row>
    <row r="119" spans="1:11">
      <c r="A119" s="19" t="s">
        <v>367</v>
      </c>
      <c r="B119" t="s">
        <v>53</v>
      </c>
      <c r="E119" t="s">
        <v>345</v>
      </c>
      <c r="F119">
        <v>2.2400000000000002</v>
      </c>
      <c r="G119" s="1">
        <v>36</v>
      </c>
      <c r="H119" s="2">
        <v>1266</v>
      </c>
      <c r="I119" s="2">
        <v>1113.2</v>
      </c>
      <c r="J119" s="3">
        <v>12</v>
      </c>
      <c r="K119" s="4">
        <v>2.9128471306764658E-3</v>
      </c>
    </row>
    <row r="120" spans="1:11">
      <c r="A120" s="19" t="s">
        <v>369</v>
      </c>
      <c r="B120" t="s">
        <v>53</v>
      </c>
      <c r="E120" t="s">
        <v>107</v>
      </c>
      <c r="F120">
        <v>1.18</v>
      </c>
      <c r="G120" s="1">
        <v>36</v>
      </c>
      <c r="H120" s="2">
        <v>2533.41</v>
      </c>
      <c r="I120" s="2">
        <v>2212.17</v>
      </c>
      <c r="J120" s="3">
        <v>12</v>
      </c>
      <c r="K120" s="4">
        <v>5.8289384275885189E-3</v>
      </c>
    </row>
    <row r="121" spans="1:11">
      <c r="A121" s="19" t="s">
        <v>371</v>
      </c>
      <c r="B121" t="s">
        <v>335</v>
      </c>
      <c r="E121" t="s">
        <v>62</v>
      </c>
      <c r="F121">
        <v>2.2799999999999998</v>
      </c>
      <c r="G121" s="1">
        <v>36</v>
      </c>
      <c r="H121" s="2">
        <v>1475.57</v>
      </c>
      <c r="I121" s="2">
        <v>1265.1099999999999</v>
      </c>
      <c r="J121" s="3">
        <v>11.99999999999997</v>
      </c>
      <c r="K121" s="4">
        <v>0.1115484810319881</v>
      </c>
    </row>
    <row r="122" spans="1:11">
      <c r="A122" s="19" t="s">
        <v>373</v>
      </c>
      <c r="B122" t="s">
        <v>374</v>
      </c>
      <c r="C122" t="s">
        <v>375</v>
      </c>
      <c r="D122" t="s">
        <v>375</v>
      </c>
      <c r="E122" t="s">
        <v>375</v>
      </c>
      <c r="F122">
        <v>2.29</v>
      </c>
      <c r="G122" s="1">
        <v>58</v>
      </c>
      <c r="H122" s="2">
        <v>1434.96</v>
      </c>
      <c r="I122" s="2">
        <v>983.16000000000008</v>
      </c>
      <c r="J122" s="3">
        <v>12</v>
      </c>
      <c r="K122" s="4">
        <v>6.7342235270763218E-2</v>
      </c>
    </row>
    <row r="123" spans="1:11">
      <c r="A123" s="19" t="s">
        <v>379</v>
      </c>
      <c r="B123" t="s">
        <v>374</v>
      </c>
      <c r="C123" t="s">
        <v>375</v>
      </c>
      <c r="D123" t="s">
        <v>375</v>
      </c>
      <c r="E123" t="s">
        <v>375</v>
      </c>
      <c r="F123">
        <v>2.1</v>
      </c>
      <c r="G123" s="1">
        <v>237</v>
      </c>
      <c r="H123" s="2">
        <v>12770.93</v>
      </c>
      <c r="I123" s="2">
        <v>5840.41</v>
      </c>
      <c r="J123" s="3">
        <v>11.999999999999959</v>
      </c>
      <c r="K123" s="4">
        <v>0.59933585095504271</v>
      </c>
    </row>
    <row r="124" spans="1:11">
      <c r="A124" s="19" t="s">
        <v>383</v>
      </c>
      <c r="B124" t="s">
        <v>374</v>
      </c>
      <c r="C124" t="s">
        <v>375</v>
      </c>
      <c r="D124" t="s">
        <v>375</v>
      </c>
      <c r="E124" t="s">
        <v>375</v>
      </c>
      <c r="F124">
        <v>2.17</v>
      </c>
      <c r="G124" s="1">
        <v>186</v>
      </c>
      <c r="H124" s="2">
        <v>7102.58</v>
      </c>
      <c r="I124" s="2">
        <v>4392.5600000000004</v>
      </c>
      <c r="J124" s="3">
        <v>11.999999999999989</v>
      </c>
      <c r="K124" s="4">
        <v>0.33332191377419401</v>
      </c>
    </row>
    <row r="125" spans="1:11">
      <c r="A125" s="19" t="s">
        <v>387</v>
      </c>
      <c r="B125" t="s">
        <v>388</v>
      </c>
      <c r="E125" t="s">
        <v>389</v>
      </c>
      <c r="F125">
        <v>1</v>
      </c>
      <c r="G125" s="1">
        <v>0</v>
      </c>
      <c r="H125" s="2">
        <v>10.039999999999999</v>
      </c>
      <c r="I125" s="2">
        <v>5.9999999999999991</v>
      </c>
      <c r="J125" s="3">
        <v>2</v>
      </c>
      <c r="K125" s="4">
        <v>1</v>
      </c>
    </row>
    <row r="126" spans="1:11">
      <c r="A126" s="19" t="s">
        <v>391</v>
      </c>
      <c r="B126" t="s">
        <v>392</v>
      </c>
      <c r="C126" t="s">
        <v>389</v>
      </c>
      <c r="D126" t="s">
        <v>389</v>
      </c>
      <c r="E126" t="s">
        <v>389</v>
      </c>
      <c r="F126">
        <v>1.19</v>
      </c>
      <c r="G126" s="1">
        <v>149</v>
      </c>
      <c r="H126" s="2">
        <v>2878.27</v>
      </c>
      <c r="I126" s="2">
        <v>1852.32</v>
      </c>
      <c r="J126" s="3">
        <v>12.00000000000002</v>
      </c>
      <c r="K126" s="4">
        <v>1</v>
      </c>
    </row>
    <row r="127" spans="1:11">
      <c r="A127" s="19" t="s">
        <v>396</v>
      </c>
      <c r="B127" t="s">
        <v>92</v>
      </c>
      <c r="E127" t="s">
        <v>93</v>
      </c>
      <c r="F127">
        <v>1.33</v>
      </c>
      <c r="G127" s="1">
        <v>49</v>
      </c>
      <c r="H127" s="2">
        <v>9639.7900000000009</v>
      </c>
      <c r="I127" s="2">
        <v>3935.7200000000012</v>
      </c>
      <c r="J127" s="3">
        <v>12.000000000000011</v>
      </c>
      <c r="K127" s="4">
        <v>0.26987041178810678</v>
      </c>
    </row>
    <row r="128" spans="1:11">
      <c r="A128" s="19" t="s">
        <v>398</v>
      </c>
      <c r="B128" t="s">
        <v>92</v>
      </c>
      <c r="E128" t="s">
        <v>93</v>
      </c>
      <c r="F128">
        <v>2.33</v>
      </c>
      <c r="G128" s="1">
        <v>55</v>
      </c>
      <c r="H128" s="2">
        <v>11109.22</v>
      </c>
      <c r="I128" s="2">
        <v>4571.9399999999996</v>
      </c>
      <c r="J128" s="3">
        <v>12</v>
      </c>
      <c r="K128" s="4">
        <v>0.31100778917846472</v>
      </c>
    </row>
    <row r="129" spans="1:11">
      <c r="A129" s="19" t="s">
        <v>400</v>
      </c>
      <c r="B129" t="s">
        <v>92</v>
      </c>
      <c r="E129" t="s">
        <v>93</v>
      </c>
      <c r="F129">
        <v>2.33</v>
      </c>
      <c r="G129" s="1">
        <v>49</v>
      </c>
      <c r="H129" s="2">
        <v>10604.65</v>
      </c>
      <c r="I129" s="2">
        <v>4201.9299999999994</v>
      </c>
      <c r="J129" s="3">
        <v>12.000000000000011</v>
      </c>
      <c r="K129" s="4">
        <v>0.29688211697233508</v>
      </c>
    </row>
    <row r="130" spans="1:11">
      <c r="A130" s="19" t="s">
        <v>402</v>
      </c>
      <c r="B130" t="s">
        <v>403</v>
      </c>
      <c r="E130" t="s">
        <v>169</v>
      </c>
      <c r="F130">
        <v>2.33</v>
      </c>
      <c r="G130" s="1">
        <v>55</v>
      </c>
      <c r="H130" s="2">
        <v>11824.55</v>
      </c>
      <c r="I130" s="2">
        <v>4697.1999999999989</v>
      </c>
      <c r="J130" s="3">
        <v>12</v>
      </c>
      <c r="K130" s="4">
        <v>1</v>
      </c>
    </row>
    <row r="131" spans="1:11">
      <c r="A131" s="19" t="s">
        <v>405</v>
      </c>
      <c r="B131" t="s">
        <v>78</v>
      </c>
      <c r="E131" t="s">
        <v>39</v>
      </c>
      <c r="F131">
        <v>2.33</v>
      </c>
      <c r="G131" s="1">
        <v>55</v>
      </c>
      <c r="H131" s="2">
        <v>9057.7800000000007</v>
      </c>
      <c r="I131" s="2">
        <v>3910.6200000000008</v>
      </c>
      <c r="J131" s="3">
        <v>12</v>
      </c>
      <c r="K131" s="4">
        <v>9.230764527240487E-2</v>
      </c>
    </row>
    <row r="132" spans="1:11">
      <c r="A132" s="19" t="s">
        <v>407</v>
      </c>
      <c r="B132" t="s">
        <v>53</v>
      </c>
      <c r="E132" t="s">
        <v>107</v>
      </c>
      <c r="F132">
        <v>2.33</v>
      </c>
      <c r="G132" s="1">
        <v>55</v>
      </c>
      <c r="H132" s="2">
        <v>11862.58</v>
      </c>
      <c r="I132" s="2">
        <v>4802.13</v>
      </c>
      <c r="J132" s="3">
        <v>11.999999999999989</v>
      </c>
      <c r="K132" s="4">
        <v>2.729374574677728E-2</v>
      </c>
    </row>
    <row r="133" spans="1:11">
      <c r="A133" s="19" t="s">
        <v>409</v>
      </c>
      <c r="B133" t="s">
        <v>53</v>
      </c>
      <c r="E133" t="s">
        <v>107</v>
      </c>
      <c r="F133">
        <v>2.33</v>
      </c>
      <c r="G133" s="1">
        <v>49</v>
      </c>
      <c r="H133" s="2">
        <v>8993.39</v>
      </c>
      <c r="I133" s="2">
        <v>3705.7999999999988</v>
      </c>
      <c r="J133" s="3">
        <v>11.999999999999989</v>
      </c>
      <c r="K133" s="4">
        <v>2.0692235589695431E-2</v>
      </c>
    </row>
    <row r="134" spans="1:11">
      <c r="A134" s="19" t="s">
        <v>411</v>
      </c>
      <c r="B134" t="s">
        <v>53</v>
      </c>
      <c r="E134" t="s">
        <v>107</v>
      </c>
      <c r="F134">
        <v>1.33</v>
      </c>
      <c r="G134" s="1">
        <v>55</v>
      </c>
      <c r="H134" s="2">
        <v>12763.52</v>
      </c>
      <c r="I134" s="2">
        <v>4978.93</v>
      </c>
      <c r="J134" s="3">
        <v>11.999999999999959</v>
      </c>
      <c r="K134" s="4">
        <v>2.936665292996184E-2</v>
      </c>
    </row>
    <row r="135" spans="1:11">
      <c r="A135" s="19" t="s">
        <v>413</v>
      </c>
      <c r="B135" t="s">
        <v>53</v>
      </c>
      <c r="E135" t="s">
        <v>107</v>
      </c>
      <c r="F135">
        <v>3.36</v>
      </c>
      <c r="G135" s="1">
        <v>55</v>
      </c>
      <c r="H135" s="2">
        <v>15200.75</v>
      </c>
      <c r="I135" s="2">
        <v>3426.85</v>
      </c>
      <c r="J135" s="3">
        <v>9.0000000000000124</v>
      </c>
      <c r="K135" s="4">
        <v>3.4974297805395183E-2</v>
      </c>
    </row>
    <row r="136" spans="1:11">
      <c r="A136" s="19" t="s">
        <v>415</v>
      </c>
      <c r="B136" t="s">
        <v>53</v>
      </c>
      <c r="D136" t="s">
        <v>107</v>
      </c>
      <c r="F136">
        <v>2</v>
      </c>
      <c r="G136" s="1">
        <v>0</v>
      </c>
      <c r="H136" s="2">
        <v>2.19</v>
      </c>
      <c r="I136" s="2">
        <v>1.45</v>
      </c>
      <c r="J136" s="3">
        <v>2</v>
      </c>
      <c r="K136" s="4">
        <v>5.0388113871891474E-6</v>
      </c>
    </row>
    <row r="137" spans="1:11">
      <c r="A137" s="19" t="s">
        <v>417</v>
      </c>
      <c r="B137" t="s">
        <v>53</v>
      </c>
      <c r="C137" t="s">
        <v>107</v>
      </c>
      <c r="D137" t="s">
        <v>107</v>
      </c>
      <c r="E137" t="s">
        <v>107</v>
      </c>
      <c r="F137">
        <v>3.19</v>
      </c>
      <c r="G137" s="1">
        <v>101</v>
      </c>
      <c r="H137" s="2">
        <v>24412.9</v>
      </c>
      <c r="I137" s="2">
        <v>11140.2</v>
      </c>
      <c r="J137" s="3">
        <v>12.00000000000002</v>
      </c>
      <c r="K137" s="4">
        <v>5.6169862335301343E-2</v>
      </c>
    </row>
    <row r="138" spans="1:11">
      <c r="A138" s="19" t="s">
        <v>421</v>
      </c>
      <c r="B138" t="s">
        <v>53</v>
      </c>
      <c r="C138" t="s">
        <v>107</v>
      </c>
      <c r="D138" t="s">
        <v>107</v>
      </c>
      <c r="E138" t="s">
        <v>107</v>
      </c>
      <c r="F138">
        <v>1.48</v>
      </c>
      <c r="G138" s="1">
        <v>73</v>
      </c>
      <c r="H138" s="2">
        <v>2918.04</v>
      </c>
      <c r="I138" s="2">
        <v>2133.27</v>
      </c>
      <c r="J138" s="3">
        <v>12</v>
      </c>
      <c r="K138" s="4">
        <v>6.7139055617686846E-3</v>
      </c>
    </row>
    <row r="139" spans="1:11">
      <c r="A139" s="19" t="s">
        <v>425</v>
      </c>
      <c r="B139" t="s">
        <v>53</v>
      </c>
      <c r="E139" t="s">
        <v>107</v>
      </c>
      <c r="F139">
        <v>2.2599999999999998</v>
      </c>
      <c r="G139" s="1">
        <v>55</v>
      </c>
      <c r="H139" s="2">
        <v>4277.8500000000004</v>
      </c>
      <c r="I139" s="2">
        <v>3847.35</v>
      </c>
      <c r="J139" s="3">
        <v>12</v>
      </c>
      <c r="K139" s="4">
        <v>9.842593284332006E-3</v>
      </c>
    </row>
    <row r="140" spans="1:11">
      <c r="A140" s="19" t="s">
        <v>427</v>
      </c>
      <c r="B140" t="s">
        <v>53</v>
      </c>
      <c r="C140" t="s">
        <v>107</v>
      </c>
      <c r="D140" t="s">
        <v>107</v>
      </c>
      <c r="E140" t="s">
        <v>107</v>
      </c>
      <c r="F140">
        <v>2.4500000000000002</v>
      </c>
      <c r="G140" s="1">
        <v>14</v>
      </c>
      <c r="H140" s="2">
        <v>2477.73</v>
      </c>
      <c r="I140" s="2">
        <v>1630.74</v>
      </c>
      <c r="J140" s="3">
        <v>12</v>
      </c>
      <c r="K140" s="4">
        <v>5.700828373689573E-3</v>
      </c>
    </row>
    <row r="141" spans="1:11">
      <c r="A141" s="19" t="s">
        <v>431</v>
      </c>
      <c r="B141" t="s">
        <v>53</v>
      </c>
      <c r="E141" t="s">
        <v>107</v>
      </c>
      <c r="F141">
        <v>1.22</v>
      </c>
      <c r="G141" s="1">
        <v>35</v>
      </c>
      <c r="H141" s="2">
        <v>3615.14</v>
      </c>
      <c r="I141" s="2">
        <v>2686.76</v>
      </c>
      <c r="J141" s="3">
        <v>11.999999999999989</v>
      </c>
      <c r="K141" s="4">
        <v>8.3178121453346913E-3</v>
      </c>
    </row>
    <row r="142" spans="1:11">
      <c r="A142" s="19" t="s">
        <v>433</v>
      </c>
      <c r="B142" t="s">
        <v>53</v>
      </c>
      <c r="D142" t="s">
        <v>107</v>
      </c>
      <c r="F142">
        <v>2</v>
      </c>
      <c r="G142" s="1">
        <v>0</v>
      </c>
      <c r="H142" s="2">
        <v>45.46</v>
      </c>
      <c r="I142" s="2">
        <v>8.3999999999999986</v>
      </c>
      <c r="J142" s="3">
        <v>5</v>
      </c>
      <c r="K142" s="4">
        <v>1.0459560075873E-4</v>
      </c>
    </row>
    <row r="143" spans="1:11">
      <c r="A143" s="19" t="s">
        <v>435</v>
      </c>
      <c r="B143" t="s">
        <v>53</v>
      </c>
      <c r="D143" t="s">
        <v>107</v>
      </c>
      <c r="F143">
        <v>2</v>
      </c>
      <c r="G143" s="1">
        <v>0</v>
      </c>
      <c r="H143" s="2">
        <v>59.29</v>
      </c>
      <c r="I143" s="2">
        <v>-9.9999999999980105E-3</v>
      </c>
      <c r="J143" s="3">
        <v>4</v>
      </c>
      <c r="K143" s="4">
        <v>1.3641603979289699E-4</v>
      </c>
    </row>
    <row r="144" spans="1:11">
      <c r="A144" s="19" t="s">
        <v>437</v>
      </c>
      <c r="B144" t="s">
        <v>53</v>
      </c>
      <c r="C144" t="s">
        <v>107</v>
      </c>
      <c r="F144">
        <v>1</v>
      </c>
      <c r="G144" s="1">
        <v>0</v>
      </c>
      <c r="H144" s="2">
        <v>2.46</v>
      </c>
      <c r="I144" s="2">
        <v>2.46</v>
      </c>
      <c r="J144" s="3">
        <v>3</v>
      </c>
      <c r="K144" s="4">
        <v>5.6600347088973994E-6</v>
      </c>
    </row>
    <row r="145" spans="1:11">
      <c r="A145" s="19" t="s">
        <v>439</v>
      </c>
      <c r="B145" t="s">
        <v>53</v>
      </c>
      <c r="C145" t="s">
        <v>107</v>
      </c>
      <c r="F145">
        <v>2.37</v>
      </c>
      <c r="G145" s="1">
        <v>25</v>
      </c>
      <c r="H145" s="2">
        <v>4719.05</v>
      </c>
      <c r="I145" s="2">
        <v>4523.8100000000004</v>
      </c>
      <c r="J145" s="3">
        <v>11.999999999999989</v>
      </c>
      <c r="K145" s="4">
        <v>1.085771820854564E-2</v>
      </c>
    </row>
    <row r="146" spans="1:11">
      <c r="A146" s="19" t="s">
        <v>441</v>
      </c>
      <c r="B146" t="s">
        <v>53</v>
      </c>
      <c r="E146" t="s">
        <v>107</v>
      </c>
      <c r="F146">
        <v>1.25</v>
      </c>
      <c r="G146" s="1">
        <v>15</v>
      </c>
      <c r="H146" s="2">
        <v>552.72</v>
      </c>
      <c r="I146" s="2">
        <v>207.32000000000011</v>
      </c>
      <c r="J146" s="3">
        <v>7.0000000000000009</v>
      </c>
      <c r="K146" s="4">
        <v>1.2717131643503129E-3</v>
      </c>
    </row>
    <row r="147" spans="1:11">
      <c r="A147" s="19" t="s">
        <v>443</v>
      </c>
      <c r="B147" t="s">
        <v>53</v>
      </c>
      <c r="C147" t="s">
        <v>107</v>
      </c>
      <c r="D147" t="s">
        <v>107</v>
      </c>
      <c r="E147" t="s">
        <v>107</v>
      </c>
      <c r="F147">
        <v>2.42</v>
      </c>
      <c r="G147" s="1">
        <v>62</v>
      </c>
      <c r="H147" s="2">
        <v>9412.0299999999988</v>
      </c>
      <c r="I147" s="2">
        <v>7231.1099999999988</v>
      </c>
      <c r="J147" s="3">
        <v>12</v>
      </c>
      <c r="K147" s="4">
        <v>2.165545385413966E-2</v>
      </c>
    </row>
    <row r="148" spans="1:11">
      <c r="A148" s="19" t="s">
        <v>447</v>
      </c>
      <c r="B148" t="s">
        <v>53</v>
      </c>
      <c r="C148" t="s">
        <v>107</v>
      </c>
      <c r="D148" t="s">
        <v>107</v>
      </c>
      <c r="E148" t="s">
        <v>107</v>
      </c>
      <c r="F148">
        <v>3.29</v>
      </c>
      <c r="G148" s="1">
        <v>138</v>
      </c>
      <c r="H148" s="2">
        <v>6863.85</v>
      </c>
      <c r="I148" s="2">
        <v>4686.1000000000004</v>
      </c>
      <c r="J148" s="3">
        <v>12</v>
      </c>
      <c r="K148" s="4">
        <v>1.5792532210026591E-2</v>
      </c>
    </row>
    <row r="149" spans="1:11">
      <c r="A149" s="19" t="s">
        <v>451</v>
      </c>
      <c r="B149" t="s">
        <v>53</v>
      </c>
      <c r="C149" t="s">
        <v>54</v>
      </c>
      <c r="D149" t="s">
        <v>54</v>
      </c>
      <c r="E149" t="s">
        <v>54</v>
      </c>
      <c r="F149">
        <v>1.49</v>
      </c>
      <c r="G149" s="1">
        <v>137</v>
      </c>
      <c r="H149" s="2">
        <v>6552.24</v>
      </c>
      <c r="I149" s="2">
        <v>4072.22</v>
      </c>
      <c r="J149" s="3">
        <v>12</v>
      </c>
      <c r="K149" s="4">
        <v>1.507557147196174E-2</v>
      </c>
    </row>
    <row r="150" spans="1:11">
      <c r="A150" s="19" t="s">
        <v>455</v>
      </c>
      <c r="B150" t="s">
        <v>53</v>
      </c>
      <c r="D150" t="s">
        <v>54</v>
      </c>
      <c r="F150">
        <v>2.14</v>
      </c>
      <c r="G150" s="1">
        <v>9</v>
      </c>
      <c r="H150" s="2">
        <v>1135.43</v>
      </c>
      <c r="I150" s="2">
        <v>1102.32</v>
      </c>
      <c r="J150" s="3">
        <v>12</v>
      </c>
      <c r="K150" s="4">
        <v>2.6124281339525912E-3</v>
      </c>
    </row>
    <row r="151" spans="1:11">
      <c r="A151" s="19" t="s">
        <v>457</v>
      </c>
      <c r="B151" t="s">
        <v>220</v>
      </c>
      <c r="D151" t="s">
        <v>280</v>
      </c>
      <c r="F151">
        <v>1.25</v>
      </c>
      <c r="G151" s="1">
        <v>0</v>
      </c>
      <c r="H151" s="2">
        <v>2116.88</v>
      </c>
      <c r="I151" s="2">
        <v>21.700000000000269</v>
      </c>
      <c r="J151" s="3">
        <v>2.9999999999999991</v>
      </c>
      <c r="K151" s="4">
        <v>1.513359713181703E-2</v>
      </c>
    </row>
    <row r="152" spans="1:11">
      <c r="A152" s="19" t="s">
        <v>459</v>
      </c>
      <c r="B152" t="s">
        <v>220</v>
      </c>
      <c r="D152" t="s">
        <v>81</v>
      </c>
      <c r="F152">
        <v>2.23</v>
      </c>
      <c r="G152" s="1">
        <v>9</v>
      </c>
      <c r="H152" s="2">
        <v>937.12</v>
      </c>
      <c r="I152" s="2">
        <v>582.86</v>
      </c>
      <c r="J152" s="3">
        <v>12</v>
      </c>
      <c r="K152" s="4">
        <v>6.6994806243945671E-3</v>
      </c>
    </row>
    <row r="153" spans="1:11">
      <c r="A153" s="19" t="s">
        <v>461</v>
      </c>
      <c r="B153" t="s">
        <v>220</v>
      </c>
      <c r="D153" t="s">
        <v>81</v>
      </c>
      <c r="F153">
        <v>2.23</v>
      </c>
      <c r="G153" s="1">
        <v>0</v>
      </c>
      <c r="H153" s="2">
        <v>467.37</v>
      </c>
      <c r="I153" s="2">
        <v>19.910000000000029</v>
      </c>
      <c r="J153" s="3">
        <v>3</v>
      </c>
      <c r="K153" s="4">
        <v>3.3412329898233829E-3</v>
      </c>
    </row>
    <row r="154" spans="1:11">
      <c r="A154" s="19" t="s">
        <v>463</v>
      </c>
      <c r="B154" t="s">
        <v>29</v>
      </c>
      <c r="E154" t="s">
        <v>30</v>
      </c>
      <c r="F154">
        <v>1.35</v>
      </c>
      <c r="G154" s="1">
        <v>49</v>
      </c>
      <c r="H154" s="2">
        <v>2573.39</v>
      </c>
      <c r="I154" s="2">
        <v>2179.27</v>
      </c>
      <c r="J154" s="3">
        <v>11.99999999999998</v>
      </c>
      <c r="K154" s="4">
        <v>3.7886626472393027E-2</v>
      </c>
    </row>
    <row r="155" spans="1:11">
      <c r="A155" s="19" t="s">
        <v>465</v>
      </c>
      <c r="B155" t="s">
        <v>466</v>
      </c>
      <c r="E155" t="s">
        <v>467</v>
      </c>
      <c r="F155">
        <v>2.27</v>
      </c>
      <c r="G155" s="1">
        <v>36</v>
      </c>
      <c r="H155" s="2">
        <v>3171.97</v>
      </c>
      <c r="I155" s="2">
        <v>2969.98</v>
      </c>
      <c r="J155" s="3">
        <v>12.00000000000002</v>
      </c>
      <c r="K155" s="4">
        <v>1</v>
      </c>
    </row>
    <row r="156" spans="1:11">
      <c r="A156" s="19" t="s">
        <v>469</v>
      </c>
      <c r="B156" t="s">
        <v>152</v>
      </c>
      <c r="E156" t="s">
        <v>34</v>
      </c>
      <c r="F156">
        <v>1.4</v>
      </c>
      <c r="G156" s="1">
        <v>55</v>
      </c>
      <c r="H156" s="2">
        <v>11803.47</v>
      </c>
      <c r="I156" s="2">
        <v>4334.7700000000004</v>
      </c>
      <c r="J156" s="3">
        <v>12</v>
      </c>
      <c r="K156" s="4">
        <v>0.1037406767405578</v>
      </c>
    </row>
    <row r="157" spans="1:11">
      <c r="A157" s="19" t="s">
        <v>471</v>
      </c>
      <c r="B157" t="s">
        <v>472</v>
      </c>
      <c r="C157" t="s">
        <v>473</v>
      </c>
      <c r="F157">
        <v>1.69</v>
      </c>
      <c r="G157" s="1">
        <v>5</v>
      </c>
      <c r="H157" s="2">
        <v>572.41</v>
      </c>
      <c r="I157" s="2">
        <v>465.64</v>
      </c>
      <c r="J157" s="3">
        <v>12.000000000000011</v>
      </c>
      <c r="K157" s="4">
        <v>1</v>
      </c>
    </row>
    <row r="158" spans="1:11">
      <c r="A158" s="19" t="s">
        <v>475</v>
      </c>
      <c r="B158" t="s">
        <v>53</v>
      </c>
      <c r="C158" t="s">
        <v>107</v>
      </c>
      <c r="D158" t="s">
        <v>107</v>
      </c>
      <c r="E158" t="s">
        <v>107</v>
      </c>
      <c r="F158">
        <v>2.48</v>
      </c>
      <c r="G158" s="1">
        <v>176</v>
      </c>
      <c r="H158" s="2">
        <v>7561.83</v>
      </c>
      <c r="I158" s="2">
        <v>4722.38</v>
      </c>
      <c r="J158" s="3">
        <v>12</v>
      </c>
      <c r="K158" s="4">
        <v>1.739846352145594E-2</v>
      </c>
    </row>
    <row r="159" spans="1:11">
      <c r="A159" s="19" t="s">
        <v>479</v>
      </c>
      <c r="B159" t="s">
        <v>53</v>
      </c>
      <c r="E159" t="s">
        <v>54</v>
      </c>
      <c r="F159">
        <v>1</v>
      </c>
      <c r="G159" s="1">
        <v>0</v>
      </c>
      <c r="H159" s="2">
        <v>27.14</v>
      </c>
      <c r="I159" s="2">
        <v>15.37</v>
      </c>
      <c r="J159" s="3">
        <v>8.9999999999999858</v>
      </c>
      <c r="K159" s="4">
        <v>6.2444447967266418E-5</v>
      </c>
    </row>
    <row r="160" spans="1:11">
      <c r="A160" s="19" t="s">
        <v>481</v>
      </c>
      <c r="B160" t="s">
        <v>53</v>
      </c>
      <c r="E160" t="s">
        <v>54</v>
      </c>
      <c r="F160">
        <v>1</v>
      </c>
      <c r="G160" s="1">
        <v>0</v>
      </c>
      <c r="H160" s="2">
        <v>22.85</v>
      </c>
      <c r="I160" s="2">
        <v>10.32</v>
      </c>
      <c r="J160" s="3">
        <v>5</v>
      </c>
      <c r="K160" s="4">
        <v>5.2573899633457553E-5</v>
      </c>
    </row>
    <row r="161" spans="1:11">
      <c r="A161" s="19" t="s">
        <v>483</v>
      </c>
      <c r="B161" t="s">
        <v>53</v>
      </c>
      <c r="D161" t="s">
        <v>107</v>
      </c>
      <c r="F161">
        <v>2.61</v>
      </c>
      <c r="G161" s="1">
        <v>41</v>
      </c>
      <c r="H161" s="2">
        <v>6583.82</v>
      </c>
      <c r="I161" s="2">
        <v>6000.44</v>
      </c>
      <c r="J161" s="3">
        <v>11.999999999999989</v>
      </c>
      <c r="K161" s="4">
        <v>1.5148231592330429E-2</v>
      </c>
    </row>
    <row r="162" spans="1:11">
      <c r="A162" s="19" t="s">
        <v>485</v>
      </c>
      <c r="B162" t="s">
        <v>486</v>
      </c>
      <c r="E162" t="s">
        <v>487</v>
      </c>
      <c r="F162">
        <v>1.18</v>
      </c>
      <c r="G162" s="1">
        <v>36</v>
      </c>
      <c r="H162" s="2">
        <v>513.09</v>
      </c>
      <c r="I162" s="2">
        <v>473.25</v>
      </c>
      <c r="J162" s="3">
        <v>12</v>
      </c>
      <c r="K162" s="4">
        <v>2.0764441776701952E-3</v>
      </c>
    </row>
    <row r="163" spans="1:11">
      <c r="A163" s="19" t="s">
        <v>489</v>
      </c>
      <c r="B163" t="s">
        <v>486</v>
      </c>
      <c r="E163" t="s">
        <v>487</v>
      </c>
      <c r="F163">
        <v>1.18</v>
      </c>
      <c r="G163" s="1">
        <v>36</v>
      </c>
      <c r="H163" s="2">
        <v>565</v>
      </c>
      <c r="I163" s="2">
        <v>534.96</v>
      </c>
      <c r="J163" s="3">
        <v>12.000000000000011</v>
      </c>
      <c r="K163" s="4">
        <v>2.28652080606455E-3</v>
      </c>
    </row>
    <row r="164" spans="1:11">
      <c r="A164" s="19" t="s">
        <v>491</v>
      </c>
      <c r="B164" t="s">
        <v>486</v>
      </c>
      <c r="E164" t="s">
        <v>487</v>
      </c>
      <c r="F164">
        <v>1.26</v>
      </c>
      <c r="G164" s="1">
        <v>55</v>
      </c>
      <c r="H164" s="2">
        <v>5978.22</v>
      </c>
      <c r="I164" s="2">
        <v>5481.6</v>
      </c>
      <c r="J164" s="3">
        <v>12</v>
      </c>
      <c r="K164" s="4">
        <v>2.4193494536692419E-2</v>
      </c>
    </row>
    <row r="165" spans="1:11">
      <c r="A165" s="19" t="s">
        <v>493</v>
      </c>
      <c r="B165" t="s">
        <v>486</v>
      </c>
      <c r="C165" t="s">
        <v>487</v>
      </c>
      <c r="E165" t="s">
        <v>487</v>
      </c>
      <c r="F165">
        <v>2</v>
      </c>
      <c r="G165" s="1">
        <v>0</v>
      </c>
      <c r="H165" s="2">
        <v>141.25</v>
      </c>
      <c r="I165" s="2">
        <v>19.22999999999999</v>
      </c>
      <c r="J165" s="3">
        <v>5</v>
      </c>
      <c r="K165" s="4">
        <v>5.716302015161376E-4</v>
      </c>
    </row>
    <row r="166" spans="1:11">
      <c r="A166" s="19" t="s">
        <v>496</v>
      </c>
      <c r="B166" t="s">
        <v>126</v>
      </c>
      <c r="C166" t="s">
        <v>39</v>
      </c>
      <c r="D166" t="s">
        <v>39</v>
      </c>
      <c r="E166" t="s">
        <v>39</v>
      </c>
      <c r="F166">
        <v>2.6</v>
      </c>
      <c r="G166" s="1">
        <v>105</v>
      </c>
      <c r="H166" s="2">
        <v>5969.09</v>
      </c>
      <c r="I166" s="2">
        <v>3755.53</v>
      </c>
      <c r="J166" s="3">
        <v>11.999999999999989</v>
      </c>
      <c r="K166" s="4">
        <v>5.4188811890311307E-2</v>
      </c>
    </row>
    <row r="167" spans="1:11">
      <c r="A167" s="19" t="s">
        <v>500</v>
      </c>
      <c r="B167" t="s">
        <v>53</v>
      </c>
      <c r="C167" t="s">
        <v>345</v>
      </c>
      <c r="D167" t="s">
        <v>345</v>
      </c>
      <c r="E167" t="s">
        <v>345</v>
      </c>
      <c r="F167">
        <v>2.2000000000000002</v>
      </c>
      <c r="G167" s="1">
        <v>59</v>
      </c>
      <c r="H167" s="2">
        <v>1521.69</v>
      </c>
      <c r="I167" s="2">
        <v>978.73</v>
      </c>
      <c r="J167" s="3">
        <v>12</v>
      </c>
      <c r="K167" s="4">
        <v>3.5011456163341801E-3</v>
      </c>
    </row>
    <row r="168" spans="1:11">
      <c r="A168" s="19" t="s">
        <v>504</v>
      </c>
      <c r="B168" t="s">
        <v>53</v>
      </c>
      <c r="D168" t="s">
        <v>345</v>
      </c>
      <c r="F168">
        <v>1.1599999999999999</v>
      </c>
      <c r="G168" s="1">
        <v>9</v>
      </c>
      <c r="H168" s="2">
        <v>1054.82</v>
      </c>
      <c r="I168" s="2">
        <v>828.3</v>
      </c>
      <c r="J168" s="3">
        <v>11.999999999999989</v>
      </c>
      <c r="K168" s="4">
        <v>2.4269584600159159E-3</v>
      </c>
    </row>
    <row r="169" spans="1:11">
      <c r="A169" s="19" t="s">
        <v>506</v>
      </c>
      <c r="B169" t="s">
        <v>53</v>
      </c>
      <c r="E169" t="s">
        <v>345</v>
      </c>
      <c r="F169">
        <v>2.36</v>
      </c>
      <c r="G169" s="1">
        <v>55</v>
      </c>
      <c r="H169" s="2">
        <v>28653.27</v>
      </c>
      <c r="I169" s="2">
        <v>7025.2900000000009</v>
      </c>
      <c r="J169" s="3">
        <v>12</v>
      </c>
      <c r="K169" s="4">
        <v>6.5926220619271766E-2</v>
      </c>
    </row>
    <row r="170" spans="1:11">
      <c r="A170" s="19" t="s">
        <v>508</v>
      </c>
      <c r="B170" t="s">
        <v>53</v>
      </c>
      <c r="C170" t="s">
        <v>345</v>
      </c>
      <c r="F170">
        <v>2.33</v>
      </c>
      <c r="G170" s="1">
        <v>85</v>
      </c>
      <c r="H170" s="2">
        <v>31798.66</v>
      </c>
      <c r="I170" s="2">
        <v>15031.58</v>
      </c>
      <c r="J170" s="3">
        <v>12.000000000000011</v>
      </c>
      <c r="K170" s="4">
        <v>7.3163219226189971E-2</v>
      </c>
    </row>
    <row r="171" spans="1:11">
      <c r="A171" s="19" t="s">
        <v>510</v>
      </c>
      <c r="B171" t="s">
        <v>53</v>
      </c>
      <c r="C171" t="s">
        <v>345</v>
      </c>
      <c r="F171">
        <v>3.33</v>
      </c>
      <c r="G171" s="1">
        <v>82</v>
      </c>
      <c r="H171" s="2">
        <v>20736.28</v>
      </c>
      <c r="I171" s="2">
        <v>9926.3299999999981</v>
      </c>
      <c r="J171" s="3">
        <v>12.00000000000002</v>
      </c>
      <c r="K171" s="4">
        <v>4.7710595338786563E-2</v>
      </c>
    </row>
    <row r="172" spans="1:11">
      <c r="A172" s="19" t="s">
        <v>512</v>
      </c>
      <c r="B172" t="s">
        <v>53</v>
      </c>
      <c r="C172" t="s">
        <v>345</v>
      </c>
      <c r="F172">
        <v>3.33</v>
      </c>
      <c r="G172" s="1">
        <v>15</v>
      </c>
      <c r="H172" s="2">
        <v>10137.89</v>
      </c>
      <c r="I172" s="2">
        <v>4692.49</v>
      </c>
      <c r="J172" s="3">
        <v>11.999999999999989</v>
      </c>
      <c r="K172" s="4">
        <v>2.3325532225603188E-2</v>
      </c>
    </row>
    <row r="173" spans="1:11">
      <c r="A173" s="19" t="s">
        <v>514</v>
      </c>
      <c r="B173" t="s">
        <v>515</v>
      </c>
      <c r="E173" t="s">
        <v>236</v>
      </c>
      <c r="F173">
        <v>1.43</v>
      </c>
      <c r="G173" s="1">
        <v>36</v>
      </c>
      <c r="H173" s="2">
        <v>4075.24</v>
      </c>
      <c r="I173" s="2">
        <v>3803.78</v>
      </c>
      <c r="J173" s="3">
        <v>12.000000000000011</v>
      </c>
      <c r="K173" s="4">
        <v>1</v>
      </c>
    </row>
    <row r="174" spans="1:11">
      <c r="A174" s="19" t="s">
        <v>517</v>
      </c>
      <c r="B174" t="s">
        <v>486</v>
      </c>
      <c r="E174" t="s">
        <v>487</v>
      </c>
      <c r="F174">
        <v>1.25</v>
      </c>
      <c r="G174" s="1">
        <v>35</v>
      </c>
      <c r="H174" s="2">
        <v>1664.56</v>
      </c>
      <c r="I174" s="2">
        <v>1474.41</v>
      </c>
      <c r="J174" s="3">
        <v>12.00000000000003</v>
      </c>
      <c r="K174" s="4">
        <v>6.736373580429748E-3</v>
      </c>
    </row>
    <row r="175" spans="1:11">
      <c r="A175" s="19" t="s">
        <v>519</v>
      </c>
      <c r="B175" t="s">
        <v>486</v>
      </c>
      <c r="C175" t="s">
        <v>487</v>
      </c>
      <c r="F175">
        <v>3.25</v>
      </c>
      <c r="G175" s="1">
        <v>5</v>
      </c>
      <c r="H175" s="2">
        <v>408.48</v>
      </c>
      <c r="I175" s="2">
        <v>374.77</v>
      </c>
      <c r="J175" s="3">
        <v>12</v>
      </c>
      <c r="K175" s="4">
        <v>1.653093838692474E-3</v>
      </c>
    </row>
    <row r="176" spans="1:11">
      <c r="A176" s="19" t="s">
        <v>521</v>
      </c>
      <c r="B176" t="s">
        <v>486</v>
      </c>
      <c r="D176" t="s">
        <v>487</v>
      </c>
      <c r="E176" t="s">
        <v>487</v>
      </c>
      <c r="F176">
        <v>2.09</v>
      </c>
      <c r="G176" s="1">
        <v>45</v>
      </c>
      <c r="H176" s="2">
        <v>1367.99</v>
      </c>
      <c r="I176" s="2">
        <v>432.83</v>
      </c>
      <c r="J176" s="3">
        <v>11.99999999999997</v>
      </c>
      <c r="K176" s="4">
        <v>5.5361727389172466E-3</v>
      </c>
    </row>
    <row r="177" spans="1:11">
      <c r="A177" s="19" t="s">
        <v>524</v>
      </c>
      <c r="B177" t="s">
        <v>486</v>
      </c>
      <c r="E177" t="s">
        <v>487</v>
      </c>
      <c r="F177">
        <v>1</v>
      </c>
      <c r="G177" s="1">
        <v>0</v>
      </c>
      <c r="H177" s="2">
        <v>46.89</v>
      </c>
      <c r="I177" s="2">
        <v>3.2000000000000028</v>
      </c>
      <c r="J177" s="3">
        <v>2</v>
      </c>
      <c r="K177" s="4">
        <v>1.8976099220595891E-4</v>
      </c>
    </row>
    <row r="178" spans="1:11">
      <c r="A178" s="19" t="s">
        <v>526</v>
      </c>
      <c r="B178" t="s">
        <v>486</v>
      </c>
      <c r="D178" t="s">
        <v>487</v>
      </c>
      <c r="F178">
        <v>1</v>
      </c>
      <c r="G178" s="1">
        <v>0</v>
      </c>
      <c r="H178" s="2">
        <v>47.33</v>
      </c>
      <c r="I178" s="2">
        <v>-3.000000000000114E-2</v>
      </c>
      <c r="J178" s="3">
        <v>2</v>
      </c>
      <c r="K178" s="4">
        <v>1.9154164557705339E-4</v>
      </c>
    </row>
    <row r="179" spans="1:11">
      <c r="A179" s="19" t="s">
        <v>528</v>
      </c>
      <c r="B179" t="s">
        <v>486</v>
      </c>
      <c r="D179" t="s">
        <v>487</v>
      </c>
      <c r="F179">
        <v>1.59</v>
      </c>
      <c r="G179" s="1">
        <v>41</v>
      </c>
      <c r="H179" s="2">
        <v>2417.0500000000002</v>
      </c>
      <c r="I179" s="2">
        <v>2347.91</v>
      </c>
      <c r="J179" s="3">
        <v>12.00000000000002</v>
      </c>
      <c r="K179" s="4">
        <v>9.7816550695545516E-3</v>
      </c>
    </row>
    <row r="180" spans="1:11">
      <c r="A180" s="19" t="s">
        <v>530</v>
      </c>
      <c r="B180" t="s">
        <v>486</v>
      </c>
      <c r="D180" t="s">
        <v>487</v>
      </c>
      <c r="F180">
        <v>1.41</v>
      </c>
      <c r="G180" s="1">
        <v>45</v>
      </c>
      <c r="H180" s="2">
        <v>2527.06</v>
      </c>
      <c r="I180" s="2">
        <v>2420.21</v>
      </c>
      <c r="J180" s="3">
        <v>12.00000000000002</v>
      </c>
      <c r="K180" s="4">
        <v>1.0226858881722979E-2</v>
      </c>
    </row>
    <row r="181" spans="1:11">
      <c r="A181" s="19" t="s">
        <v>532</v>
      </c>
      <c r="B181" t="s">
        <v>486</v>
      </c>
      <c r="D181" t="s">
        <v>487</v>
      </c>
      <c r="F181">
        <v>1.86</v>
      </c>
      <c r="G181" s="1">
        <v>39</v>
      </c>
      <c r="H181" s="2">
        <v>710.32</v>
      </c>
      <c r="I181" s="2">
        <v>706.0200000000001</v>
      </c>
      <c r="J181" s="3">
        <v>12.000000000000011</v>
      </c>
      <c r="K181" s="4">
        <v>2.874622051263312E-3</v>
      </c>
    </row>
    <row r="182" spans="1:11">
      <c r="A182" s="19" t="s">
        <v>534</v>
      </c>
      <c r="B182" t="s">
        <v>486</v>
      </c>
      <c r="D182" t="s">
        <v>487</v>
      </c>
      <c r="F182">
        <v>1</v>
      </c>
      <c r="G182" s="1">
        <v>0</v>
      </c>
      <c r="H182" s="2">
        <v>252.45</v>
      </c>
      <c r="I182" s="2">
        <v>17.089999999999971</v>
      </c>
      <c r="J182" s="3">
        <v>3</v>
      </c>
      <c r="K182" s="4">
        <v>1.0216498716654791E-3</v>
      </c>
    </row>
    <row r="183" spans="1:11">
      <c r="A183" s="19" t="s">
        <v>536</v>
      </c>
      <c r="B183" t="s">
        <v>486</v>
      </c>
      <c r="D183" t="s">
        <v>487</v>
      </c>
      <c r="F183">
        <v>3.3</v>
      </c>
      <c r="G183" s="1">
        <v>66</v>
      </c>
      <c r="H183" s="2">
        <v>12410.52</v>
      </c>
      <c r="I183" s="2">
        <v>11319.63</v>
      </c>
      <c r="J183" s="3">
        <v>12</v>
      </c>
      <c r="K183" s="4">
        <v>5.0224623352354378E-2</v>
      </c>
    </row>
    <row r="184" spans="1:11">
      <c r="A184" s="19" t="s">
        <v>538</v>
      </c>
      <c r="B184" t="s">
        <v>486</v>
      </c>
      <c r="D184" t="s">
        <v>487</v>
      </c>
      <c r="F184">
        <v>1.23</v>
      </c>
      <c r="G184" s="1">
        <v>0</v>
      </c>
      <c r="H184" s="2">
        <v>473.23</v>
      </c>
      <c r="I184" s="2">
        <v>21.160000000000029</v>
      </c>
      <c r="J184" s="3">
        <v>3.0000000000000071</v>
      </c>
      <c r="K184" s="4">
        <v>1.9151331700069511E-3</v>
      </c>
    </row>
    <row r="185" spans="1:11">
      <c r="A185" s="19" t="s">
        <v>540</v>
      </c>
      <c r="B185" t="s">
        <v>486</v>
      </c>
      <c r="D185" t="s">
        <v>487</v>
      </c>
      <c r="F185">
        <v>2.23</v>
      </c>
      <c r="G185" s="1">
        <v>0</v>
      </c>
      <c r="H185" s="2">
        <v>404.03</v>
      </c>
      <c r="I185" s="2">
        <v>17.81999999999999</v>
      </c>
      <c r="J185" s="3">
        <v>4</v>
      </c>
      <c r="K185" s="4">
        <v>1.63508495800754E-3</v>
      </c>
    </row>
    <row r="186" spans="1:11">
      <c r="A186" s="19" t="s">
        <v>542</v>
      </c>
      <c r="B186" t="s">
        <v>486</v>
      </c>
      <c r="E186" t="s">
        <v>487</v>
      </c>
      <c r="F186">
        <v>2.2599999999999998</v>
      </c>
      <c r="G186" s="1">
        <v>15</v>
      </c>
      <c r="H186" s="2">
        <v>523.28</v>
      </c>
      <c r="I186" s="2">
        <v>488.1</v>
      </c>
      <c r="J186" s="3">
        <v>11.999999999999989</v>
      </c>
      <c r="K186" s="4">
        <v>2.1176824909689522E-3</v>
      </c>
    </row>
    <row r="187" spans="1:11">
      <c r="A187" s="19" t="s">
        <v>544</v>
      </c>
      <c r="B187" t="s">
        <v>486</v>
      </c>
      <c r="C187" t="s">
        <v>487</v>
      </c>
      <c r="E187" t="s">
        <v>487</v>
      </c>
      <c r="F187">
        <v>2.3199999999999998</v>
      </c>
      <c r="G187" s="1">
        <v>140</v>
      </c>
      <c r="H187" s="2">
        <v>66132.47</v>
      </c>
      <c r="I187" s="2">
        <v>61247.61</v>
      </c>
      <c r="J187" s="3">
        <v>11.999999999999989</v>
      </c>
      <c r="K187" s="4">
        <v>0.26763410373706142</v>
      </c>
    </row>
    <row r="188" spans="1:11">
      <c r="A188" s="19" t="s">
        <v>547</v>
      </c>
      <c r="B188" t="s">
        <v>486</v>
      </c>
      <c r="E188" t="s">
        <v>487</v>
      </c>
      <c r="F188">
        <v>2.41</v>
      </c>
      <c r="G188" s="1">
        <v>35</v>
      </c>
      <c r="H188" s="2">
        <v>8783.08</v>
      </c>
      <c r="I188" s="2">
        <v>8277.68</v>
      </c>
      <c r="J188" s="3">
        <v>12.000000000000011</v>
      </c>
      <c r="K188" s="4">
        <v>3.5544593205892802E-2</v>
      </c>
    </row>
    <row r="189" spans="1:11">
      <c r="A189" s="19" t="s">
        <v>549</v>
      </c>
      <c r="B189" t="s">
        <v>486</v>
      </c>
      <c r="D189" t="s">
        <v>487</v>
      </c>
      <c r="F189">
        <v>1.54</v>
      </c>
      <c r="G189" s="1">
        <v>48</v>
      </c>
      <c r="H189" s="2">
        <v>11256.99</v>
      </c>
      <c r="I189" s="2">
        <v>11066.29</v>
      </c>
      <c r="J189" s="3">
        <v>12</v>
      </c>
      <c r="K189" s="4">
        <v>4.5556357254266523E-2</v>
      </c>
    </row>
    <row r="190" spans="1:11">
      <c r="A190" s="19" t="s">
        <v>551</v>
      </c>
      <c r="B190" t="s">
        <v>486</v>
      </c>
      <c r="D190" t="s">
        <v>487</v>
      </c>
      <c r="F190">
        <v>3.35</v>
      </c>
      <c r="G190" s="1">
        <v>41</v>
      </c>
      <c r="H190" s="2">
        <v>3496.99</v>
      </c>
      <c r="I190" s="2">
        <v>3354.88</v>
      </c>
      <c r="J190" s="3">
        <v>12.000000000000011</v>
      </c>
      <c r="K190" s="4">
        <v>1.415210689132685E-2</v>
      </c>
    </row>
    <row r="191" spans="1:11">
      <c r="A191" s="19" t="s">
        <v>553</v>
      </c>
      <c r="B191" t="s">
        <v>486</v>
      </c>
      <c r="D191" t="s">
        <v>487</v>
      </c>
      <c r="F191">
        <v>1</v>
      </c>
      <c r="G191" s="1">
        <v>0</v>
      </c>
      <c r="H191" s="2">
        <v>0.9</v>
      </c>
      <c r="I191" s="2">
        <v>0</v>
      </c>
      <c r="J191" s="3">
        <v>1</v>
      </c>
      <c r="K191" s="4">
        <v>3.64224553178424E-6</v>
      </c>
    </row>
    <row r="192" spans="1:11">
      <c r="A192" s="19" t="s">
        <v>555</v>
      </c>
      <c r="B192" t="s">
        <v>486</v>
      </c>
      <c r="D192" t="s">
        <v>487</v>
      </c>
      <c r="F192">
        <v>2.46</v>
      </c>
      <c r="G192" s="1">
        <v>30</v>
      </c>
      <c r="H192" s="2">
        <v>13007.16</v>
      </c>
      <c r="I192" s="2">
        <v>12949.53</v>
      </c>
      <c r="J192" s="3">
        <v>12</v>
      </c>
      <c r="K192" s="4">
        <v>5.2639189323558537E-2</v>
      </c>
    </row>
    <row r="193" spans="1:11">
      <c r="A193" s="19" t="s">
        <v>557</v>
      </c>
      <c r="B193" t="s">
        <v>486</v>
      </c>
      <c r="C193" t="s">
        <v>487</v>
      </c>
      <c r="D193" t="s">
        <v>487</v>
      </c>
      <c r="E193" t="s">
        <v>487</v>
      </c>
      <c r="F193">
        <v>2</v>
      </c>
      <c r="G193" s="1">
        <v>0</v>
      </c>
      <c r="H193" s="2">
        <v>202.77</v>
      </c>
      <c r="I193" s="2">
        <v>14.80000000000001</v>
      </c>
      <c r="J193" s="3">
        <v>4.9999999999999991</v>
      </c>
      <c r="K193" s="4">
        <v>8.2059791831098905E-4</v>
      </c>
    </row>
    <row r="194" spans="1:11">
      <c r="A194" s="19" t="s">
        <v>561</v>
      </c>
      <c r="B194" t="s">
        <v>486</v>
      </c>
      <c r="C194" t="s">
        <v>487</v>
      </c>
      <c r="D194" t="s">
        <v>487</v>
      </c>
      <c r="E194" t="s">
        <v>487</v>
      </c>
      <c r="F194">
        <v>2.57</v>
      </c>
      <c r="G194" s="1">
        <v>0</v>
      </c>
      <c r="H194" s="2">
        <v>4171.66</v>
      </c>
      <c r="I194" s="2">
        <v>2604.21</v>
      </c>
      <c r="J194" s="3">
        <v>11.99999999999998</v>
      </c>
      <c r="K194" s="4">
        <v>1.6882455550136712E-2</v>
      </c>
    </row>
    <row r="195" spans="1:11">
      <c r="A195" s="19" t="s">
        <v>565</v>
      </c>
      <c r="B195" t="s">
        <v>486</v>
      </c>
      <c r="C195" t="s">
        <v>487</v>
      </c>
      <c r="D195" t="s">
        <v>487</v>
      </c>
      <c r="E195" t="s">
        <v>487</v>
      </c>
      <c r="F195">
        <v>1.57</v>
      </c>
      <c r="G195" s="1">
        <v>0</v>
      </c>
      <c r="H195" s="2">
        <v>2993.76</v>
      </c>
      <c r="I195" s="2">
        <v>1624.97</v>
      </c>
      <c r="J195" s="3">
        <v>12</v>
      </c>
      <c r="K195" s="4">
        <v>1.211556553692709E-2</v>
      </c>
    </row>
    <row r="196" spans="1:11">
      <c r="A196" s="19" t="s">
        <v>569</v>
      </c>
      <c r="B196" t="s">
        <v>486</v>
      </c>
      <c r="E196" t="s">
        <v>487</v>
      </c>
      <c r="F196">
        <v>1</v>
      </c>
      <c r="G196" s="1">
        <v>0</v>
      </c>
      <c r="H196" s="2">
        <v>0.56999999999999995</v>
      </c>
      <c r="I196" s="2">
        <v>0</v>
      </c>
      <c r="J196" s="3">
        <v>1</v>
      </c>
      <c r="K196" s="4">
        <v>2.3067555034633509E-6</v>
      </c>
    </row>
    <row r="197" spans="1:11">
      <c r="A197" s="19" t="s">
        <v>571</v>
      </c>
      <c r="B197" t="s">
        <v>486</v>
      </c>
      <c r="C197" t="s">
        <v>487</v>
      </c>
      <c r="D197" t="s">
        <v>487</v>
      </c>
      <c r="E197" t="s">
        <v>487</v>
      </c>
      <c r="F197">
        <v>2.56</v>
      </c>
      <c r="G197" s="1">
        <v>0</v>
      </c>
      <c r="H197" s="2">
        <v>9788.18</v>
      </c>
      <c r="I197" s="2">
        <v>6265.01</v>
      </c>
      <c r="J197" s="3">
        <v>12.000000000000011</v>
      </c>
      <c r="K197" s="4">
        <v>3.9612172076999852E-2</v>
      </c>
    </row>
    <row r="198" spans="1:11">
      <c r="A198" s="19" t="s">
        <v>575</v>
      </c>
      <c r="B198" t="s">
        <v>486</v>
      </c>
      <c r="E198" t="s">
        <v>487</v>
      </c>
      <c r="F198">
        <v>2.2200000000000002</v>
      </c>
      <c r="G198" s="1">
        <v>36</v>
      </c>
      <c r="H198" s="2">
        <v>1455.59</v>
      </c>
      <c r="I198" s="2">
        <v>1372.25</v>
      </c>
      <c r="J198" s="3">
        <v>11.99999999999997</v>
      </c>
      <c r="K198" s="4">
        <v>5.8906846373442453E-3</v>
      </c>
    </row>
    <row r="199" spans="1:11">
      <c r="A199" s="19" t="s">
        <v>577</v>
      </c>
      <c r="B199" t="s">
        <v>486</v>
      </c>
      <c r="E199" t="s">
        <v>487</v>
      </c>
      <c r="F199">
        <v>1.22</v>
      </c>
      <c r="G199" s="1">
        <v>0</v>
      </c>
      <c r="H199" s="2">
        <v>477.11</v>
      </c>
      <c r="I199" s="2">
        <v>447.19</v>
      </c>
      <c r="J199" s="3">
        <v>10</v>
      </c>
      <c r="K199" s="4">
        <v>1.9308352951884209E-3</v>
      </c>
    </row>
    <row r="200" spans="1:11">
      <c r="A200" s="19" t="s">
        <v>579</v>
      </c>
      <c r="B200" t="s">
        <v>486</v>
      </c>
      <c r="E200" t="s">
        <v>487</v>
      </c>
      <c r="F200">
        <v>1.21</v>
      </c>
      <c r="G200" s="1">
        <v>54</v>
      </c>
      <c r="H200" s="2">
        <v>2644.3</v>
      </c>
      <c r="I200" s="2">
        <v>2446.62</v>
      </c>
      <c r="J200" s="3">
        <v>12.00000000000002</v>
      </c>
      <c r="K200" s="4">
        <v>1.0701322066330069E-2</v>
      </c>
    </row>
    <row r="201" spans="1:11">
      <c r="A201" s="19" t="s">
        <v>581</v>
      </c>
      <c r="B201" t="s">
        <v>486</v>
      </c>
      <c r="D201" t="s">
        <v>487</v>
      </c>
      <c r="F201">
        <v>1.51</v>
      </c>
      <c r="G201" s="1">
        <v>9</v>
      </c>
      <c r="H201" s="2">
        <v>1781.37</v>
      </c>
      <c r="I201" s="2">
        <v>1752.65</v>
      </c>
      <c r="J201" s="3">
        <v>12</v>
      </c>
      <c r="K201" s="4">
        <v>7.2090965810605451E-3</v>
      </c>
    </row>
    <row r="202" spans="1:11">
      <c r="A202" s="19" t="s">
        <v>583</v>
      </c>
      <c r="B202" t="s">
        <v>220</v>
      </c>
      <c r="D202" t="s">
        <v>280</v>
      </c>
      <c r="F202">
        <v>3.05</v>
      </c>
      <c r="G202" s="1">
        <v>9</v>
      </c>
      <c r="H202" s="2">
        <v>15845.18</v>
      </c>
      <c r="I202" s="2">
        <v>1684.880000000001</v>
      </c>
      <c r="J202" s="3">
        <v>11.99999999999997</v>
      </c>
      <c r="K202" s="4">
        <v>0.1132773565819151</v>
      </c>
    </row>
    <row r="203" spans="1:11">
      <c r="A203" s="19" t="s">
        <v>585</v>
      </c>
      <c r="B203" t="s">
        <v>220</v>
      </c>
      <c r="C203" t="s">
        <v>280</v>
      </c>
      <c r="D203" t="s">
        <v>280</v>
      </c>
      <c r="E203" t="s">
        <v>280</v>
      </c>
      <c r="F203">
        <v>2.57</v>
      </c>
      <c r="G203" s="1">
        <v>129</v>
      </c>
      <c r="H203" s="2">
        <v>9750.61</v>
      </c>
      <c r="I203" s="2">
        <v>5311.23</v>
      </c>
      <c r="J203" s="3">
        <v>12.000000000000011</v>
      </c>
      <c r="K203" s="4">
        <v>6.9707212279140243E-2</v>
      </c>
    </row>
    <row r="204" spans="1:11">
      <c r="A204" s="19" t="s">
        <v>589</v>
      </c>
      <c r="B204" t="s">
        <v>220</v>
      </c>
      <c r="C204" t="s">
        <v>280</v>
      </c>
      <c r="D204" t="s">
        <v>280</v>
      </c>
      <c r="E204" t="s">
        <v>280</v>
      </c>
      <c r="F204">
        <v>2.56</v>
      </c>
      <c r="G204" s="1">
        <v>208</v>
      </c>
      <c r="H204" s="2">
        <v>14560</v>
      </c>
      <c r="I204" s="2">
        <v>8806.4</v>
      </c>
      <c r="J204" s="3">
        <v>12.00000000000003</v>
      </c>
      <c r="K204" s="4">
        <v>0.1040895913983107</v>
      </c>
    </row>
    <row r="205" spans="1:11">
      <c r="A205" s="19" t="s">
        <v>593</v>
      </c>
      <c r="B205" t="s">
        <v>220</v>
      </c>
      <c r="C205" t="s">
        <v>280</v>
      </c>
      <c r="D205" t="s">
        <v>280</v>
      </c>
      <c r="E205" t="s">
        <v>280</v>
      </c>
      <c r="F205">
        <v>2.56</v>
      </c>
      <c r="G205" s="1">
        <v>214</v>
      </c>
      <c r="H205" s="2">
        <v>20874.509999999998</v>
      </c>
      <c r="I205" s="2">
        <v>13431.51</v>
      </c>
      <c r="J205" s="3">
        <v>12</v>
      </c>
      <c r="K205" s="4">
        <v>0.1492320890480735</v>
      </c>
    </row>
    <row r="206" spans="1:11">
      <c r="A206" s="19" t="s">
        <v>597</v>
      </c>
      <c r="B206" t="s">
        <v>220</v>
      </c>
      <c r="C206" t="s">
        <v>280</v>
      </c>
      <c r="D206" t="s">
        <v>280</v>
      </c>
      <c r="E206" t="s">
        <v>280</v>
      </c>
      <c r="F206">
        <v>2.58</v>
      </c>
      <c r="G206" s="1">
        <v>157</v>
      </c>
      <c r="H206" s="2">
        <v>12148.65</v>
      </c>
      <c r="I206" s="2">
        <v>6631.76</v>
      </c>
      <c r="J206" s="3">
        <v>12</v>
      </c>
      <c r="K206" s="4">
        <v>8.6850825174525192E-2</v>
      </c>
    </row>
    <row r="207" spans="1:11">
      <c r="A207" s="19" t="s">
        <v>601</v>
      </c>
      <c r="B207" t="s">
        <v>220</v>
      </c>
      <c r="C207" t="s">
        <v>280</v>
      </c>
      <c r="E207" t="s">
        <v>280</v>
      </c>
      <c r="F207">
        <v>1.06</v>
      </c>
      <c r="G207" s="1">
        <v>82</v>
      </c>
      <c r="H207" s="2">
        <v>1050.71</v>
      </c>
      <c r="I207" s="2">
        <v>817.85</v>
      </c>
      <c r="J207" s="3">
        <v>12.000000000000011</v>
      </c>
      <c r="K207" s="4">
        <v>7.5115367155301517E-3</v>
      </c>
    </row>
    <row r="208" spans="1:11">
      <c r="A208" s="19" t="s">
        <v>604</v>
      </c>
      <c r="B208" t="s">
        <v>220</v>
      </c>
      <c r="E208" t="s">
        <v>280</v>
      </c>
      <c r="F208">
        <v>1</v>
      </c>
      <c r="G208" s="1">
        <v>0</v>
      </c>
      <c r="H208" s="2">
        <v>93.32</v>
      </c>
      <c r="I208" s="2">
        <v>85.99</v>
      </c>
      <c r="J208" s="3">
        <v>4</v>
      </c>
      <c r="K208" s="4">
        <v>6.6714565036334831E-4</v>
      </c>
    </row>
    <row r="209" spans="1:11">
      <c r="A209" s="19" t="s">
        <v>606</v>
      </c>
      <c r="B209" t="s">
        <v>220</v>
      </c>
      <c r="E209" t="s">
        <v>280</v>
      </c>
      <c r="F209">
        <v>2</v>
      </c>
      <c r="G209" s="1">
        <v>0</v>
      </c>
      <c r="H209" s="2">
        <v>19.489999999999998</v>
      </c>
      <c r="I209" s="2">
        <v>1.0399999999999989</v>
      </c>
      <c r="J209" s="3">
        <v>2</v>
      </c>
      <c r="K209" s="4">
        <v>1.393342126616123E-4</v>
      </c>
    </row>
    <row r="210" spans="1:11">
      <c r="A210" s="19" t="s">
        <v>608</v>
      </c>
      <c r="B210" t="s">
        <v>220</v>
      </c>
      <c r="C210" t="s">
        <v>280</v>
      </c>
      <c r="D210" t="s">
        <v>280</v>
      </c>
      <c r="E210" t="s">
        <v>280</v>
      </c>
      <c r="F210">
        <v>2.4700000000000002</v>
      </c>
      <c r="G210" s="1">
        <v>70</v>
      </c>
      <c r="H210" s="2">
        <v>2227.14</v>
      </c>
      <c r="I210" s="2">
        <v>1722.36</v>
      </c>
      <c r="J210" s="3">
        <v>12</v>
      </c>
      <c r="K210" s="4">
        <v>1.5921847018326489E-2</v>
      </c>
    </row>
    <row r="211" spans="1:11">
      <c r="A211" s="19" t="s">
        <v>612</v>
      </c>
      <c r="B211" t="s">
        <v>220</v>
      </c>
      <c r="C211" t="s">
        <v>280</v>
      </c>
      <c r="D211" t="s">
        <v>280</v>
      </c>
      <c r="E211" t="s">
        <v>280</v>
      </c>
      <c r="F211">
        <v>1.47</v>
      </c>
      <c r="G211" s="1">
        <v>108</v>
      </c>
      <c r="H211" s="2">
        <v>5050.1499999999996</v>
      </c>
      <c r="I211" s="2">
        <v>3160.37</v>
      </c>
      <c r="J211" s="3">
        <v>12.000000000000011</v>
      </c>
      <c r="K211" s="4">
        <v>3.6103574862649618E-2</v>
      </c>
    </row>
    <row r="212" spans="1:11">
      <c r="A212" s="19" t="s">
        <v>616</v>
      </c>
      <c r="B212" t="s">
        <v>220</v>
      </c>
      <c r="E212" t="s">
        <v>280</v>
      </c>
      <c r="F212">
        <v>1.46</v>
      </c>
      <c r="G212" s="1">
        <v>15</v>
      </c>
      <c r="H212" s="2">
        <v>376.06</v>
      </c>
      <c r="I212" s="2">
        <v>328.82</v>
      </c>
      <c r="J212" s="3">
        <v>7.0000000000000053</v>
      </c>
      <c r="K212" s="4">
        <v>2.6884568503604878E-3</v>
      </c>
    </row>
    <row r="213" spans="1:11">
      <c r="A213" s="19" t="s">
        <v>618</v>
      </c>
      <c r="B213" t="s">
        <v>220</v>
      </c>
      <c r="C213" t="s">
        <v>280</v>
      </c>
      <c r="D213" t="s">
        <v>280</v>
      </c>
      <c r="E213" t="s">
        <v>280</v>
      </c>
      <c r="F213">
        <v>1.62</v>
      </c>
      <c r="G213" s="1">
        <v>175</v>
      </c>
      <c r="H213" s="2">
        <v>16240.58</v>
      </c>
      <c r="I213" s="2">
        <v>11061.04</v>
      </c>
      <c r="J213" s="3">
        <v>11.99999999999997</v>
      </c>
      <c r="K213" s="4">
        <v>0.1161040752933775</v>
      </c>
    </row>
    <row r="214" spans="1:11">
      <c r="A214" s="19" t="s">
        <v>622</v>
      </c>
      <c r="B214" t="s">
        <v>220</v>
      </c>
      <c r="E214" t="s">
        <v>280</v>
      </c>
      <c r="F214">
        <v>1.39</v>
      </c>
      <c r="G214" s="1">
        <v>55</v>
      </c>
      <c r="H214" s="2">
        <v>2651.49</v>
      </c>
      <c r="I214" s="2">
        <v>2221.7399999999998</v>
      </c>
      <c r="J214" s="3">
        <v>12</v>
      </c>
      <c r="K214" s="4">
        <v>1.8955529580817771E-2</v>
      </c>
    </row>
    <row r="215" spans="1:11">
      <c r="A215" s="19" t="s">
        <v>624</v>
      </c>
      <c r="B215" t="s">
        <v>220</v>
      </c>
      <c r="E215" t="s">
        <v>280</v>
      </c>
      <c r="F215">
        <v>1.39</v>
      </c>
      <c r="G215" s="1">
        <v>55</v>
      </c>
      <c r="H215" s="2">
        <v>3429.58</v>
      </c>
      <c r="I215" s="2">
        <v>3063.07</v>
      </c>
      <c r="J215" s="3">
        <v>12.000000000000011</v>
      </c>
      <c r="K215" s="4">
        <v>2.4518103081580929E-2</v>
      </c>
    </row>
    <row r="216" spans="1:11">
      <c r="A216" s="19" t="s">
        <v>626</v>
      </c>
      <c r="B216" t="s">
        <v>220</v>
      </c>
      <c r="E216" t="s">
        <v>280</v>
      </c>
      <c r="F216">
        <v>1</v>
      </c>
      <c r="G216" s="1">
        <v>0</v>
      </c>
      <c r="H216" s="2">
        <v>2.77</v>
      </c>
      <c r="I216" s="2">
        <v>-2.0000000000000021E-2</v>
      </c>
      <c r="J216" s="3">
        <v>2</v>
      </c>
      <c r="K216" s="4">
        <v>1.9802758803112671E-5</v>
      </c>
    </row>
    <row r="217" spans="1:11">
      <c r="A217" s="19" t="s">
        <v>628</v>
      </c>
      <c r="B217" t="s">
        <v>29</v>
      </c>
      <c r="E217" t="s">
        <v>30</v>
      </c>
      <c r="F217">
        <v>2.8</v>
      </c>
      <c r="G217" s="1">
        <v>36</v>
      </c>
      <c r="H217" s="2">
        <v>4186.93</v>
      </c>
      <c r="I217" s="2">
        <v>3935.52</v>
      </c>
      <c r="J217" s="3">
        <v>12.000000000000011</v>
      </c>
      <c r="K217" s="4">
        <v>6.1641901529133389E-2</v>
      </c>
    </row>
    <row r="218" spans="1:11">
      <c r="A218" s="19" t="s">
        <v>630</v>
      </c>
      <c r="B218" t="s">
        <v>29</v>
      </c>
      <c r="C218" t="s">
        <v>30</v>
      </c>
      <c r="F218">
        <v>2.2999999999999998</v>
      </c>
      <c r="G218" s="1">
        <v>69</v>
      </c>
      <c r="H218" s="2">
        <v>5318.27</v>
      </c>
      <c r="I218" s="2">
        <v>4728.97</v>
      </c>
      <c r="J218" s="3">
        <v>11.999999999999989</v>
      </c>
      <c r="K218" s="4">
        <v>7.8298007285850069E-2</v>
      </c>
    </row>
    <row r="219" spans="1:11">
      <c r="A219" s="19" t="s">
        <v>632</v>
      </c>
      <c r="B219" t="s">
        <v>29</v>
      </c>
      <c r="C219" t="s">
        <v>30</v>
      </c>
      <c r="D219" t="s">
        <v>30</v>
      </c>
      <c r="E219" t="s">
        <v>30</v>
      </c>
      <c r="F219">
        <v>2.2599999999999998</v>
      </c>
      <c r="G219" s="1">
        <v>154</v>
      </c>
      <c r="H219" s="2">
        <v>11145.27</v>
      </c>
      <c r="I219" s="2">
        <v>6421.9400000000014</v>
      </c>
      <c r="J219" s="3">
        <v>12</v>
      </c>
      <c r="K219" s="4">
        <v>0.1640857706853481</v>
      </c>
    </row>
    <row r="220" spans="1:11">
      <c r="A220" s="19" t="s">
        <v>636</v>
      </c>
      <c r="B220" t="s">
        <v>29</v>
      </c>
      <c r="C220" t="s">
        <v>30</v>
      </c>
      <c r="D220" t="s">
        <v>30</v>
      </c>
      <c r="E220" t="s">
        <v>30</v>
      </c>
      <c r="F220">
        <v>2.2599999999999998</v>
      </c>
      <c r="G220" s="1">
        <v>163</v>
      </c>
      <c r="H220" s="2">
        <v>9962.880000000001</v>
      </c>
      <c r="I220" s="2">
        <v>6340.3500000000013</v>
      </c>
      <c r="J220" s="3">
        <v>11.999999999999989</v>
      </c>
      <c r="K220" s="4">
        <v>0.14667808344218139</v>
      </c>
    </row>
    <row r="221" spans="1:11">
      <c r="A221" s="19" t="s">
        <v>640</v>
      </c>
      <c r="B221" t="s">
        <v>641</v>
      </c>
      <c r="E221" t="s">
        <v>642</v>
      </c>
      <c r="F221">
        <v>2.4500000000000002</v>
      </c>
      <c r="G221" s="1">
        <v>54</v>
      </c>
      <c r="H221" s="2">
        <v>9860.8100000000104</v>
      </c>
      <c r="I221" s="2">
        <v>8342.9000000000106</v>
      </c>
      <c r="J221" s="3">
        <v>12.000000000000011</v>
      </c>
      <c r="K221" s="4">
        <v>1</v>
      </c>
    </row>
    <row r="222" spans="1:11">
      <c r="A222" s="19" t="s">
        <v>644</v>
      </c>
      <c r="B222" t="s">
        <v>220</v>
      </c>
      <c r="E222" t="s">
        <v>81</v>
      </c>
      <c r="F222">
        <v>2.2799999999999998</v>
      </c>
      <c r="G222" s="1">
        <v>54</v>
      </c>
      <c r="H222" s="2">
        <v>5800.2300000000096</v>
      </c>
      <c r="I222" s="2">
        <v>4480.3700000000099</v>
      </c>
      <c r="J222" s="3">
        <v>12.00000000000002</v>
      </c>
      <c r="K222" s="4">
        <v>4.1465904582158278E-2</v>
      </c>
    </row>
    <row r="223" spans="1:11">
      <c r="A223" s="19" t="s">
        <v>646</v>
      </c>
      <c r="B223" t="s">
        <v>220</v>
      </c>
      <c r="E223" t="s">
        <v>81</v>
      </c>
      <c r="F223">
        <v>2.2000000000000002</v>
      </c>
      <c r="G223" s="1">
        <v>55</v>
      </c>
      <c r="H223" s="2">
        <v>7853.85</v>
      </c>
      <c r="I223" s="2">
        <v>6875.7900000000009</v>
      </c>
      <c r="J223" s="3">
        <v>12</v>
      </c>
      <c r="K223" s="4">
        <v>5.6147255316182851E-2</v>
      </c>
    </row>
    <row r="224" spans="1:11">
      <c r="A224" s="19" t="s">
        <v>648</v>
      </c>
      <c r="B224" t="s">
        <v>220</v>
      </c>
      <c r="E224" t="s">
        <v>81</v>
      </c>
      <c r="F224">
        <v>1.18</v>
      </c>
      <c r="G224" s="1">
        <v>55</v>
      </c>
      <c r="H224" s="2">
        <v>9355.93</v>
      </c>
      <c r="I224" s="2">
        <v>8218.1</v>
      </c>
      <c r="J224" s="3">
        <v>11.999999999999989</v>
      </c>
      <c r="K224" s="4">
        <v>6.6885640855164616E-2</v>
      </c>
    </row>
    <row r="225" spans="1:11">
      <c r="A225" s="19" t="s">
        <v>650</v>
      </c>
      <c r="B225" t="s">
        <v>651</v>
      </c>
      <c r="E225" t="s">
        <v>169</v>
      </c>
      <c r="F225">
        <v>2.23</v>
      </c>
      <c r="G225" s="1">
        <v>55</v>
      </c>
      <c r="H225" s="2">
        <v>6952.16</v>
      </c>
      <c r="I225" s="2">
        <v>6257.61</v>
      </c>
      <c r="J225" s="3">
        <v>11.999999999999989</v>
      </c>
      <c r="K225" s="4">
        <v>0.17399182417419601</v>
      </c>
    </row>
    <row r="226" spans="1:11">
      <c r="A226" s="19" t="s">
        <v>653</v>
      </c>
      <c r="B226" t="s">
        <v>651</v>
      </c>
      <c r="E226" t="s">
        <v>169</v>
      </c>
      <c r="F226">
        <v>2.17</v>
      </c>
      <c r="G226" s="1">
        <v>54</v>
      </c>
      <c r="H226" s="2">
        <v>4423.25</v>
      </c>
      <c r="I226" s="2">
        <v>3907.84</v>
      </c>
      <c r="J226" s="3">
        <v>11.999999999999989</v>
      </c>
      <c r="K226" s="4">
        <v>0.1107007514612024</v>
      </c>
    </row>
    <row r="227" spans="1:11">
      <c r="A227" s="19" t="s">
        <v>655</v>
      </c>
      <c r="B227" t="s">
        <v>651</v>
      </c>
      <c r="E227" t="s">
        <v>169</v>
      </c>
      <c r="F227">
        <v>2.5099999999999998</v>
      </c>
      <c r="G227" s="1">
        <v>55</v>
      </c>
      <c r="H227" s="2">
        <v>21025.63</v>
      </c>
      <c r="I227" s="2">
        <v>18604.37</v>
      </c>
      <c r="J227" s="3">
        <v>12.00000000000002</v>
      </c>
      <c r="K227" s="4">
        <v>0.52620879239138652</v>
      </c>
    </row>
    <row r="228" spans="1:11">
      <c r="A228" s="19" t="s">
        <v>657</v>
      </c>
      <c r="B228" t="s">
        <v>651</v>
      </c>
      <c r="E228" t="s">
        <v>169</v>
      </c>
      <c r="F228">
        <v>2.15</v>
      </c>
      <c r="G228" s="1">
        <v>54</v>
      </c>
      <c r="H228" s="2">
        <v>5004.0200000000004</v>
      </c>
      <c r="I228" s="2">
        <v>4486.2800000000007</v>
      </c>
      <c r="J228" s="3">
        <v>11.999999999999989</v>
      </c>
      <c r="K228" s="4">
        <v>0.12523569192943779</v>
      </c>
    </row>
    <row r="229" spans="1:11">
      <c r="A229" s="19" t="s">
        <v>659</v>
      </c>
      <c r="B229" t="s">
        <v>651</v>
      </c>
      <c r="E229" t="s">
        <v>169</v>
      </c>
      <c r="F229">
        <v>2.15</v>
      </c>
      <c r="G229" s="1">
        <v>36</v>
      </c>
      <c r="H229" s="2">
        <v>2551.7600000000002</v>
      </c>
      <c r="I229" s="2">
        <v>2286.89</v>
      </c>
      <c r="J229" s="3">
        <v>11.99999999999998</v>
      </c>
      <c r="K229" s="4">
        <v>6.3862940043777267E-2</v>
      </c>
    </row>
    <row r="230" spans="1:11">
      <c r="A230" s="19" t="s">
        <v>661</v>
      </c>
      <c r="B230" t="s">
        <v>486</v>
      </c>
      <c r="C230" t="s">
        <v>487</v>
      </c>
      <c r="F230">
        <v>1.5</v>
      </c>
      <c r="G230" s="1">
        <v>5</v>
      </c>
      <c r="H230" s="2">
        <v>457.3</v>
      </c>
      <c r="I230" s="2">
        <v>307.98</v>
      </c>
      <c r="J230" s="3">
        <v>12.000000000000011</v>
      </c>
      <c r="K230" s="4">
        <v>1.8506654240943699E-3</v>
      </c>
    </row>
    <row r="231" spans="1:11">
      <c r="A231" s="19" t="s">
        <v>663</v>
      </c>
      <c r="B231" t="s">
        <v>486</v>
      </c>
      <c r="C231" t="s">
        <v>487</v>
      </c>
      <c r="F231">
        <v>2.36</v>
      </c>
      <c r="G231" s="1">
        <v>5</v>
      </c>
      <c r="H231" s="2">
        <v>861.8</v>
      </c>
      <c r="I231" s="2">
        <v>679.02</v>
      </c>
      <c r="J231" s="3">
        <v>11.999999999999989</v>
      </c>
      <c r="K231" s="4">
        <v>3.4876524436573968E-3</v>
      </c>
    </row>
    <row r="232" spans="1:11">
      <c r="A232" s="19" t="s">
        <v>665</v>
      </c>
      <c r="B232" t="s">
        <v>486</v>
      </c>
      <c r="C232" t="s">
        <v>487</v>
      </c>
      <c r="F232">
        <v>1.5</v>
      </c>
      <c r="G232" s="1">
        <v>15</v>
      </c>
      <c r="H232" s="2">
        <v>1291.28</v>
      </c>
      <c r="I232" s="2">
        <v>1200.1099999999999</v>
      </c>
      <c r="J232" s="3">
        <v>11.999999999999959</v>
      </c>
      <c r="K232" s="4">
        <v>5.2257320114248362E-3</v>
      </c>
    </row>
    <row r="233" spans="1:11">
      <c r="A233" s="19" t="s">
        <v>667</v>
      </c>
      <c r="B233" t="s">
        <v>486</v>
      </c>
      <c r="D233" t="s">
        <v>487</v>
      </c>
      <c r="F233">
        <v>2.67</v>
      </c>
      <c r="G233" s="1">
        <v>0</v>
      </c>
      <c r="H233" s="2">
        <v>5963.88</v>
      </c>
      <c r="I233" s="2">
        <v>1468.93</v>
      </c>
      <c r="J233" s="3">
        <v>12</v>
      </c>
      <c r="K233" s="4">
        <v>2.4135461424552661E-2</v>
      </c>
    </row>
    <row r="234" spans="1:11">
      <c r="A234" s="19" t="s">
        <v>669</v>
      </c>
      <c r="B234" t="s">
        <v>486</v>
      </c>
      <c r="C234" t="s">
        <v>487</v>
      </c>
      <c r="D234" t="s">
        <v>487</v>
      </c>
      <c r="E234" t="s">
        <v>487</v>
      </c>
      <c r="F234">
        <v>2.59</v>
      </c>
      <c r="G234" s="1">
        <v>186</v>
      </c>
      <c r="H234" s="2">
        <v>16233.43</v>
      </c>
      <c r="I234" s="2">
        <v>12300.15</v>
      </c>
      <c r="J234" s="3">
        <v>12.00000000000003</v>
      </c>
      <c r="K234" s="4">
        <v>6.5695708758924692E-2</v>
      </c>
    </row>
    <row r="235" spans="1:11">
      <c r="A235" s="19" t="s">
        <v>673</v>
      </c>
      <c r="B235" t="s">
        <v>486</v>
      </c>
      <c r="C235" t="s">
        <v>487</v>
      </c>
      <c r="D235" t="s">
        <v>487</v>
      </c>
      <c r="E235" t="s">
        <v>487</v>
      </c>
      <c r="F235">
        <v>2.4500000000000002</v>
      </c>
      <c r="G235" s="1">
        <v>75</v>
      </c>
      <c r="H235" s="2">
        <v>2515.14</v>
      </c>
      <c r="I235" s="2">
        <v>1605.45</v>
      </c>
      <c r="J235" s="3">
        <v>12</v>
      </c>
      <c r="K235" s="4">
        <v>1.0178619363124241E-2</v>
      </c>
    </row>
    <row r="236" spans="1:11">
      <c r="A236" s="19" t="s">
        <v>677</v>
      </c>
      <c r="B236" t="s">
        <v>486</v>
      </c>
      <c r="C236" t="s">
        <v>487</v>
      </c>
      <c r="D236" t="s">
        <v>487</v>
      </c>
      <c r="E236" t="s">
        <v>487</v>
      </c>
      <c r="F236">
        <v>3.64</v>
      </c>
      <c r="G236" s="1">
        <v>15</v>
      </c>
      <c r="H236" s="2">
        <v>2897.97</v>
      </c>
      <c r="I236" s="2">
        <v>1911.08</v>
      </c>
      <c r="J236" s="3">
        <v>12</v>
      </c>
      <c r="K236" s="4">
        <v>1.172790920416086E-2</v>
      </c>
    </row>
    <row r="237" spans="1:11">
      <c r="A237" s="19" t="s">
        <v>681</v>
      </c>
      <c r="B237" t="s">
        <v>486</v>
      </c>
      <c r="C237" t="s">
        <v>487</v>
      </c>
      <c r="D237" t="s">
        <v>487</v>
      </c>
      <c r="E237" t="s">
        <v>487</v>
      </c>
      <c r="F237">
        <v>3.18</v>
      </c>
      <c r="G237" s="1">
        <v>15</v>
      </c>
      <c r="H237" s="2">
        <v>1095.08</v>
      </c>
      <c r="I237" s="2">
        <v>675.48</v>
      </c>
      <c r="J237" s="3">
        <v>12.000000000000011</v>
      </c>
      <c r="K237" s="4">
        <v>4.4317224854958717E-3</v>
      </c>
    </row>
    <row r="238" spans="1:11">
      <c r="A238" s="19" t="s">
        <v>685</v>
      </c>
      <c r="B238" t="s">
        <v>486</v>
      </c>
      <c r="C238" t="s">
        <v>487</v>
      </c>
      <c r="D238" t="s">
        <v>487</v>
      </c>
      <c r="E238" t="s">
        <v>487</v>
      </c>
      <c r="F238">
        <v>3.78</v>
      </c>
      <c r="G238" s="1">
        <v>15</v>
      </c>
      <c r="H238" s="2">
        <v>1363.61</v>
      </c>
      <c r="I238" s="2">
        <v>631.58000000000015</v>
      </c>
      <c r="J238" s="3">
        <v>11.99999999999997</v>
      </c>
      <c r="K238" s="4">
        <v>5.5184471439958969E-3</v>
      </c>
    </row>
    <row r="239" spans="1:11">
      <c r="A239" s="19" t="s">
        <v>689</v>
      </c>
      <c r="B239" t="s">
        <v>486</v>
      </c>
      <c r="C239" t="s">
        <v>487</v>
      </c>
      <c r="D239" t="s">
        <v>487</v>
      </c>
      <c r="E239" t="s">
        <v>487</v>
      </c>
      <c r="F239">
        <v>3.48</v>
      </c>
      <c r="G239" s="1">
        <v>24</v>
      </c>
      <c r="H239" s="2">
        <v>1285.21</v>
      </c>
      <c r="I239" s="2">
        <v>795.3900000000001</v>
      </c>
      <c r="J239" s="3">
        <v>12.000000000000041</v>
      </c>
      <c r="K239" s="4">
        <v>5.2011670887826917E-3</v>
      </c>
    </row>
    <row r="240" spans="1:11">
      <c r="A240" s="19" t="s">
        <v>693</v>
      </c>
      <c r="B240" t="s">
        <v>486</v>
      </c>
      <c r="C240" t="s">
        <v>487</v>
      </c>
      <c r="D240" t="s">
        <v>487</v>
      </c>
      <c r="E240" t="s">
        <v>487</v>
      </c>
      <c r="F240">
        <v>3.22</v>
      </c>
      <c r="G240" s="1">
        <v>15</v>
      </c>
      <c r="H240" s="2">
        <v>2254.86</v>
      </c>
      <c r="I240" s="2">
        <v>1737.72</v>
      </c>
      <c r="J240" s="3">
        <v>12</v>
      </c>
      <c r="K240" s="4">
        <v>9.1252819553322342E-3</v>
      </c>
    </row>
    <row r="241" spans="1:11">
      <c r="A241" s="19" t="s">
        <v>697</v>
      </c>
      <c r="B241" t="s">
        <v>486</v>
      </c>
      <c r="E241" t="s">
        <v>487</v>
      </c>
      <c r="F241">
        <v>1.22</v>
      </c>
      <c r="G241" s="1">
        <v>35</v>
      </c>
      <c r="H241" s="2">
        <v>989.71</v>
      </c>
      <c r="I241" s="2">
        <v>708.91000000000008</v>
      </c>
      <c r="J241" s="3">
        <v>12.000000000000011</v>
      </c>
      <c r="K241" s="4">
        <v>4.0052964725135328E-3</v>
      </c>
    </row>
    <row r="242" spans="1:11">
      <c r="A242" s="19" t="s">
        <v>699</v>
      </c>
      <c r="B242" t="s">
        <v>486</v>
      </c>
      <c r="E242" t="s">
        <v>487</v>
      </c>
      <c r="F242">
        <v>1.22</v>
      </c>
      <c r="G242" s="1">
        <v>35</v>
      </c>
      <c r="H242" s="2">
        <v>532.97</v>
      </c>
      <c r="I242" s="2">
        <v>375.67</v>
      </c>
      <c r="J242" s="3">
        <v>11.999999999999989</v>
      </c>
      <c r="K242" s="4">
        <v>2.1568973345278291E-3</v>
      </c>
    </row>
    <row r="243" spans="1:11">
      <c r="A243" s="19" t="s">
        <v>701</v>
      </c>
      <c r="B243" t="s">
        <v>486</v>
      </c>
      <c r="E243" t="s">
        <v>487</v>
      </c>
      <c r="F243">
        <v>1</v>
      </c>
      <c r="G243" s="1">
        <v>0</v>
      </c>
      <c r="H243" s="2">
        <v>1859.29</v>
      </c>
      <c r="I243" s="2">
        <v>1252.32</v>
      </c>
      <c r="J243" s="3">
        <v>12.00000000000003</v>
      </c>
      <c r="K243" s="4">
        <v>7.5244341053234652E-3</v>
      </c>
    </row>
    <row r="244" spans="1:11">
      <c r="A244" s="19" t="s">
        <v>703</v>
      </c>
      <c r="B244" t="s">
        <v>486</v>
      </c>
      <c r="D244" t="s">
        <v>487</v>
      </c>
      <c r="F244">
        <v>2</v>
      </c>
      <c r="G244" s="1">
        <v>0</v>
      </c>
      <c r="H244" s="2">
        <v>171.91</v>
      </c>
      <c r="I244" s="2">
        <v>-8.0000000000012506E-2</v>
      </c>
      <c r="J244" s="3">
        <v>4</v>
      </c>
      <c r="K244" s="4">
        <v>6.9570936596558735E-4</v>
      </c>
    </row>
    <row r="245" spans="1:11">
      <c r="A245" s="19" t="s">
        <v>705</v>
      </c>
      <c r="B245" t="s">
        <v>486</v>
      </c>
      <c r="D245" t="s">
        <v>487</v>
      </c>
      <c r="F245">
        <v>2</v>
      </c>
      <c r="G245" s="1">
        <v>0</v>
      </c>
      <c r="H245" s="2">
        <v>97.89</v>
      </c>
      <c r="I245" s="2">
        <v>4.5</v>
      </c>
      <c r="J245" s="3">
        <v>3</v>
      </c>
      <c r="K245" s="4">
        <v>3.9615490567373248E-4</v>
      </c>
    </row>
    <row r="246" spans="1:11">
      <c r="A246" s="19" t="s">
        <v>707</v>
      </c>
      <c r="B246" t="s">
        <v>486</v>
      </c>
      <c r="D246" t="s">
        <v>487</v>
      </c>
      <c r="F246">
        <v>2</v>
      </c>
      <c r="G246" s="1">
        <v>0</v>
      </c>
      <c r="H246" s="2">
        <v>134.81</v>
      </c>
      <c r="I246" s="2">
        <v>-0.12000000000000451</v>
      </c>
      <c r="J246" s="3">
        <v>5</v>
      </c>
      <c r="K246" s="4">
        <v>5.4556791126648149E-4</v>
      </c>
    </row>
    <row r="247" spans="1:11">
      <c r="A247" s="19" t="s">
        <v>709</v>
      </c>
      <c r="B247" t="s">
        <v>486</v>
      </c>
      <c r="D247" t="s">
        <v>487</v>
      </c>
      <c r="F247">
        <v>1</v>
      </c>
      <c r="G247" s="1">
        <v>0</v>
      </c>
      <c r="H247" s="2">
        <v>143.05000000000001</v>
      </c>
      <c r="I247" s="2">
        <v>4.8700000000000054</v>
      </c>
      <c r="J247" s="3">
        <v>5.999999999999992</v>
      </c>
      <c r="K247" s="4">
        <v>5.7891469257970608E-4</v>
      </c>
    </row>
    <row r="248" spans="1:11">
      <c r="A248" s="19" t="s">
        <v>711</v>
      </c>
      <c r="B248" t="s">
        <v>486</v>
      </c>
      <c r="D248" t="s">
        <v>487</v>
      </c>
      <c r="F248">
        <v>1</v>
      </c>
      <c r="G248" s="1">
        <v>0</v>
      </c>
      <c r="H248" s="2">
        <v>191.9</v>
      </c>
      <c r="I248" s="2">
        <v>-6.9999999999993179E-2</v>
      </c>
      <c r="J248" s="3">
        <v>4</v>
      </c>
      <c r="K248" s="4">
        <v>7.7660768616599513E-4</v>
      </c>
    </row>
    <row r="249" spans="1:11">
      <c r="A249" s="19" t="s">
        <v>713</v>
      </c>
      <c r="B249" t="s">
        <v>486</v>
      </c>
      <c r="C249" t="s">
        <v>487</v>
      </c>
      <c r="D249" t="s">
        <v>487</v>
      </c>
      <c r="E249" t="s">
        <v>487</v>
      </c>
      <c r="F249">
        <v>2.4500000000000002</v>
      </c>
      <c r="G249" s="1">
        <v>183</v>
      </c>
      <c r="H249" s="2">
        <v>3124.39</v>
      </c>
      <c r="I249" s="2">
        <v>1878.87</v>
      </c>
      <c r="J249" s="3">
        <v>8.0000000000000018</v>
      </c>
      <c r="K249" s="4">
        <v>1.264421724116818E-2</v>
      </c>
    </row>
    <row r="250" spans="1:11">
      <c r="A250" s="19" t="s">
        <v>717</v>
      </c>
      <c r="B250" t="s">
        <v>718</v>
      </c>
      <c r="C250" t="s">
        <v>259</v>
      </c>
      <c r="D250" t="s">
        <v>259</v>
      </c>
      <c r="E250" t="s">
        <v>259</v>
      </c>
      <c r="F250">
        <v>2.5099999999999998</v>
      </c>
      <c r="G250" s="1">
        <v>201</v>
      </c>
      <c r="H250" s="2">
        <v>4971.1899999999996</v>
      </c>
      <c r="I250" s="2">
        <v>3282.2599999999989</v>
      </c>
      <c r="J250" s="3">
        <v>8</v>
      </c>
      <c r="K250" s="4">
        <v>0.11004467364069249</v>
      </c>
    </row>
    <row r="251" spans="1:11">
      <c r="A251" s="19" t="s">
        <v>722</v>
      </c>
      <c r="B251" t="s">
        <v>718</v>
      </c>
      <c r="C251" t="s">
        <v>259</v>
      </c>
      <c r="D251" t="s">
        <v>259</v>
      </c>
      <c r="E251" t="s">
        <v>259</v>
      </c>
      <c r="F251">
        <v>2.5099999999999998</v>
      </c>
      <c r="G251" s="1">
        <v>134</v>
      </c>
      <c r="H251" s="2">
        <v>3702.51</v>
      </c>
      <c r="I251" s="2">
        <v>2493.9899999999998</v>
      </c>
      <c r="J251" s="3">
        <v>8</v>
      </c>
      <c r="K251" s="4">
        <v>8.1960557653479454E-2</v>
      </c>
    </row>
    <row r="252" spans="1:11">
      <c r="A252" s="19" t="s">
        <v>726</v>
      </c>
      <c r="B252" t="s">
        <v>718</v>
      </c>
      <c r="D252" t="s">
        <v>259</v>
      </c>
      <c r="E252" t="s">
        <v>259</v>
      </c>
      <c r="F252">
        <v>2.4300000000000002</v>
      </c>
      <c r="G252" s="1">
        <v>81</v>
      </c>
      <c r="H252" s="2">
        <v>4600.22</v>
      </c>
      <c r="I252" s="2">
        <v>3261.46</v>
      </c>
      <c r="J252" s="3">
        <v>8</v>
      </c>
      <c r="K252" s="4">
        <v>0.1018327017425177</v>
      </c>
    </row>
    <row r="253" spans="1:11">
      <c r="A253" s="19" t="s">
        <v>729</v>
      </c>
      <c r="B253" t="s">
        <v>718</v>
      </c>
      <c r="D253" t="s">
        <v>259</v>
      </c>
      <c r="E253" t="s">
        <v>259</v>
      </c>
      <c r="F253">
        <v>2.4300000000000002</v>
      </c>
      <c r="G253" s="1">
        <v>15</v>
      </c>
      <c r="H253" s="2">
        <v>1403.93</v>
      </c>
      <c r="I253" s="2">
        <v>913.8399999999998</v>
      </c>
      <c r="J253" s="3">
        <v>7.9999999999999991</v>
      </c>
      <c r="K253" s="4">
        <v>3.1078075604508669E-2</v>
      </c>
    </row>
    <row r="254" spans="1:11">
      <c r="A254" s="19" t="s">
        <v>732</v>
      </c>
      <c r="B254" t="s">
        <v>718</v>
      </c>
      <c r="C254" t="s">
        <v>259</v>
      </c>
      <c r="D254" t="s">
        <v>259</v>
      </c>
      <c r="F254">
        <v>1.26</v>
      </c>
      <c r="G254" s="1">
        <v>138</v>
      </c>
      <c r="H254" s="2">
        <v>4899.7299999999996</v>
      </c>
      <c r="I254" s="2">
        <v>3657.21</v>
      </c>
      <c r="J254" s="3">
        <v>8</v>
      </c>
      <c r="K254" s="4">
        <v>0.10846280041147301</v>
      </c>
    </row>
    <row r="255" spans="1:11">
      <c r="A255" s="19" t="s">
        <v>735</v>
      </c>
      <c r="B255" t="s">
        <v>718</v>
      </c>
      <c r="C255" t="s">
        <v>259</v>
      </c>
      <c r="D255" t="s">
        <v>259</v>
      </c>
      <c r="F255">
        <v>2.2599999999999998</v>
      </c>
      <c r="G255" s="1">
        <v>138</v>
      </c>
      <c r="H255" s="2">
        <v>5325.85</v>
      </c>
      <c r="I255" s="2">
        <v>3898.97</v>
      </c>
      <c r="J255" s="3">
        <v>8</v>
      </c>
      <c r="K255" s="4">
        <v>0.1178955994659794</v>
      </c>
    </row>
    <row r="256" spans="1:11">
      <c r="A256" s="19" t="s">
        <v>738</v>
      </c>
      <c r="B256" t="s">
        <v>718</v>
      </c>
      <c r="C256" t="s">
        <v>259</v>
      </c>
      <c r="D256" t="s">
        <v>259</v>
      </c>
      <c r="E256" t="s">
        <v>259</v>
      </c>
      <c r="F256">
        <v>2.44</v>
      </c>
      <c r="G256" s="1">
        <v>153</v>
      </c>
      <c r="H256" s="2">
        <v>1974.55</v>
      </c>
      <c r="I256" s="2">
        <v>1360.73</v>
      </c>
      <c r="J256" s="3">
        <v>8</v>
      </c>
      <c r="K256" s="4">
        <v>4.3709596764000047E-2</v>
      </c>
    </row>
    <row r="257" spans="1:11">
      <c r="A257" s="19" t="s">
        <v>742</v>
      </c>
      <c r="B257" t="s">
        <v>718</v>
      </c>
      <c r="C257" t="s">
        <v>259</v>
      </c>
      <c r="D257" t="s">
        <v>259</v>
      </c>
      <c r="E257" t="s">
        <v>259</v>
      </c>
      <c r="F257">
        <v>2.44</v>
      </c>
      <c r="G257" s="1">
        <v>153</v>
      </c>
      <c r="H257" s="2">
        <v>1818.88</v>
      </c>
      <c r="I257" s="2">
        <v>1235.79</v>
      </c>
      <c r="J257" s="3">
        <v>7.9999999999999991</v>
      </c>
      <c r="K257" s="4">
        <v>4.0263610119827008E-2</v>
      </c>
    </row>
    <row r="258" spans="1:11">
      <c r="A258" s="19" t="s">
        <v>746</v>
      </c>
      <c r="B258" t="s">
        <v>718</v>
      </c>
      <c r="E258" t="s">
        <v>259</v>
      </c>
      <c r="F258">
        <v>2.33</v>
      </c>
      <c r="G258" s="1">
        <v>15</v>
      </c>
      <c r="H258" s="2">
        <v>2551.42</v>
      </c>
      <c r="I258" s="2">
        <v>941.30000000000018</v>
      </c>
      <c r="J258" s="3">
        <v>7.0000000000000089</v>
      </c>
      <c r="K258" s="4">
        <v>5.647947095571397E-2</v>
      </c>
    </row>
    <row r="259" spans="1:11">
      <c r="A259" s="19" t="s">
        <v>748</v>
      </c>
      <c r="B259" t="s">
        <v>718</v>
      </c>
      <c r="D259" t="s">
        <v>259</v>
      </c>
      <c r="F259">
        <v>2.15</v>
      </c>
      <c r="G259" s="1">
        <v>0</v>
      </c>
      <c r="H259" s="2">
        <v>1866.65</v>
      </c>
      <c r="I259" s="2">
        <v>267.60000000000008</v>
      </c>
      <c r="J259" s="3">
        <v>6.9999999999999929</v>
      </c>
      <c r="K259" s="4">
        <v>4.1321070015710268E-2</v>
      </c>
    </row>
    <row r="260" spans="1:11">
      <c r="A260" s="19" t="s">
        <v>750</v>
      </c>
      <c r="B260" t="s">
        <v>718</v>
      </c>
      <c r="D260" t="s">
        <v>259</v>
      </c>
      <c r="F260">
        <v>3.15</v>
      </c>
      <c r="G260" s="1">
        <v>0</v>
      </c>
      <c r="H260" s="2">
        <v>1616.65</v>
      </c>
      <c r="I260" s="2">
        <v>11.200000000000051</v>
      </c>
      <c r="J260" s="3">
        <v>7.0000000000000009</v>
      </c>
      <c r="K260" s="4">
        <v>3.5786948726808987E-2</v>
      </c>
    </row>
    <row r="261" spans="1:11">
      <c r="A261" s="19" t="s">
        <v>752</v>
      </c>
      <c r="B261" t="s">
        <v>718</v>
      </c>
      <c r="D261" t="s">
        <v>259</v>
      </c>
      <c r="F261">
        <v>3.16</v>
      </c>
      <c r="G261" s="1">
        <v>0</v>
      </c>
      <c r="H261" s="2">
        <v>2447.62</v>
      </c>
      <c r="I261" s="2">
        <v>85.059999999999945</v>
      </c>
      <c r="J261" s="3">
        <v>5</v>
      </c>
      <c r="K261" s="4">
        <v>5.4181703796562147E-2</v>
      </c>
    </row>
    <row r="262" spans="1:11">
      <c r="A262" s="19" t="s">
        <v>754</v>
      </c>
      <c r="B262" t="s">
        <v>718</v>
      </c>
      <c r="D262" t="s">
        <v>259</v>
      </c>
      <c r="F262">
        <v>1.83</v>
      </c>
      <c r="G262" s="1">
        <v>0</v>
      </c>
      <c r="H262" s="2">
        <v>596.70000000000005</v>
      </c>
      <c r="I262" s="2">
        <v>-0.1599999999999682</v>
      </c>
      <c r="J262" s="3">
        <v>4</v>
      </c>
      <c r="K262" s="4">
        <v>1.3208840692349561E-2</v>
      </c>
    </row>
    <row r="263" spans="1:11">
      <c r="A263" s="19" t="s">
        <v>756</v>
      </c>
      <c r="B263" t="s">
        <v>718</v>
      </c>
      <c r="D263" t="s">
        <v>259</v>
      </c>
      <c r="F263">
        <v>2.83</v>
      </c>
      <c r="G263" s="1">
        <v>0</v>
      </c>
      <c r="H263" s="2">
        <v>462.18</v>
      </c>
      <c r="I263" s="2">
        <v>-0.18000000000000679</v>
      </c>
      <c r="J263" s="3">
        <v>4</v>
      </c>
      <c r="K263" s="4">
        <v>1.023104070921757E-2</v>
      </c>
    </row>
    <row r="264" spans="1:11">
      <c r="A264" s="19" t="s">
        <v>758</v>
      </c>
      <c r="B264" t="s">
        <v>718</v>
      </c>
      <c r="E264" t="s">
        <v>259</v>
      </c>
      <c r="F264">
        <v>3.67</v>
      </c>
      <c r="G264" s="1">
        <v>55</v>
      </c>
      <c r="H264" s="2">
        <v>1815.05</v>
      </c>
      <c r="I264" s="2">
        <v>423.8</v>
      </c>
      <c r="J264" s="3">
        <v>2.9999999999999978</v>
      </c>
      <c r="K264" s="4">
        <v>4.0178827381681041E-2</v>
      </c>
    </row>
    <row r="265" spans="1:11">
      <c r="A265" s="19" t="s">
        <v>760</v>
      </c>
      <c r="B265" t="s">
        <v>718</v>
      </c>
      <c r="E265" t="s">
        <v>259</v>
      </c>
      <c r="F265">
        <v>3.67</v>
      </c>
      <c r="G265" s="1">
        <v>55</v>
      </c>
      <c r="H265" s="2">
        <v>1751.59</v>
      </c>
      <c r="I265" s="2">
        <v>314.64999999999992</v>
      </c>
      <c r="J265" s="3">
        <v>3.0000000000000022</v>
      </c>
      <c r="K265" s="4">
        <v>3.8774046033706343E-2</v>
      </c>
    </row>
    <row r="266" spans="1:11">
      <c r="A266" s="19" t="s">
        <v>762</v>
      </c>
      <c r="B266" t="s">
        <v>718</v>
      </c>
      <c r="E266" t="s">
        <v>259</v>
      </c>
      <c r="F266">
        <v>2.67</v>
      </c>
      <c r="G266" s="1">
        <v>55</v>
      </c>
      <c r="H266" s="2">
        <v>2140.86</v>
      </c>
      <c r="I266" s="2">
        <v>475.23</v>
      </c>
      <c r="J266" s="3">
        <v>3</v>
      </c>
      <c r="K266" s="4">
        <v>4.739111561022874E-2</v>
      </c>
    </row>
    <row r="267" spans="1:11">
      <c r="A267" s="19" t="s">
        <v>764</v>
      </c>
      <c r="B267" t="s">
        <v>718</v>
      </c>
      <c r="E267" t="s">
        <v>259</v>
      </c>
      <c r="F267">
        <v>3.37</v>
      </c>
      <c r="G267" s="1">
        <v>37</v>
      </c>
      <c r="H267" s="2">
        <v>446.34</v>
      </c>
      <c r="I267" s="2">
        <v>410.85</v>
      </c>
      <c r="J267" s="3">
        <v>3</v>
      </c>
      <c r="K267" s="4">
        <v>9.8803987843527809E-3</v>
      </c>
    </row>
    <row r="268" spans="1:11">
      <c r="A268" s="19" t="s">
        <v>766</v>
      </c>
      <c r="B268" t="s">
        <v>718</v>
      </c>
      <c r="E268" t="s">
        <v>259</v>
      </c>
      <c r="F268">
        <v>3.37</v>
      </c>
      <c r="G268" s="1">
        <v>36</v>
      </c>
      <c r="H268" s="2">
        <v>129.04</v>
      </c>
      <c r="I268" s="2">
        <v>125.16</v>
      </c>
      <c r="J268" s="3">
        <v>3.0000000000000022</v>
      </c>
      <c r="K268" s="4">
        <v>2.8564920444792822E-3</v>
      </c>
    </row>
    <row r="269" spans="1:11">
      <c r="A269" s="19" t="s">
        <v>768</v>
      </c>
      <c r="B269" t="s">
        <v>718</v>
      </c>
      <c r="E269" t="s">
        <v>259</v>
      </c>
      <c r="F269">
        <v>3.37</v>
      </c>
      <c r="G269" s="1">
        <v>49</v>
      </c>
      <c r="H269" s="2">
        <v>303.45999999999998</v>
      </c>
      <c r="I269" s="2">
        <v>292.74</v>
      </c>
      <c r="J269" s="3">
        <v>3.0000000000000102</v>
      </c>
      <c r="K269" s="4">
        <v>6.7175377853199237E-3</v>
      </c>
    </row>
    <row r="270" spans="1:11">
      <c r="A270" s="19" t="s">
        <v>770</v>
      </c>
      <c r="B270" t="s">
        <v>718</v>
      </c>
      <c r="E270" t="s">
        <v>259</v>
      </c>
      <c r="F270">
        <v>2.37</v>
      </c>
      <c r="G270" s="1">
        <v>36</v>
      </c>
      <c r="H270" s="2">
        <v>349.87</v>
      </c>
      <c r="I270" s="2">
        <v>341.55</v>
      </c>
      <c r="J270" s="3">
        <v>3.0000000000000089</v>
      </c>
      <c r="K270" s="4">
        <v>7.7448920613915574E-3</v>
      </c>
    </row>
    <row r="271" spans="1:11">
      <c r="A271" s="19" t="s">
        <v>772</v>
      </c>
      <c r="B271" t="s">
        <v>486</v>
      </c>
      <c r="E271" t="s">
        <v>487</v>
      </c>
      <c r="F271">
        <v>2.29</v>
      </c>
      <c r="G271" s="1">
        <v>55</v>
      </c>
      <c r="H271" s="2">
        <v>3556.87</v>
      </c>
      <c r="I271" s="2">
        <v>851.69</v>
      </c>
      <c r="J271" s="3">
        <v>3.000000000000008</v>
      </c>
      <c r="K271" s="4">
        <v>1.43944376273749E-2</v>
      </c>
    </row>
    <row r="272" spans="1:11">
      <c r="A272" s="19" t="s">
        <v>774</v>
      </c>
      <c r="B272" t="s">
        <v>486</v>
      </c>
      <c r="E272" t="s">
        <v>487</v>
      </c>
      <c r="F272">
        <v>2.74</v>
      </c>
      <c r="G272" s="1">
        <v>48</v>
      </c>
      <c r="H272" s="2">
        <v>1676.43</v>
      </c>
      <c r="I272" s="2">
        <v>272.24</v>
      </c>
      <c r="J272" s="3">
        <v>3</v>
      </c>
      <c r="K272" s="4">
        <v>6.7844107520545031E-3</v>
      </c>
    </row>
    <row r="273" spans="1:11">
      <c r="A273" s="19" t="s">
        <v>776</v>
      </c>
      <c r="B273" t="s">
        <v>486</v>
      </c>
      <c r="E273" t="s">
        <v>487</v>
      </c>
      <c r="F273">
        <v>3.94</v>
      </c>
      <c r="G273" s="1">
        <v>48</v>
      </c>
      <c r="H273" s="2">
        <v>3570.63</v>
      </c>
      <c r="I273" s="2">
        <v>3447.14</v>
      </c>
      <c r="J273" s="3">
        <v>3</v>
      </c>
      <c r="K273" s="4">
        <v>1.44501235146164E-2</v>
      </c>
    </row>
    <row r="274" spans="1:11">
      <c r="A274" s="19" t="s">
        <v>778</v>
      </c>
      <c r="B274" t="s">
        <v>486</v>
      </c>
      <c r="D274" t="s">
        <v>487</v>
      </c>
      <c r="E274" t="s">
        <v>487</v>
      </c>
      <c r="F274">
        <v>2.21</v>
      </c>
      <c r="G274" s="1">
        <v>54</v>
      </c>
      <c r="H274" s="2">
        <v>11458.59</v>
      </c>
      <c r="I274" s="2">
        <v>3891.52</v>
      </c>
      <c r="J274" s="3">
        <v>3</v>
      </c>
      <c r="K274" s="4">
        <v>4.6372220253386193E-2</v>
      </c>
    </row>
    <row r="275" spans="1:11">
      <c r="A275" s="19" t="s">
        <v>781</v>
      </c>
      <c r="B275" t="s">
        <v>486</v>
      </c>
      <c r="D275" t="s">
        <v>487</v>
      </c>
      <c r="E275" t="s">
        <v>487</v>
      </c>
      <c r="F275">
        <v>1.65</v>
      </c>
      <c r="G275" s="1">
        <v>54</v>
      </c>
      <c r="H275" s="2">
        <v>4617</v>
      </c>
      <c r="I275" s="2">
        <v>1617.08</v>
      </c>
      <c r="J275" s="3">
        <v>3</v>
      </c>
      <c r="K275" s="4">
        <v>1.8684719578053149E-2</v>
      </c>
    </row>
    <row r="276" spans="1:11">
      <c r="A276" s="19" t="s">
        <v>784</v>
      </c>
      <c r="B276" t="s">
        <v>486</v>
      </c>
      <c r="D276" t="s">
        <v>487</v>
      </c>
      <c r="E276" t="s">
        <v>487</v>
      </c>
      <c r="F276">
        <v>3.95</v>
      </c>
      <c r="G276" s="1">
        <v>54</v>
      </c>
      <c r="H276" s="2">
        <v>8099.02</v>
      </c>
      <c r="I276" s="2">
        <v>3341.9100000000012</v>
      </c>
      <c r="J276" s="3">
        <v>3.000000000000004</v>
      </c>
      <c r="K276" s="4">
        <v>3.2776243785367989E-2</v>
      </c>
    </row>
    <row r="277" spans="1:11">
      <c r="A277" s="19" t="s">
        <v>787</v>
      </c>
      <c r="B277" t="s">
        <v>486</v>
      </c>
      <c r="D277" t="s">
        <v>487</v>
      </c>
      <c r="F277">
        <v>2.17</v>
      </c>
      <c r="G277" s="1">
        <v>0</v>
      </c>
      <c r="H277" s="2">
        <v>10963.08</v>
      </c>
      <c r="I277" s="2">
        <v>33.340000000000153</v>
      </c>
      <c r="J277" s="3">
        <v>3</v>
      </c>
      <c r="K277" s="4">
        <v>4.4366921271770179E-2</v>
      </c>
    </row>
    <row r="278" spans="1:11">
      <c r="A278" s="19" t="s">
        <v>789</v>
      </c>
      <c r="B278" t="s">
        <v>486</v>
      </c>
      <c r="D278" t="s">
        <v>487</v>
      </c>
      <c r="F278">
        <v>3.1</v>
      </c>
      <c r="G278" s="1">
        <v>0</v>
      </c>
      <c r="H278" s="2">
        <v>3049.56</v>
      </c>
      <c r="I278" s="2">
        <v>109.67999999999979</v>
      </c>
      <c r="J278" s="3">
        <v>3</v>
      </c>
      <c r="K278" s="4">
        <v>1.234138475989772E-2</v>
      </c>
    </row>
    <row r="279" spans="1:11">
      <c r="A279" s="19" t="s">
        <v>791</v>
      </c>
      <c r="B279" t="s">
        <v>119</v>
      </c>
      <c r="D279" t="s">
        <v>794</v>
      </c>
      <c r="E279" t="s">
        <v>62</v>
      </c>
      <c r="F279">
        <v>2.65</v>
      </c>
      <c r="G279" s="1">
        <v>54</v>
      </c>
      <c r="H279" s="2">
        <v>5698.52</v>
      </c>
      <c r="I279" s="2">
        <v>1746.75</v>
      </c>
      <c r="J279" s="3">
        <v>2.9999999999999951</v>
      </c>
      <c r="K279" s="4">
        <v>0.89721539076793233</v>
      </c>
    </row>
    <row r="280" spans="1:11">
      <c r="A280" s="19" t="s">
        <v>795</v>
      </c>
      <c r="B280" t="s">
        <v>119</v>
      </c>
      <c r="E280" t="s">
        <v>62</v>
      </c>
      <c r="F280">
        <v>3.45</v>
      </c>
      <c r="G280" s="1">
        <v>35</v>
      </c>
      <c r="H280" s="2">
        <v>643.6</v>
      </c>
      <c r="I280" s="2">
        <v>603.54</v>
      </c>
      <c r="J280" s="3">
        <v>3.0000000000000049</v>
      </c>
      <c r="K280" s="4">
        <v>0.1013329470631394</v>
      </c>
    </row>
    <row r="281" spans="1:11">
      <c r="A281" s="19" t="s">
        <v>797</v>
      </c>
      <c r="B281" t="s">
        <v>798</v>
      </c>
      <c r="E281" t="s">
        <v>215</v>
      </c>
      <c r="F281">
        <v>2.4500000000000002</v>
      </c>
      <c r="G281" s="1">
        <v>35</v>
      </c>
      <c r="H281" s="2">
        <v>498.08</v>
      </c>
      <c r="I281" s="2">
        <v>465.71</v>
      </c>
      <c r="J281" s="3">
        <v>2.9999999999999938</v>
      </c>
      <c r="K281" s="4">
        <v>0.25868104245219331</v>
      </c>
    </row>
    <row r="282" spans="1:11">
      <c r="A282" s="19" t="s">
        <v>800</v>
      </c>
      <c r="B282" t="s">
        <v>798</v>
      </c>
      <c r="E282" t="s">
        <v>215</v>
      </c>
      <c r="F282">
        <v>2.5499999999999998</v>
      </c>
      <c r="G282" s="1">
        <v>35</v>
      </c>
      <c r="H282" s="2">
        <v>516.64</v>
      </c>
      <c r="I282" s="2">
        <v>486.12</v>
      </c>
      <c r="J282" s="3">
        <v>3.0000000000000062</v>
      </c>
      <c r="K282" s="4">
        <v>0.26832029748735359</v>
      </c>
    </row>
    <row r="283" spans="1:11">
      <c r="A283" s="19" t="s">
        <v>802</v>
      </c>
      <c r="B283" t="s">
        <v>798</v>
      </c>
      <c r="E283" t="s">
        <v>215</v>
      </c>
      <c r="F283">
        <v>2.31</v>
      </c>
      <c r="G283" s="1">
        <v>35</v>
      </c>
      <c r="H283" s="2">
        <v>285.64999999999998</v>
      </c>
      <c r="I283" s="2">
        <v>268.94</v>
      </c>
      <c r="J283" s="3">
        <v>2.9999999999999991</v>
      </c>
      <c r="K283" s="4">
        <v>0.14835415952551601</v>
      </c>
    </row>
    <row r="284" spans="1:11">
      <c r="A284" s="19" t="s">
        <v>804</v>
      </c>
      <c r="B284" t="s">
        <v>798</v>
      </c>
      <c r="E284" t="s">
        <v>215</v>
      </c>
      <c r="F284">
        <v>2.75</v>
      </c>
      <c r="G284" s="1">
        <v>35</v>
      </c>
      <c r="H284" s="2">
        <v>625.09</v>
      </c>
      <c r="I284" s="2">
        <v>576.28</v>
      </c>
      <c r="J284" s="3">
        <v>3.0000000000000049</v>
      </c>
      <c r="K284" s="4">
        <v>0.3246445005349371</v>
      </c>
    </row>
    <row r="285" spans="1:11">
      <c r="A285" s="19" t="s">
        <v>806</v>
      </c>
      <c r="B285" t="s">
        <v>207</v>
      </c>
      <c r="D285" t="s">
        <v>208</v>
      </c>
      <c r="F285">
        <v>2.54</v>
      </c>
      <c r="G285" s="1">
        <v>80</v>
      </c>
      <c r="H285" s="2">
        <v>6828.24</v>
      </c>
      <c r="I285" s="2">
        <v>6722.75</v>
      </c>
      <c r="J285" s="3">
        <v>12</v>
      </c>
      <c r="K285" s="4">
        <v>6.3584923862802928E-2</v>
      </c>
    </row>
    <row r="286" spans="1:11">
      <c r="A286" s="19" t="s">
        <v>808</v>
      </c>
      <c r="B286" t="s">
        <v>207</v>
      </c>
      <c r="E286" t="s">
        <v>208</v>
      </c>
      <c r="F286">
        <v>1.47</v>
      </c>
      <c r="G286" s="1">
        <v>53</v>
      </c>
      <c r="H286" s="2">
        <v>20697.45</v>
      </c>
      <c r="I286" s="2">
        <v>20070.18</v>
      </c>
      <c r="J286" s="3">
        <v>12</v>
      </c>
      <c r="K286" s="4">
        <v>0.19273572434539071</v>
      </c>
    </row>
    <row r="287" spans="1:11">
      <c r="A287" s="19" t="s">
        <v>810</v>
      </c>
      <c r="B287" t="s">
        <v>220</v>
      </c>
      <c r="D287" t="s">
        <v>280</v>
      </c>
      <c r="F287">
        <v>2</v>
      </c>
      <c r="G287" s="1">
        <v>0</v>
      </c>
      <c r="H287" s="2">
        <v>135.11000000000001</v>
      </c>
      <c r="I287" s="2">
        <v>-8.9999999999974989E-2</v>
      </c>
      <c r="J287" s="3">
        <v>5.0000000000000009</v>
      </c>
      <c r="K287" s="4">
        <v>9.6590279490561511E-4</v>
      </c>
    </row>
    <row r="288" spans="1:11">
      <c r="A288" s="19" t="s">
        <v>812</v>
      </c>
      <c r="B288" t="s">
        <v>220</v>
      </c>
      <c r="D288" t="s">
        <v>280</v>
      </c>
      <c r="F288">
        <v>2</v>
      </c>
      <c r="G288" s="1">
        <v>0</v>
      </c>
      <c r="H288" s="2">
        <v>70.92</v>
      </c>
      <c r="I288" s="2">
        <v>0</v>
      </c>
      <c r="J288" s="3">
        <v>3</v>
      </c>
      <c r="K288" s="4">
        <v>5.0700781744287041E-4</v>
      </c>
    </row>
  </sheetData>
  <autoFilter ref="A2:K288" xr:uid="{00000000-0009-0000-0000-000002000000}">
    <sortState xmlns:xlrd2="http://schemas.microsoft.com/office/spreadsheetml/2017/richdata2" ref="A3:K288">
      <sortCondition ref="A2:A288"/>
    </sortState>
  </autoFilter>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K288"/>
  <sheetViews>
    <sheetView workbookViewId="0">
      <selection activeCell="D11" sqref="D10:D11"/>
    </sheetView>
  </sheetViews>
  <sheetFormatPr defaultRowHeight="13.2"/>
  <cols>
    <col min="1" max="2" width="14.109375" style="23" customWidth="1"/>
    <col min="3" max="3" width="21.44140625" style="23" customWidth="1"/>
    <col min="4" max="4" width="21.21875" style="23" customWidth="1"/>
    <col min="5" max="6" width="19" style="23" customWidth="1"/>
    <col min="7" max="7" width="16.44140625" style="23" customWidth="1"/>
    <col min="8" max="8" width="9.33203125" style="23" customWidth="1"/>
    <col min="9" max="9" width="17.33203125" style="23" customWidth="1"/>
    <col min="10" max="10" width="17.77734375" style="23" customWidth="1"/>
    <col min="11" max="11" width="16.88671875" style="23" customWidth="1"/>
    <col min="12" max="12" width="9.77734375" style="23" customWidth="1"/>
    <col min="13" max="19" width="8.88671875" style="23" customWidth="1"/>
    <col min="20" max="16384" width="8.88671875" style="23"/>
  </cols>
  <sheetData>
    <row r="1" spans="1:11">
      <c r="C1" s="10" t="s">
        <v>22</v>
      </c>
      <c r="D1" s="10" t="s">
        <v>26</v>
      </c>
      <c r="E1" s="10" t="s">
        <v>24</v>
      </c>
    </row>
    <row r="2" spans="1:11" ht="13.8" customHeight="1" thickBot="1">
      <c r="A2" s="11" t="s">
        <v>2</v>
      </c>
      <c r="B2" s="11" t="s">
        <v>947</v>
      </c>
      <c r="C2" s="11" t="s">
        <v>948</v>
      </c>
      <c r="D2" s="11" t="s">
        <v>948</v>
      </c>
      <c r="E2" s="11" t="s">
        <v>948</v>
      </c>
      <c r="F2" s="11" t="s">
        <v>949</v>
      </c>
      <c r="G2" s="11" t="s">
        <v>950</v>
      </c>
      <c r="H2" s="11" t="s">
        <v>951</v>
      </c>
      <c r="I2" s="11" t="s">
        <v>952</v>
      </c>
      <c r="J2" s="11" t="s">
        <v>953</v>
      </c>
      <c r="K2" s="11" t="s">
        <v>954</v>
      </c>
    </row>
    <row r="3" spans="1:11">
      <c r="A3" t="str">
        <f t="array" ref="A3:A288">_xlfn.UNIQUE(_xlfn._xlws.FILTER(Table1[Material - Key],Table1[PRIVATE LABEL]&lt;&gt;"PL"))</f>
        <v>100376</v>
      </c>
      <c r="B3" t="str">
        <f>INDEX(Table1[Material - Brand],MATCH(Completed_via_Excel!A3,Table1[Material - Key],0))</f>
        <v>Kapo</v>
      </c>
      <c r="C3" s="5" t="str">
        <f t="array" ref="C3">IFERROR(
IF(OR(
INDEX(Table1[Current ext vend],
MATCH(1,($A3=Table1[Material - Key])*(Completed_via_Excel!C$1=Table1[Country - Key]),0)) =
INDEX(Table1[Current int vend],
MATCH(1,($A3=Table1[Material - Key])*(Completed_via_Excel!C$1=Table1[Country - Key]),0)),
INDEX(Table1[Current int vend],
MATCH(1,($A3=Table1[Material - Key])*(Completed_via_Excel!C$1=Table1[Country - Key]),0)) = 0),
INDEX(Table1[Current ext vend],
MATCH(1,($A3=Table1[Material - Key])*(Completed_via_Excel!C$1=Table1[Country - Key]),0)),
INDEX(Table1[Current int vend],
MATCH(1,($A3=Table1[Material - Key])*(Completed_via_Excel!C$1=Table1[Country - Key]),0))
),
"")</f>
        <v>Waterfront Strategies</v>
      </c>
      <c r="D3" s="5" t="str">
        <f t="array" ref="D3">IFERROR(
IF(OR(
INDEX(Table1[Current ext vend],
MATCH(1,($A3=Table1[Material - Key])*(Completed_via_Excel!D$1=Table1[Country - Key]),0)) =
INDEX(Table1[Current int vend],
MATCH(1,($A3=Table1[Material - Key])*(Completed_via_Excel!D$1=Table1[Country - Key]),0)),
INDEX(Table1[Current int vend],
MATCH(1,($A3=Table1[Material - Key])*(Completed_via_Excel!D$1=Table1[Country - Key]),0)) = 0),
INDEX(Table1[Current ext vend],
MATCH(1,($A3=Table1[Material - Key])*(Completed_via_Excel!D$1=Table1[Country - Key]),0)),
INDEX(Table1[Current int vend],
MATCH(1,($A3=Table1[Material - Key])*(Completed_via_Excel!D$1=Table1[Country - Key]),0))
),
"")</f>
        <v>Waterfront Strategies</v>
      </c>
      <c r="E3" t="str">
        <f t="array" ref="E3">IFERROR(
IF(OR(
INDEX(Table1[Current ext vend],
MATCH(1,($A3=Table1[Material - Key])*(Completed_via_Excel!E$1=Table1[Country - Key]),0)) =
INDEX(Table1[Current int vend],
MATCH(1,($A3=Table1[Material - Key])*(Completed_via_Excel!E$1=Table1[Country - Key]),0)),
INDEX(Table1[Current int vend],
MATCH(1,($A3=Table1[Material - Key])*(Completed_via_Excel!E$1=Table1[Country - Key]),0)) = 0),
INDEX(Table1[Current ext vend],
MATCH(1,($A3=Table1[Material - Key])*(Completed_via_Excel!E$1=Table1[Country - Key]),0)),
INDEX(Table1[Current int vend],
MATCH(1,($A3=Table1[Material - Key])*(Completed_via_Excel!E$1=Table1[Country - Key]),0))
),
"")</f>
        <v>Waterfront Strategies</v>
      </c>
      <c r="F3" s="20">
        <f t="array" ref="F3">MAX(IF(A3=Table1[Material - Key],Table1[Purchase Price]))</f>
        <v>2.3102707856598022</v>
      </c>
      <c r="G3">
        <f t="array" ref="G3">SUMPRODUCT((Table1[Material - Key]=A3)*(Table1[[HM Listing]:[EX Listing]]))</f>
        <v>250</v>
      </c>
      <c r="H3" s="21">
        <f>SUMIFS(Table1[Net Sales/Retail],Table1[Material - Key],Completed_via_Excel!A3)</f>
        <v>34019.660000000003</v>
      </c>
      <c r="I3" s="21">
        <f>H3-SUMIFS(Table1[Promotion Net Sales/Retail],Table1[Material - Key],Completed_via_Excel!A3)</f>
        <v>26623.860000000004</v>
      </c>
      <c r="J3">
        <f>H3/INDEX(Table1[Monthly AVG sales],MATCH(Completed_via_Excel!A3,Table1[Material - Key],0))</f>
        <v>12.00000000000003</v>
      </c>
      <c r="K3" s="4">
        <f>H3/SUMIFS(Table1[Net Sales/Retail],Table1[Material - Brand],Completed_via_Excel!B3,Table1[PRIVATE LABEL],"&lt;&gt;PL")</f>
        <v>0.75831541733956132</v>
      </c>
    </row>
    <row r="4" spans="1:11">
      <c r="A4" t="str">
        <v>100448</v>
      </c>
      <c r="B4" t="str">
        <f>INDEX(Table1[Material - Brand],MATCH(Completed_via_Excel!A4,Table1[Material - Key],0))</f>
        <v>Off</v>
      </c>
      <c r="C4" s="5" t="str">
        <f t="array" ref="C4">IFERROR(
IF(OR(
INDEX(Table1[Current ext vend],
MATCH(1,($A4=Table1[Material - Key])*(Completed_via_Excel!C$1=Table1[Country - Key]),0)) =
INDEX(Table1[Current int vend],
MATCH(1,($A4=Table1[Material - Key])*(Completed_via_Excel!C$1=Table1[Country - Key]),0)),
INDEX(Table1[Current int vend],
MATCH(1,($A4=Table1[Material - Key])*(Completed_via_Excel!C$1=Table1[Country - Key]),0)) = 0),
INDEX(Table1[Current ext vend],
MATCH(1,($A4=Table1[Material - Key])*(Completed_via_Excel!C$1=Table1[Country - Key]),0)),
INDEX(Table1[Current int vend],
MATCH(1,($A4=Table1[Material - Key])*(Completed_via_Excel!C$1=Table1[Country - Key]),0))
),
"")</f>
        <v>Screen Strategies Media</v>
      </c>
      <c r="D4" s="5" t="str">
        <f t="array" ref="D4">IFERROR(
IF(OR(
INDEX(Table1[Current ext vend],
MATCH(1,($A4=Table1[Material - Key])*(Completed_via_Excel!D$1=Table1[Country - Key]),0)) =
INDEX(Table1[Current int vend],
MATCH(1,($A4=Table1[Material - Key])*(Completed_via_Excel!D$1=Table1[Country - Key]),0)),
INDEX(Table1[Current int vend],
MATCH(1,($A4=Table1[Material - Key])*(Completed_via_Excel!D$1=Table1[Country - Key]),0)) = 0),
INDEX(Table1[Current ext vend],
MATCH(1,($A4=Table1[Material - Key])*(Completed_via_Excel!D$1=Table1[Country - Key]),0)),
INDEX(Table1[Current int vend],
MATCH(1,($A4=Table1[Material - Key])*(Completed_via_Excel!D$1=Table1[Country - Key]),0))
),
"")</f>
        <v/>
      </c>
      <c r="E4" t="str">
        <f t="array" ref="E4">IFERROR(
IF(OR(
INDEX(Table1[Current ext vend],
MATCH(1,($A4=Table1[Material - Key])*(Completed_via_Excel!E$1=Table1[Country - Key]),0)) =
INDEX(Table1[Current int vend],
MATCH(1,($A4=Table1[Material - Key])*(Completed_via_Excel!E$1=Table1[Country - Key]),0)),
INDEX(Table1[Current int vend],
MATCH(1,($A4=Table1[Material - Key])*(Completed_via_Excel!E$1=Table1[Country - Key]),0)) = 0),
INDEX(Table1[Current ext vend],
MATCH(1,($A4=Table1[Material - Key])*(Completed_via_Excel!E$1=Table1[Country - Key]),0)),
INDEX(Table1[Current int vend],
MATCH(1,($A4=Table1[Material - Key])*(Completed_via_Excel!E$1=Table1[Country - Key]),0))
),
"")</f>
        <v/>
      </c>
      <c r="F4" s="20">
        <f t="array" ref="F4">MAX(IF(A4=Table1[Material - Key],Table1[Purchase Price]))</f>
        <v>1.9594035000000001</v>
      </c>
      <c r="G4">
        <f t="array" ref="G4">SUMPRODUCT((Table1[Material - Key]=A4)*(Table1[[HM Listing]:[EX Listing]]))</f>
        <v>35</v>
      </c>
      <c r="H4" s="21">
        <f>SUMIFS(Table1[Net Sales/Retail],Table1[Material - Key],Completed_via_Excel!A4)</f>
        <v>3502.23</v>
      </c>
      <c r="I4" s="21">
        <f>H4-SUMIFS(Table1[Promotion Net Sales/Retail],Table1[Material - Key],Completed_via_Excel!A4)</f>
        <v>3133.18</v>
      </c>
      <c r="J4">
        <f>H4/INDEX(Table1[Monthly AVG sales],MATCH(Completed_via_Excel!A4,Table1[Material - Key],0))</f>
        <v>12</v>
      </c>
      <c r="K4" s="4">
        <f>H4/SUMIFS(Table1[Net Sales/Retail],Table1[Material - Brand],Completed_via_Excel!B4,Table1[PRIVATE LABEL],"&lt;&gt;PL")</f>
        <v>5.1561434462094394E-2</v>
      </c>
    </row>
    <row r="5" spans="1:11">
      <c r="A5" t="str">
        <v>100517</v>
      </c>
      <c r="B5" t="str">
        <f>INDEX(Table1[Material - Brand],MATCH(Completed_via_Excel!A5,Table1[Material - Key],0))</f>
        <v>Cobra</v>
      </c>
      <c r="C5" s="5" t="str">
        <f t="array" ref="C5">IFERROR(
IF(OR(
INDEX(Table1[Current ext vend],
MATCH(1,($A5=Table1[Material - Key])*(Completed_via_Excel!C$1=Table1[Country - Key]),0)) =
INDEX(Table1[Current int vend],
MATCH(1,($A5=Table1[Material - Key])*(Completed_via_Excel!C$1=Table1[Country - Key]),0)),
INDEX(Table1[Current int vend],
MATCH(1,($A5=Table1[Material - Key])*(Completed_via_Excel!C$1=Table1[Country - Key]),0)) = 0),
INDEX(Table1[Current ext vend],
MATCH(1,($A5=Table1[Material - Key])*(Completed_via_Excel!C$1=Table1[Country - Key]),0)),
INDEX(Table1[Current int vend],
MATCH(1,($A5=Table1[Material - Key])*(Completed_via_Excel!C$1=Table1[Country - Key]),0))
),
"")</f>
        <v>Nebo Media</v>
      </c>
      <c r="D5" s="5" t="str">
        <f t="array" ref="D5">IFERROR(
IF(OR(
INDEX(Table1[Current ext vend],
MATCH(1,($A5=Table1[Material - Key])*(Completed_via_Excel!D$1=Table1[Country - Key]),0)) =
INDEX(Table1[Current int vend],
MATCH(1,($A5=Table1[Material - Key])*(Completed_via_Excel!D$1=Table1[Country - Key]),0)),
INDEX(Table1[Current int vend],
MATCH(1,($A5=Table1[Material - Key])*(Completed_via_Excel!D$1=Table1[Country - Key]),0)) = 0),
INDEX(Table1[Current ext vend],
MATCH(1,($A5=Table1[Material - Key])*(Completed_via_Excel!D$1=Table1[Country - Key]),0)),
INDEX(Table1[Current int vend],
MATCH(1,($A5=Table1[Material - Key])*(Completed_via_Excel!D$1=Table1[Country - Key]),0))
),
"")</f>
        <v>Nebo Media</v>
      </c>
      <c r="E5" t="str">
        <f t="array" ref="E5">IFERROR(
IF(OR(
INDEX(Table1[Current ext vend],
MATCH(1,($A5=Table1[Material - Key])*(Completed_via_Excel!E$1=Table1[Country - Key]),0)) =
INDEX(Table1[Current int vend],
MATCH(1,($A5=Table1[Material - Key])*(Completed_via_Excel!E$1=Table1[Country - Key]),0)),
INDEX(Table1[Current int vend],
MATCH(1,($A5=Table1[Material - Key])*(Completed_via_Excel!E$1=Table1[Country - Key]),0)) = 0),
INDEX(Table1[Current ext vend],
MATCH(1,($A5=Table1[Material - Key])*(Completed_via_Excel!E$1=Table1[Country - Key]),0)),
INDEX(Table1[Current int vend],
MATCH(1,($A5=Table1[Material - Key])*(Completed_via_Excel!E$1=Table1[Country - Key]),0))
),
"")</f>
        <v>Nebo Media</v>
      </c>
      <c r="F5" s="20">
        <f t="array" ref="F5">MAX(IF(A5=Table1[Material - Key],Table1[Purchase Price]))</f>
        <v>4.9691999999999998</v>
      </c>
      <c r="G5">
        <f t="array" ref="G5">SUMPRODUCT((Table1[Material - Key]=A5)*(Table1[[HM Listing]:[EX Listing]]))</f>
        <v>0</v>
      </c>
      <c r="H5" s="21">
        <f>SUMIFS(Table1[Net Sales/Retail],Table1[Material - Key],Completed_via_Excel!A5)</f>
        <v>4107.57</v>
      </c>
      <c r="I5" s="21">
        <f>H5-SUMIFS(Table1[Promotion Net Sales/Retail],Table1[Material - Key],Completed_via_Excel!A5)</f>
        <v>284.74999999999955</v>
      </c>
      <c r="J5">
        <f>H5/INDEX(Table1[Monthly AVG sales],MATCH(Completed_via_Excel!A5,Table1[Material - Key],0))</f>
        <v>11.999999999999998</v>
      </c>
      <c r="K5" s="4">
        <f>H5/SUMIFS(Table1[Net Sales/Retail],Table1[Material - Brand],Completed_via_Excel!B5,Table1[PRIVATE LABEL],"&lt;&gt;PL")</f>
        <v>0.15278290765002506</v>
      </c>
    </row>
    <row r="6" spans="1:11">
      <c r="A6" t="str">
        <v>100569</v>
      </c>
      <c r="B6" t="str">
        <f>INDEX(Table1[Material - Brand],MATCH(Completed_via_Excel!A6,Table1[Material - Key],0))</f>
        <v>Cobra</v>
      </c>
      <c r="C6" s="5" t="str">
        <f t="array" ref="C6">IFERROR(
IF(OR(
INDEX(Table1[Current ext vend],
MATCH(1,($A6=Table1[Material - Key])*(Completed_via_Excel!C$1=Table1[Country - Key]),0)) =
INDEX(Table1[Current int vend],
MATCH(1,($A6=Table1[Material - Key])*(Completed_via_Excel!C$1=Table1[Country - Key]),0)),
INDEX(Table1[Current int vend],
MATCH(1,($A6=Table1[Material - Key])*(Completed_via_Excel!C$1=Table1[Country - Key]),0)) = 0),
INDEX(Table1[Current ext vend],
MATCH(1,($A6=Table1[Material - Key])*(Completed_via_Excel!C$1=Table1[Country - Key]),0)),
INDEX(Table1[Current int vend],
MATCH(1,($A6=Table1[Material - Key])*(Completed_via_Excel!C$1=Table1[Country - Key]),0))
),
"")</f>
        <v>Buying Time LLC</v>
      </c>
      <c r="D6" s="5" t="str">
        <f t="array" ref="D6">IFERROR(
IF(OR(
INDEX(Table1[Current ext vend],
MATCH(1,($A6=Table1[Material - Key])*(Completed_via_Excel!D$1=Table1[Country - Key]),0)) =
INDEX(Table1[Current int vend],
MATCH(1,($A6=Table1[Material - Key])*(Completed_via_Excel!D$1=Table1[Country - Key]),0)),
INDEX(Table1[Current int vend],
MATCH(1,($A6=Table1[Material - Key])*(Completed_via_Excel!D$1=Table1[Country - Key]),0)) = 0),
INDEX(Table1[Current ext vend],
MATCH(1,($A6=Table1[Material - Key])*(Completed_via_Excel!D$1=Table1[Country - Key]),0)),
INDEX(Table1[Current int vend],
MATCH(1,($A6=Table1[Material - Key])*(Completed_via_Excel!D$1=Table1[Country - Key]),0))
),
"")</f>
        <v>Buying Time LLC</v>
      </c>
      <c r="E6" t="str">
        <f t="array" ref="E6">IFERROR(
IF(OR(
INDEX(Table1[Current ext vend],
MATCH(1,($A6=Table1[Material - Key])*(Completed_via_Excel!E$1=Table1[Country - Key]),0)) =
INDEX(Table1[Current int vend],
MATCH(1,($A6=Table1[Material - Key])*(Completed_via_Excel!E$1=Table1[Country - Key]),0)),
INDEX(Table1[Current int vend],
MATCH(1,($A6=Table1[Material - Key])*(Completed_via_Excel!E$1=Table1[Country - Key]),0)) = 0),
INDEX(Table1[Current ext vend],
MATCH(1,($A6=Table1[Material - Key])*(Completed_via_Excel!E$1=Table1[Country - Key]),0)),
INDEX(Table1[Current int vend],
MATCH(1,($A6=Table1[Material - Key])*(Completed_via_Excel!E$1=Table1[Country - Key]),0))
),
"")</f>
        <v/>
      </c>
      <c r="F6" s="20">
        <f t="array" ref="F6">MAX(IF(A6=Table1[Material - Key],Table1[Purchase Price]))</f>
        <v>2.4667701863354039</v>
      </c>
      <c r="G6">
        <f t="array" ref="G6">SUMPRODUCT((Table1[Material - Key]=A6)*(Table1[[HM Listing]:[EX Listing]]))</f>
        <v>130</v>
      </c>
      <c r="H6" s="21">
        <f>SUMIFS(Table1[Net Sales/Retail],Table1[Material - Key],Completed_via_Excel!A6)</f>
        <v>9663.4599999999991</v>
      </c>
      <c r="I6" s="21">
        <f>H6-SUMIFS(Table1[Promotion Net Sales/Retail],Table1[Material - Key],Completed_via_Excel!A6)</f>
        <v>5464.4299999999994</v>
      </c>
      <c r="J6">
        <f>H6/INDEX(Table1[Monthly AVG sales],MATCH(Completed_via_Excel!A6,Table1[Material - Key],0))</f>
        <v>12.000000000000005</v>
      </c>
      <c r="K6" s="4">
        <f>H6/SUMIFS(Table1[Net Sales/Retail],Table1[Material - Brand],Completed_via_Excel!B6,Table1[PRIVATE LABEL],"&lt;&gt;PL")</f>
        <v>0.35943672700884244</v>
      </c>
    </row>
    <row r="7" spans="1:11">
      <c r="A7" t="str">
        <v>100575</v>
      </c>
      <c r="B7" t="str">
        <f>INDEX(Table1[Material - Brand],MATCH(Completed_via_Excel!A7,Table1[Material - Key],0))</f>
        <v>Kapo</v>
      </c>
      <c r="C7" s="5" t="str">
        <f t="array" ref="C7">IFERROR(
IF(OR(
INDEX(Table1[Current ext vend],
MATCH(1,($A7=Table1[Material - Key])*(Completed_via_Excel!C$1=Table1[Country - Key]),0)) =
INDEX(Table1[Current int vend],
MATCH(1,($A7=Table1[Material - Key])*(Completed_via_Excel!C$1=Table1[Country - Key]),0)),
INDEX(Table1[Current int vend],
MATCH(1,($A7=Table1[Material - Key])*(Completed_via_Excel!C$1=Table1[Country - Key]),0)) = 0),
INDEX(Table1[Current ext vend],
MATCH(1,($A7=Table1[Material - Key])*(Completed_via_Excel!C$1=Table1[Country - Key]),0)),
INDEX(Table1[Current int vend],
MATCH(1,($A7=Table1[Material - Key])*(Completed_via_Excel!C$1=Table1[Country - Key]),0))
),
"")</f>
        <v>Waterfront Strategies</v>
      </c>
      <c r="D7" s="5" t="str">
        <f t="array" ref="D7">IFERROR(
IF(OR(
INDEX(Table1[Current ext vend],
MATCH(1,($A7=Table1[Material - Key])*(Completed_via_Excel!D$1=Table1[Country - Key]),0)) =
INDEX(Table1[Current int vend],
MATCH(1,($A7=Table1[Material - Key])*(Completed_via_Excel!D$1=Table1[Country - Key]),0)),
INDEX(Table1[Current int vend],
MATCH(1,($A7=Table1[Material - Key])*(Completed_via_Excel!D$1=Table1[Country - Key]),0)) = 0),
INDEX(Table1[Current ext vend],
MATCH(1,($A7=Table1[Material - Key])*(Completed_via_Excel!D$1=Table1[Country - Key]),0)),
INDEX(Table1[Current int vend],
MATCH(1,($A7=Table1[Material - Key])*(Completed_via_Excel!D$1=Table1[Country - Key]),0))
),
"")</f>
        <v>Waterfront Strategies</v>
      </c>
      <c r="E7" t="str">
        <f t="array" ref="E7">IFERROR(
IF(OR(
INDEX(Table1[Current ext vend],
MATCH(1,($A7=Table1[Material - Key])*(Completed_via_Excel!E$1=Table1[Country - Key]),0)) =
INDEX(Table1[Current int vend],
MATCH(1,($A7=Table1[Material - Key])*(Completed_via_Excel!E$1=Table1[Country - Key]),0)),
INDEX(Table1[Current int vend],
MATCH(1,($A7=Table1[Material - Key])*(Completed_via_Excel!E$1=Table1[Country - Key]),0)) = 0),
INDEX(Table1[Current ext vend],
MATCH(1,($A7=Table1[Material - Key])*(Completed_via_Excel!E$1=Table1[Country - Key]),0)),
INDEX(Table1[Current int vend],
MATCH(1,($A7=Table1[Material - Key])*(Completed_via_Excel!E$1=Table1[Country - Key]),0))
),
"")</f>
        <v>Waterfront Strategies</v>
      </c>
      <c r="F7" s="20">
        <f t="array" ref="F7">MAX(IF(A7=Table1[Material - Key],Table1[Purchase Price]))</f>
        <v>2.603915989159892</v>
      </c>
      <c r="G7">
        <f t="array" ref="G7">SUMPRODUCT((Table1[Material - Key]=A7)*(Table1[[HM Listing]:[EX Listing]]))</f>
        <v>181</v>
      </c>
      <c r="H7" s="21">
        <f>SUMIFS(Table1[Net Sales/Retail],Table1[Material - Key],Completed_via_Excel!A7)</f>
        <v>10826.79</v>
      </c>
      <c r="I7" s="21">
        <f>H7-SUMIFS(Table1[Promotion Net Sales/Retail],Table1[Material - Key],Completed_via_Excel!A7)</f>
        <v>8818.3200000000015</v>
      </c>
      <c r="J7">
        <f>H7/INDEX(Table1[Monthly AVG sales],MATCH(Completed_via_Excel!A7,Table1[Material - Key],0))</f>
        <v>12.000000000000002</v>
      </c>
      <c r="K7" s="4">
        <f>H7/SUMIFS(Table1[Net Sales/Retail],Table1[Material - Brand],Completed_via_Excel!B7,Table1[PRIVATE LABEL],"&lt;&gt;PL")</f>
        <v>0.24133462172454956</v>
      </c>
    </row>
    <row r="8" spans="1:11">
      <c r="A8" t="str">
        <v>101395</v>
      </c>
      <c r="B8" t="str">
        <f>INDEX(Table1[Material - Brand],MATCH(Completed_via_Excel!A8,Table1[Material - Key],0))</f>
        <v>Kapo</v>
      </c>
      <c r="C8" s="5" t="str">
        <f t="array" ref="C8">IFERROR(
IF(OR(
INDEX(Table1[Current ext vend],
MATCH(1,($A8=Table1[Material - Key])*(Completed_via_Excel!C$1=Table1[Country - Key]),0)) =
INDEX(Table1[Current int vend],
MATCH(1,($A8=Table1[Material - Key])*(Completed_via_Excel!C$1=Table1[Country - Key]),0)),
INDEX(Table1[Current int vend],
MATCH(1,($A8=Table1[Material - Key])*(Completed_via_Excel!C$1=Table1[Country - Key]),0)) = 0),
INDEX(Table1[Current ext vend],
MATCH(1,($A8=Table1[Material - Key])*(Completed_via_Excel!C$1=Table1[Country - Key]),0)),
INDEX(Table1[Current int vend],
MATCH(1,($A8=Table1[Material - Key])*(Completed_via_Excel!C$1=Table1[Country - Key]),0))
),
"")</f>
        <v/>
      </c>
      <c r="D8" s="5" t="str">
        <f t="array" ref="D8">IFERROR(
IF(OR(
INDEX(Table1[Current ext vend],
MATCH(1,($A8=Table1[Material - Key])*(Completed_via_Excel!D$1=Table1[Country - Key]),0)) =
INDEX(Table1[Current int vend],
MATCH(1,($A8=Table1[Material - Key])*(Completed_via_Excel!D$1=Table1[Country - Key]),0)),
INDEX(Table1[Current int vend],
MATCH(1,($A8=Table1[Material - Key])*(Completed_via_Excel!D$1=Table1[Country - Key]),0)) = 0),
INDEX(Table1[Current ext vend],
MATCH(1,($A8=Table1[Material - Key])*(Completed_via_Excel!D$1=Table1[Country - Key]),0)),
INDEX(Table1[Current int vend],
MATCH(1,($A8=Table1[Material - Key])*(Completed_via_Excel!D$1=Table1[Country - Key]),0))
),
"")</f>
        <v/>
      </c>
      <c r="E8" t="str">
        <f t="array" ref="E8">IFERROR(
IF(OR(
INDEX(Table1[Current ext vend],
MATCH(1,($A8=Table1[Material - Key])*(Completed_via_Excel!E$1=Table1[Country - Key]),0)) =
INDEX(Table1[Current int vend],
MATCH(1,($A8=Table1[Material - Key])*(Completed_via_Excel!E$1=Table1[Country - Key]),0)),
INDEX(Table1[Current int vend],
MATCH(1,($A8=Table1[Material - Key])*(Completed_via_Excel!E$1=Table1[Country - Key]),0)) = 0),
INDEX(Table1[Current ext vend],
MATCH(1,($A8=Table1[Material - Key])*(Completed_via_Excel!E$1=Table1[Country - Key]),0)),
INDEX(Table1[Current int vend],
MATCH(1,($A8=Table1[Material - Key])*(Completed_via_Excel!E$1=Table1[Country - Key]),0))
),
"")</f>
        <v>Waterfront Strategies</v>
      </c>
      <c r="F8" s="20">
        <f t="array" ref="F8">MAX(IF(A8=Table1[Material - Key],Table1[Purchase Price]))</f>
        <v>1</v>
      </c>
      <c r="G8">
        <f t="array" ref="G8">SUMPRODUCT((Table1[Material - Key]=A8)*(Table1[[HM Listing]:[EX Listing]]))</f>
        <v>0</v>
      </c>
      <c r="H8" s="21">
        <f>SUMIFS(Table1[Net Sales/Retail],Table1[Material - Key],Completed_via_Excel!A8)</f>
        <v>15.7</v>
      </c>
      <c r="I8" s="21">
        <f>H8-SUMIFS(Table1[Promotion Net Sales/Retail],Table1[Material - Key],Completed_via_Excel!A8)</f>
        <v>9.64</v>
      </c>
      <c r="J8">
        <f>H8/INDEX(Table1[Monthly AVG sales],MATCH(Completed_via_Excel!A8,Table1[Material - Key],0))</f>
        <v>4</v>
      </c>
      <c r="K8" s="4">
        <f>H8/SUMIFS(Table1[Net Sales/Retail],Table1[Material - Brand],Completed_via_Excel!B8,Table1[PRIVATE LABEL],"&lt;&gt;PL")</f>
        <v>3.4996093588916268E-4</v>
      </c>
    </row>
    <row r="9" spans="1:11">
      <c r="A9" t="str">
        <v>102696</v>
      </c>
      <c r="B9" t="str">
        <f>INDEX(Table1[Material - Brand],MATCH(Completed_via_Excel!A9,Table1[Material - Key],0))</f>
        <v>Off</v>
      </c>
      <c r="C9" s="5" t="str">
        <f t="array" ref="C9">IFERROR(
IF(OR(
INDEX(Table1[Current ext vend],
MATCH(1,($A9=Table1[Material - Key])*(Completed_via_Excel!C$1=Table1[Country - Key]),0)) =
INDEX(Table1[Current int vend],
MATCH(1,($A9=Table1[Material - Key])*(Completed_via_Excel!C$1=Table1[Country - Key]),0)),
INDEX(Table1[Current int vend],
MATCH(1,($A9=Table1[Material - Key])*(Completed_via_Excel!C$1=Table1[Country - Key]),0)) = 0),
INDEX(Table1[Current ext vend],
MATCH(1,($A9=Table1[Material - Key])*(Completed_via_Excel!C$1=Table1[Country - Key]),0)),
INDEX(Table1[Current int vend],
MATCH(1,($A9=Table1[Material - Key])*(Completed_via_Excel!C$1=Table1[Country - Key]),0))
),
"")</f>
        <v/>
      </c>
      <c r="D9" s="5" t="str">
        <f t="array" ref="D9">IFERROR(
IF(OR(
INDEX(Table1[Current ext vend],
MATCH(1,($A9=Table1[Material - Key])*(Completed_via_Excel!D$1=Table1[Country - Key]),0)) =
INDEX(Table1[Current int vend],
MATCH(1,($A9=Table1[Material - Key])*(Completed_via_Excel!D$1=Table1[Country - Key]),0)),
INDEX(Table1[Current int vend],
MATCH(1,($A9=Table1[Material - Key])*(Completed_via_Excel!D$1=Table1[Country - Key]),0)) = 0),
INDEX(Table1[Current ext vend],
MATCH(1,($A9=Table1[Material - Key])*(Completed_via_Excel!D$1=Table1[Country - Key]),0)),
INDEX(Table1[Current int vend],
MATCH(1,($A9=Table1[Material - Key])*(Completed_via_Excel!D$1=Table1[Country - Key]),0))
),
"")</f>
        <v>Screen Strategies Media</v>
      </c>
      <c r="E9" t="str">
        <f t="array" ref="E9">IFERROR(
IF(OR(
INDEX(Table1[Current ext vend],
MATCH(1,($A9=Table1[Material - Key])*(Completed_via_Excel!E$1=Table1[Country - Key]),0)) =
INDEX(Table1[Current int vend],
MATCH(1,($A9=Table1[Material - Key])*(Completed_via_Excel!E$1=Table1[Country - Key]),0)),
INDEX(Table1[Current int vend],
MATCH(1,($A9=Table1[Material - Key])*(Completed_via_Excel!E$1=Table1[Country - Key]),0)) = 0),
INDEX(Table1[Current ext vend],
MATCH(1,($A9=Table1[Material - Key])*(Completed_via_Excel!E$1=Table1[Country - Key]),0)),
INDEX(Table1[Current int vend],
MATCH(1,($A9=Table1[Material - Key])*(Completed_via_Excel!E$1=Table1[Country - Key]),0))
),
"")</f>
        <v/>
      </c>
      <c r="F9" s="20">
        <f t="array" ref="F9">MAX(IF(A9=Table1[Material - Key],Table1[Purchase Price]))</f>
        <v>2.1082999999999998</v>
      </c>
      <c r="G9">
        <f t="array" ref="G9">SUMPRODUCT((Table1[Material - Key]=A9)*(Table1[[HM Listing]:[EX Listing]]))</f>
        <v>79</v>
      </c>
      <c r="H9" s="21">
        <f>SUMIFS(Table1[Net Sales/Retail],Table1[Material - Key],Completed_via_Excel!A9)</f>
        <v>20261.849999999999</v>
      </c>
      <c r="I9" s="21">
        <f>H9-SUMIFS(Table1[Promotion Net Sales/Retail],Table1[Material - Key],Completed_via_Excel!A9)</f>
        <v>9137.1699999999983</v>
      </c>
      <c r="J9">
        <f>H9/INDEX(Table1[Monthly AVG sales],MATCH(Completed_via_Excel!A9,Table1[Material - Key],0))</f>
        <v>12</v>
      </c>
      <c r="K9" s="4">
        <f>H9/SUMIFS(Table1[Net Sales/Retail],Table1[Material - Brand],Completed_via_Excel!B9,Table1[PRIVATE LABEL],"&lt;&gt;PL")</f>
        <v>0.29830423783012172</v>
      </c>
    </row>
    <row r="10" spans="1:11">
      <c r="A10" t="str">
        <v>102709</v>
      </c>
      <c r="B10" t="str">
        <f>INDEX(Table1[Material - Brand],MATCH(Completed_via_Excel!A10,Table1[Material - Key],0))</f>
        <v>Off</v>
      </c>
      <c r="C10" s="5" t="str">
        <f t="array" ref="C10">IFERROR(
IF(OR(
INDEX(Table1[Current ext vend],
MATCH(1,($A10=Table1[Material - Key])*(Completed_via_Excel!C$1=Table1[Country - Key]),0)) =
INDEX(Table1[Current int vend],
MATCH(1,($A10=Table1[Material - Key])*(Completed_via_Excel!C$1=Table1[Country - Key]),0)),
INDEX(Table1[Current int vend],
MATCH(1,($A10=Table1[Material - Key])*(Completed_via_Excel!C$1=Table1[Country - Key]),0)) = 0),
INDEX(Table1[Current ext vend],
MATCH(1,($A10=Table1[Material - Key])*(Completed_via_Excel!C$1=Table1[Country - Key]),0)),
INDEX(Table1[Current int vend],
MATCH(1,($A10=Table1[Material - Key])*(Completed_via_Excel!C$1=Table1[Country - Key]),0))
),
"")</f>
        <v>Screen Strategies Media</v>
      </c>
      <c r="D10" s="5" t="str">
        <f t="array" ref="D10">IFERROR(
IF(OR(
INDEX(Table1[Current ext vend],
MATCH(1,($A10=Table1[Material - Key])*(Completed_via_Excel!D$1=Table1[Country - Key]),0)) =
INDEX(Table1[Current int vend],
MATCH(1,($A10=Table1[Material - Key])*(Completed_via_Excel!D$1=Table1[Country - Key]),0)),
INDEX(Table1[Current int vend],
MATCH(1,($A10=Table1[Material - Key])*(Completed_via_Excel!D$1=Table1[Country - Key]),0)) = 0),
INDEX(Table1[Current ext vend],
MATCH(1,($A10=Table1[Material - Key])*(Completed_via_Excel!D$1=Table1[Country - Key]),0)),
INDEX(Table1[Current int vend],
MATCH(1,($A10=Table1[Material - Key])*(Completed_via_Excel!D$1=Table1[Country - Key]),0))
),
"")</f>
        <v/>
      </c>
      <c r="E10" t="str">
        <f t="array" ref="E10">IFERROR(
IF(OR(
INDEX(Table1[Current ext vend],
MATCH(1,($A10=Table1[Material - Key])*(Completed_via_Excel!E$1=Table1[Country - Key]),0)) =
INDEX(Table1[Current int vend],
MATCH(1,($A10=Table1[Material - Key])*(Completed_via_Excel!E$1=Table1[Country - Key]),0)),
INDEX(Table1[Current int vend],
MATCH(1,($A10=Table1[Material - Key])*(Completed_via_Excel!E$1=Table1[Country - Key]),0)) = 0),
INDEX(Table1[Current ext vend],
MATCH(1,($A10=Table1[Material - Key])*(Completed_via_Excel!E$1=Table1[Country - Key]),0)),
INDEX(Table1[Current int vend],
MATCH(1,($A10=Table1[Material - Key])*(Completed_via_Excel!E$1=Table1[Country - Key]),0))
),
"")</f>
        <v/>
      </c>
      <c r="F10" s="20">
        <f t="array" ref="F10">MAX(IF(A10=Table1[Material - Key],Table1[Purchase Price]))</f>
        <v>1.3397088416666669</v>
      </c>
      <c r="G10">
        <f t="array" ref="G10">SUMPRODUCT((Table1[Material - Key]=A10)*(Table1[[HM Listing]:[EX Listing]]))</f>
        <v>87</v>
      </c>
      <c r="H10" s="21">
        <f>SUMIFS(Table1[Net Sales/Retail],Table1[Material - Key],Completed_via_Excel!A10)</f>
        <v>10972.62</v>
      </c>
      <c r="I10" s="21">
        <f>H10-SUMIFS(Table1[Promotion Net Sales/Retail],Table1[Material - Key],Completed_via_Excel!A10)</f>
        <v>10600.02</v>
      </c>
      <c r="J10">
        <f>H10/INDEX(Table1[Monthly AVG sales],MATCH(Completed_via_Excel!A10,Table1[Material - Key],0))</f>
        <v>12.000000000000002</v>
      </c>
      <c r="K10" s="4">
        <f>H10/SUMIFS(Table1[Net Sales/Retail],Table1[Material - Brand],Completed_via_Excel!B10,Table1[PRIVATE LABEL],"&lt;&gt;PL")</f>
        <v>0.16154393829287803</v>
      </c>
    </row>
    <row r="11" spans="1:11">
      <c r="A11" t="str">
        <v>102732</v>
      </c>
      <c r="B11" t="str">
        <f>INDEX(Table1[Material - Brand],MATCH(Completed_via_Excel!A11,Table1[Material - Key],0))</f>
        <v>Kiwi</v>
      </c>
      <c r="C11" s="5" t="str">
        <f t="array" ref="C11">IFERROR(
IF(OR(
INDEX(Table1[Current ext vend],
MATCH(1,($A11=Table1[Material - Key])*(Completed_via_Excel!C$1=Table1[Country - Key]),0)) =
INDEX(Table1[Current int vend],
MATCH(1,($A11=Table1[Material - Key])*(Completed_via_Excel!C$1=Table1[Country - Key]),0)),
INDEX(Table1[Current int vend],
MATCH(1,($A11=Table1[Material - Key])*(Completed_via_Excel!C$1=Table1[Country - Key]),0)) = 0),
INDEX(Table1[Current ext vend],
MATCH(1,($A11=Table1[Material - Key])*(Completed_via_Excel!C$1=Table1[Country - Key]),0)),
INDEX(Table1[Current int vend],
MATCH(1,($A11=Table1[Material - Key])*(Completed_via_Excel!C$1=Table1[Country - Key]),0))
),
"")</f>
        <v>ONMESSAGE INC</v>
      </c>
      <c r="D11" s="5" t="str">
        <f t="array" ref="D11">IFERROR(
IF(OR(
INDEX(Table1[Current ext vend],
MATCH(1,($A11=Table1[Material - Key])*(Completed_via_Excel!D$1=Table1[Country - Key]),0)) =
INDEX(Table1[Current int vend],
MATCH(1,($A11=Table1[Material - Key])*(Completed_via_Excel!D$1=Table1[Country - Key]),0)),
INDEX(Table1[Current int vend],
MATCH(1,($A11=Table1[Material - Key])*(Completed_via_Excel!D$1=Table1[Country - Key]),0)) = 0),
INDEX(Table1[Current ext vend],
MATCH(1,($A11=Table1[Material - Key])*(Completed_via_Excel!D$1=Table1[Country - Key]),0)),
INDEX(Table1[Current int vend],
MATCH(1,($A11=Table1[Material - Key])*(Completed_via_Excel!D$1=Table1[Country - Key]),0))
),
"")</f>
        <v/>
      </c>
      <c r="E11" t="str">
        <f t="array" ref="E11">IFERROR(
IF(OR(
INDEX(Table1[Current ext vend],
MATCH(1,($A11=Table1[Material - Key])*(Completed_via_Excel!E$1=Table1[Country - Key]),0)) =
INDEX(Table1[Current int vend],
MATCH(1,($A11=Table1[Material - Key])*(Completed_via_Excel!E$1=Table1[Country - Key]),0)),
INDEX(Table1[Current int vend],
MATCH(1,($A11=Table1[Material - Key])*(Completed_via_Excel!E$1=Table1[Country - Key]),0)) = 0),
INDEX(Table1[Current ext vend],
MATCH(1,($A11=Table1[Material - Key])*(Completed_via_Excel!E$1=Table1[Country - Key]),0)),
INDEX(Table1[Current int vend],
MATCH(1,($A11=Table1[Material - Key])*(Completed_via_Excel!E$1=Table1[Country - Key]),0))
),
"")</f>
        <v/>
      </c>
      <c r="F11" s="20">
        <f t="array" ref="F11">MAX(IF(A11=Table1[Material - Key],Table1[Purchase Price]))</f>
        <v>2.5190450000000002</v>
      </c>
      <c r="G11">
        <f t="array" ref="G11">SUMPRODUCT((Table1[Material - Key]=A11)*(Table1[[HM Listing]:[EX Listing]]))</f>
        <v>85</v>
      </c>
      <c r="H11" s="21">
        <f>SUMIFS(Table1[Net Sales/Retail],Table1[Material - Key],Completed_via_Excel!A11)</f>
        <v>37140.58</v>
      </c>
      <c r="I11" s="21">
        <f>H11-SUMIFS(Table1[Promotion Net Sales/Retail],Table1[Material - Key],Completed_via_Excel!A11)</f>
        <v>36017.42</v>
      </c>
      <c r="J11">
        <f>H11/INDEX(Table1[Monthly AVG sales],MATCH(Completed_via_Excel!A11,Table1[Material - Key],0))</f>
        <v>12.000000000000014</v>
      </c>
      <c r="K11" s="4">
        <f>H11/SUMIFS(Table1[Net Sales/Retail],Table1[Material - Brand],Completed_via_Excel!B11,Table1[PRIVATE LABEL],"&lt;&gt;PL")</f>
        <v>8.5454053621374176E-2</v>
      </c>
    </row>
    <row r="12" spans="1:11">
      <c r="A12" t="str">
        <v>102763</v>
      </c>
      <c r="B12" t="str">
        <f>INDEX(Table1[Material - Brand],MATCH(Completed_via_Excel!A12,Table1[Material - Key],0))</f>
        <v>Loctite</v>
      </c>
      <c r="C12" s="5" t="str">
        <f t="array" ref="C12">IFERROR(
IF(OR(
INDEX(Table1[Current ext vend],
MATCH(1,($A12=Table1[Material - Key])*(Completed_via_Excel!C$1=Table1[Country - Key]),0)) =
INDEX(Table1[Current int vend],
MATCH(1,($A12=Table1[Material - Key])*(Completed_via_Excel!C$1=Table1[Country - Key]),0)),
INDEX(Table1[Current int vend],
MATCH(1,($A12=Table1[Material - Key])*(Completed_via_Excel!C$1=Table1[Country - Key]),0)) = 0),
INDEX(Table1[Current ext vend],
MATCH(1,($A12=Table1[Material - Key])*(Completed_via_Excel!C$1=Table1[Country - Key]),0)),
INDEX(Table1[Current int vend],
MATCH(1,($A12=Table1[Material - Key])*(Completed_via_Excel!C$1=Table1[Country - Key]),0))
),
"")</f>
        <v/>
      </c>
      <c r="D12" s="5" t="str">
        <f t="array" ref="D12">IFERROR(
IF(OR(
INDEX(Table1[Current ext vend],
MATCH(1,($A12=Table1[Material - Key])*(Completed_via_Excel!D$1=Table1[Country - Key]),0)) =
INDEX(Table1[Current int vend],
MATCH(1,($A12=Table1[Material - Key])*(Completed_via_Excel!D$1=Table1[Country - Key]),0)),
INDEX(Table1[Current int vend],
MATCH(1,($A12=Table1[Material - Key])*(Completed_via_Excel!D$1=Table1[Country - Key]),0)) = 0),
INDEX(Table1[Current ext vend],
MATCH(1,($A12=Table1[Material - Key])*(Completed_via_Excel!D$1=Table1[Country - Key]),0)),
INDEX(Table1[Current int vend],
MATCH(1,($A12=Table1[Material - Key])*(Completed_via_Excel!D$1=Table1[Country - Key]),0))
),
"")</f>
        <v>Canal Partners Media</v>
      </c>
      <c r="E12" t="str">
        <f t="array" ref="E12">IFERROR(
IF(OR(
INDEX(Table1[Current ext vend],
MATCH(1,($A12=Table1[Material - Key])*(Completed_via_Excel!E$1=Table1[Country - Key]),0)) =
INDEX(Table1[Current int vend],
MATCH(1,($A12=Table1[Material - Key])*(Completed_via_Excel!E$1=Table1[Country - Key]),0)),
INDEX(Table1[Current int vend],
MATCH(1,($A12=Table1[Material - Key])*(Completed_via_Excel!E$1=Table1[Country - Key]),0)) = 0),
INDEX(Table1[Current ext vend],
MATCH(1,($A12=Table1[Material - Key])*(Completed_via_Excel!E$1=Table1[Country - Key]),0)),
INDEX(Table1[Current int vend],
MATCH(1,($A12=Table1[Material - Key])*(Completed_via_Excel!E$1=Table1[Country - Key]),0))
),
"")</f>
        <v/>
      </c>
      <c r="F12" s="20">
        <f t="array" ref="F12">MAX(IF(A12=Table1[Material - Key],Table1[Purchase Price]))</f>
        <v>2.1415666666666668</v>
      </c>
      <c r="G12">
        <f t="array" ref="G12">SUMPRODUCT((Table1[Material - Key]=A12)*(Table1[[HM Listing]:[EX Listing]]))</f>
        <v>101</v>
      </c>
      <c r="H12" s="21">
        <f>SUMIFS(Table1[Net Sales/Retail],Table1[Material - Key],Completed_via_Excel!A12)</f>
        <v>26791.06</v>
      </c>
      <c r="I12" s="21">
        <f>H12-SUMIFS(Table1[Promotion Net Sales/Retail],Table1[Material - Key],Completed_via_Excel!A12)</f>
        <v>22424.63</v>
      </c>
      <c r="J12">
        <f>H12/INDEX(Table1[Monthly AVG sales],MATCH(Completed_via_Excel!A12,Table1[Material - Key],0))</f>
        <v>12.00000000000002</v>
      </c>
      <c r="K12" s="4">
        <f>H12/SUMIFS(Table1[Net Sales/Retail],Table1[Material - Brand],Completed_via_Excel!B12,Table1[PRIVATE LABEL],"&lt;&gt;PL")</f>
        <v>1</v>
      </c>
    </row>
    <row r="13" spans="1:11">
      <c r="A13" t="str">
        <v>102764</v>
      </c>
      <c r="B13" t="str">
        <f>INDEX(Table1[Material - Brand],MATCH(Completed_via_Excel!A13,Table1[Material - Key],0))</f>
        <v>Moment</v>
      </c>
      <c r="C13" s="5" t="str">
        <f t="array" ref="C13">IFERROR(
IF(OR(
INDEX(Table1[Current ext vend],
MATCH(1,($A13=Table1[Material - Key])*(Completed_via_Excel!C$1=Table1[Country - Key]),0)) =
INDEX(Table1[Current int vend],
MATCH(1,($A13=Table1[Material - Key])*(Completed_via_Excel!C$1=Table1[Country - Key]),0)),
INDEX(Table1[Current int vend],
MATCH(1,($A13=Table1[Material - Key])*(Completed_via_Excel!C$1=Table1[Country - Key]),0)) = 0),
INDEX(Table1[Current ext vend],
MATCH(1,($A13=Table1[Material - Key])*(Completed_via_Excel!C$1=Table1[Country - Key]),0)),
INDEX(Table1[Current int vend],
MATCH(1,($A13=Table1[Material - Key])*(Completed_via_Excel!C$1=Table1[Country - Key]),0))
),
"")</f>
        <v/>
      </c>
      <c r="D13" s="5" t="str">
        <f t="array" ref="D13">IFERROR(
IF(OR(
INDEX(Table1[Current ext vend],
MATCH(1,($A13=Table1[Material - Key])*(Completed_via_Excel!D$1=Table1[Country - Key]),0)) =
INDEX(Table1[Current int vend],
MATCH(1,($A13=Table1[Material - Key])*(Completed_via_Excel!D$1=Table1[Country - Key]),0)),
INDEX(Table1[Current int vend],
MATCH(1,($A13=Table1[Material - Key])*(Completed_via_Excel!D$1=Table1[Country - Key]),0)) = 0),
INDEX(Table1[Current ext vend],
MATCH(1,($A13=Table1[Material - Key])*(Completed_via_Excel!D$1=Table1[Country - Key]),0)),
INDEX(Table1[Current int vend],
MATCH(1,($A13=Table1[Material - Key])*(Completed_via_Excel!D$1=Table1[Country - Key]),0))
),
"")</f>
        <v>SKDKnickerbocker</v>
      </c>
      <c r="E13" t="str">
        <f t="array" ref="E13">IFERROR(
IF(OR(
INDEX(Table1[Current ext vend],
MATCH(1,($A13=Table1[Material - Key])*(Completed_via_Excel!E$1=Table1[Country - Key]),0)) =
INDEX(Table1[Current int vend],
MATCH(1,($A13=Table1[Material - Key])*(Completed_via_Excel!E$1=Table1[Country - Key]),0)),
INDEX(Table1[Current int vend],
MATCH(1,($A13=Table1[Material - Key])*(Completed_via_Excel!E$1=Table1[Country - Key]),0)) = 0),
INDEX(Table1[Current ext vend],
MATCH(1,($A13=Table1[Material - Key])*(Completed_via_Excel!E$1=Table1[Country - Key]),0)),
INDEX(Table1[Current int vend],
MATCH(1,($A13=Table1[Material - Key])*(Completed_via_Excel!E$1=Table1[Country - Key]),0))
),
"")</f>
        <v/>
      </c>
      <c r="F13" s="20">
        <f t="array" ref="F13">MAX(IF(A13=Table1[Material - Key],Table1[Purchase Price]))</f>
        <v>1.0773999999999999</v>
      </c>
      <c r="G13">
        <f t="array" ref="G13">SUMPRODUCT((Table1[Material - Key]=A13)*(Table1[[HM Listing]:[EX Listing]]))</f>
        <v>70</v>
      </c>
      <c r="H13" s="21">
        <f>SUMIFS(Table1[Net Sales/Retail],Table1[Material - Key],Completed_via_Excel!A13)</f>
        <v>14474.58</v>
      </c>
      <c r="I13" s="21">
        <f>H13-SUMIFS(Table1[Promotion Net Sales/Retail],Table1[Material - Key],Completed_via_Excel!A13)</f>
        <v>11339.06</v>
      </c>
      <c r="J13">
        <f>H13/INDEX(Table1[Monthly AVG sales],MATCH(Completed_via_Excel!A13,Table1[Material - Key],0))</f>
        <v>12</v>
      </c>
      <c r="K13" s="4">
        <f>H13/SUMIFS(Table1[Net Sales/Retail],Table1[Material - Brand],Completed_via_Excel!B13,Table1[PRIVATE LABEL],"&lt;&gt;PL")</f>
        <v>0.40148059800848751</v>
      </c>
    </row>
    <row r="14" spans="1:11">
      <c r="A14" t="str">
        <v>102786</v>
      </c>
      <c r="B14" t="str">
        <f>INDEX(Table1[Material - Brand],MATCH(Completed_via_Excel!A14,Table1[Material - Key],0))</f>
        <v>Moment</v>
      </c>
      <c r="C14" s="5" t="str">
        <f t="array" ref="C14">IFERROR(
IF(OR(
INDEX(Table1[Current ext vend],
MATCH(1,($A14=Table1[Material - Key])*(Completed_via_Excel!C$1=Table1[Country - Key]),0)) =
INDEX(Table1[Current int vend],
MATCH(1,($A14=Table1[Material - Key])*(Completed_via_Excel!C$1=Table1[Country - Key]),0)),
INDEX(Table1[Current int vend],
MATCH(1,($A14=Table1[Material - Key])*(Completed_via_Excel!C$1=Table1[Country - Key]),0)) = 0),
INDEX(Table1[Current ext vend],
MATCH(1,($A14=Table1[Material - Key])*(Completed_via_Excel!C$1=Table1[Country - Key]),0)),
INDEX(Table1[Current int vend],
MATCH(1,($A14=Table1[Material - Key])*(Completed_via_Excel!C$1=Table1[Country - Key]),0))
),
"")</f>
        <v/>
      </c>
      <c r="D14" s="5" t="str">
        <f t="array" ref="D14">IFERROR(
IF(OR(
INDEX(Table1[Current ext vend],
MATCH(1,($A14=Table1[Material - Key])*(Completed_via_Excel!D$1=Table1[Country - Key]),0)) =
INDEX(Table1[Current int vend],
MATCH(1,($A14=Table1[Material - Key])*(Completed_via_Excel!D$1=Table1[Country - Key]),0)),
INDEX(Table1[Current int vend],
MATCH(1,($A14=Table1[Material - Key])*(Completed_via_Excel!D$1=Table1[Country - Key]),0)) = 0),
INDEX(Table1[Current ext vend],
MATCH(1,($A14=Table1[Material - Key])*(Completed_via_Excel!D$1=Table1[Country - Key]),0)),
INDEX(Table1[Current int vend],
MATCH(1,($A14=Table1[Material - Key])*(Completed_via_Excel!D$1=Table1[Country - Key]),0))
),
"")</f>
        <v>Canal Partners Media</v>
      </c>
      <c r="E14" t="str">
        <f t="array" ref="E14">IFERROR(
IF(OR(
INDEX(Table1[Current ext vend],
MATCH(1,($A14=Table1[Material - Key])*(Completed_via_Excel!E$1=Table1[Country - Key]),0)) =
INDEX(Table1[Current int vend],
MATCH(1,($A14=Table1[Material - Key])*(Completed_via_Excel!E$1=Table1[Country - Key]),0)),
INDEX(Table1[Current int vend],
MATCH(1,($A14=Table1[Material - Key])*(Completed_via_Excel!E$1=Table1[Country - Key]),0)) = 0),
INDEX(Table1[Current ext vend],
MATCH(1,($A14=Table1[Material - Key])*(Completed_via_Excel!E$1=Table1[Country - Key]),0)),
INDEX(Table1[Current int vend],
MATCH(1,($A14=Table1[Material - Key])*(Completed_via_Excel!E$1=Table1[Country - Key]),0))
),
"")</f>
        <v/>
      </c>
      <c r="F14" s="20">
        <f t="array" ref="F14">MAX(IF(A14=Table1[Material - Key],Table1[Purchase Price]))</f>
        <v>2.9836</v>
      </c>
      <c r="G14">
        <f t="array" ref="G14">SUMPRODUCT((Table1[Material - Key]=A14)*(Table1[[HM Listing]:[EX Listing]]))</f>
        <v>96</v>
      </c>
      <c r="H14" s="21">
        <f>SUMIFS(Table1[Net Sales/Retail],Table1[Material - Key],Completed_via_Excel!A14)</f>
        <v>7127.01</v>
      </c>
      <c r="I14" s="21">
        <f>H14-SUMIFS(Table1[Promotion Net Sales/Retail],Table1[Material - Key],Completed_via_Excel!A14)</f>
        <v>4311.17</v>
      </c>
      <c r="J14">
        <f>H14/INDEX(Table1[Monthly AVG sales],MATCH(Completed_via_Excel!A14,Table1[Material - Key],0))</f>
        <v>12</v>
      </c>
      <c r="K14" s="4">
        <f>H14/SUMIFS(Table1[Net Sales/Retail],Table1[Material - Brand],Completed_via_Excel!B14,Table1[PRIVATE LABEL],"&lt;&gt;PL")</f>
        <v>0.19768146894849251</v>
      </c>
    </row>
    <row r="15" spans="1:11">
      <c r="A15" t="str">
        <v>102917</v>
      </c>
      <c r="B15" t="str">
        <f>INDEX(Table1[Material - Brand],MATCH(Completed_via_Excel!A15,Table1[Material - Key],0))</f>
        <v>Plix</v>
      </c>
      <c r="C15" s="5" t="str">
        <f t="array" ref="C15">IFERROR(
IF(OR(
INDEX(Table1[Current ext vend],
MATCH(1,($A15=Table1[Material - Key])*(Completed_via_Excel!C$1=Table1[Country - Key]),0)) =
INDEX(Table1[Current int vend],
MATCH(1,($A15=Table1[Material - Key])*(Completed_via_Excel!C$1=Table1[Country - Key]),0)),
INDEX(Table1[Current int vend],
MATCH(1,($A15=Table1[Material - Key])*(Completed_via_Excel!C$1=Table1[Country - Key]),0)) = 0),
INDEX(Table1[Current ext vend],
MATCH(1,($A15=Table1[Material - Key])*(Completed_via_Excel!C$1=Table1[Country - Key]),0)),
INDEX(Table1[Current int vend],
MATCH(1,($A15=Table1[Material - Key])*(Completed_via_Excel!C$1=Table1[Country - Key]),0))
),
"")</f>
        <v/>
      </c>
      <c r="D15" s="5" t="str">
        <f t="array" ref="D15">IFERROR(
IF(OR(
INDEX(Table1[Current ext vend],
MATCH(1,($A15=Table1[Material - Key])*(Completed_via_Excel!D$1=Table1[Country - Key]),0)) =
INDEX(Table1[Current int vend],
MATCH(1,($A15=Table1[Material - Key])*(Completed_via_Excel!D$1=Table1[Country - Key]),0)),
INDEX(Table1[Current int vend],
MATCH(1,($A15=Table1[Material - Key])*(Completed_via_Excel!D$1=Table1[Country - Key]),0)) = 0),
INDEX(Table1[Current ext vend],
MATCH(1,($A15=Table1[Material - Key])*(Completed_via_Excel!D$1=Table1[Country - Key]),0)),
INDEX(Table1[Current int vend],
MATCH(1,($A15=Table1[Material - Key])*(Completed_via_Excel!D$1=Table1[Country - Key]),0))
),
"")</f>
        <v>Main Street Media Group</v>
      </c>
      <c r="E15" t="str">
        <f t="array" ref="E15">IFERROR(
IF(OR(
INDEX(Table1[Current ext vend],
MATCH(1,($A15=Table1[Material - Key])*(Completed_via_Excel!E$1=Table1[Country - Key]),0)) =
INDEX(Table1[Current int vend],
MATCH(1,($A15=Table1[Material - Key])*(Completed_via_Excel!E$1=Table1[Country - Key]),0)),
INDEX(Table1[Current int vend],
MATCH(1,($A15=Table1[Material - Key])*(Completed_via_Excel!E$1=Table1[Country - Key]),0)) = 0),
INDEX(Table1[Current ext vend],
MATCH(1,($A15=Table1[Material - Key])*(Completed_via_Excel!E$1=Table1[Country - Key]),0)),
INDEX(Table1[Current int vend],
MATCH(1,($A15=Table1[Material - Key])*(Completed_via_Excel!E$1=Table1[Country - Key]),0))
),
"")</f>
        <v/>
      </c>
      <c r="F15" s="20">
        <f t="array" ref="F15">MAX(IF(A15=Table1[Material - Key],Table1[Purchase Price]))</f>
        <v>2.0564</v>
      </c>
      <c r="G15">
        <f t="array" ref="G15">SUMPRODUCT((Table1[Material - Key]=A15)*(Table1[[HM Listing]:[EX Listing]]))</f>
        <v>71</v>
      </c>
      <c r="H15" s="21">
        <f>SUMIFS(Table1[Net Sales/Retail],Table1[Material - Key],Completed_via_Excel!A15)</f>
        <v>28978.58</v>
      </c>
      <c r="I15" s="21">
        <f>H15-SUMIFS(Table1[Promotion Net Sales/Retail],Table1[Material - Key],Completed_via_Excel!A15)</f>
        <v>22955.07</v>
      </c>
      <c r="J15">
        <f>H15/INDEX(Table1[Monthly AVG sales],MATCH(Completed_via_Excel!A15,Table1[Material - Key],0))</f>
        <v>11.999999999999986</v>
      </c>
      <c r="K15" s="4">
        <f>H15/SUMIFS(Table1[Net Sales/Retail],Table1[Material - Brand],Completed_via_Excel!B15,Table1[PRIVATE LABEL],"&lt;&gt;PL")</f>
        <v>0.74109712812069473</v>
      </c>
    </row>
    <row r="16" spans="1:11">
      <c r="A16" t="str">
        <v>103111</v>
      </c>
      <c r="B16" t="str">
        <f>INDEX(Table1[Material - Brand],MATCH(Completed_via_Excel!A16,Table1[Material - Key],0))</f>
        <v>Raid</v>
      </c>
      <c r="C16" s="5" t="str">
        <f t="array" ref="C16">IFERROR(
IF(OR(
INDEX(Table1[Current ext vend],
MATCH(1,($A16=Table1[Material - Key])*(Completed_via_Excel!C$1=Table1[Country - Key]),0)) =
INDEX(Table1[Current int vend],
MATCH(1,($A16=Table1[Material - Key])*(Completed_via_Excel!C$1=Table1[Country - Key]),0)),
INDEX(Table1[Current int vend],
MATCH(1,($A16=Table1[Material - Key])*(Completed_via_Excel!C$1=Table1[Country - Key]),0)) = 0),
INDEX(Table1[Current ext vend],
MATCH(1,($A16=Table1[Material - Key])*(Completed_via_Excel!C$1=Table1[Country - Key]),0)),
INDEX(Table1[Current int vend],
MATCH(1,($A16=Table1[Material - Key])*(Completed_via_Excel!C$1=Table1[Country - Key]),0))
),
"")</f>
        <v>Screen Strategies Media</v>
      </c>
      <c r="D16" s="5" t="str">
        <f t="array" ref="D16">IFERROR(
IF(OR(
INDEX(Table1[Current ext vend],
MATCH(1,($A16=Table1[Material - Key])*(Completed_via_Excel!D$1=Table1[Country - Key]),0)) =
INDEX(Table1[Current int vend],
MATCH(1,($A16=Table1[Material - Key])*(Completed_via_Excel!D$1=Table1[Country - Key]),0)),
INDEX(Table1[Current int vend],
MATCH(1,($A16=Table1[Material - Key])*(Completed_via_Excel!D$1=Table1[Country - Key]),0)) = 0),
INDEX(Table1[Current ext vend],
MATCH(1,($A16=Table1[Material - Key])*(Completed_via_Excel!D$1=Table1[Country - Key]),0)),
INDEX(Table1[Current int vend],
MATCH(1,($A16=Table1[Material - Key])*(Completed_via_Excel!D$1=Table1[Country - Key]),0))
),
"")</f>
        <v/>
      </c>
      <c r="E16" t="str">
        <f t="array" ref="E16">IFERROR(
IF(OR(
INDEX(Table1[Current ext vend],
MATCH(1,($A16=Table1[Material - Key])*(Completed_via_Excel!E$1=Table1[Country - Key]),0)) =
INDEX(Table1[Current int vend],
MATCH(1,($A16=Table1[Material - Key])*(Completed_via_Excel!E$1=Table1[Country - Key]),0)),
INDEX(Table1[Current int vend],
MATCH(1,($A16=Table1[Material - Key])*(Completed_via_Excel!E$1=Table1[Country - Key]),0)) = 0),
INDEX(Table1[Current ext vend],
MATCH(1,($A16=Table1[Material - Key])*(Completed_via_Excel!E$1=Table1[Country - Key]),0)),
INDEX(Table1[Current int vend],
MATCH(1,($A16=Table1[Material - Key])*(Completed_via_Excel!E$1=Table1[Country - Key]),0))
),
"")</f>
        <v/>
      </c>
      <c r="F16" s="20">
        <f t="array" ref="F16">MAX(IF(A16=Table1[Material - Key],Table1[Purchase Price]))</f>
        <v>2.3526483333333328</v>
      </c>
      <c r="G16">
        <f t="array" ref="G16">SUMPRODUCT((Table1[Material - Key]=A16)*(Table1[[HM Listing]:[EX Listing]]))</f>
        <v>25</v>
      </c>
      <c r="H16" s="21">
        <f>SUMIFS(Table1[Net Sales/Retail],Table1[Material - Key],Completed_via_Excel!A16)</f>
        <v>1668.65</v>
      </c>
      <c r="I16" s="21">
        <f>H16-SUMIFS(Table1[Promotion Net Sales/Retail],Table1[Material - Key],Completed_via_Excel!A16)</f>
        <v>1564.64</v>
      </c>
      <c r="J16">
        <f>H16/INDEX(Table1[Monthly AVG sales],MATCH(Completed_via_Excel!A16,Table1[Material - Key],0))</f>
        <v>11.999999999999973</v>
      </c>
      <c r="K16" s="4">
        <f>H16/SUMIFS(Table1[Net Sales/Retail],Table1[Material - Brand],Completed_via_Excel!B16,Table1[PRIVATE LABEL],"&lt;&gt;PL")</f>
        <v>1</v>
      </c>
    </row>
    <row r="17" spans="1:11">
      <c r="A17" t="str">
        <v>103112</v>
      </c>
      <c r="B17" t="str">
        <f>INDEX(Table1[Material - Brand],MATCH(Completed_via_Excel!A17,Table1[Material - Key],0))</f>
        <v>Moment</v>
      </c>
      <c r="C17" s="5" t="str">
        <f t="array" ref="C17">IFERROR(
IF(OR(
INDEX(Table1[Current ext vend],
MATCH(1,($A17=Table1[Material - Key])*(Completed_via_Excel!C$1=Table1[Country - Key]),0)) =
INDEX(Table1[Current int vend],
MATCH(1,($A17=Table1[Material - Key])*(Completed_via_Excel!C$1=Table1[Country - Key]),0)),
INDEX(Table1[Current int vend],
MATCH(1,($A17=Table1[Material - Key])*(Completed_via_Excel!C$1=Table1[Country - Key]),0)) = 0),
INDEX(Table1[Current ext vend],
MATCH(1,($A17=Table1[Material - Key])*(Completed_via_Excel!C$1=Table1[Country - Key]),0)),
INDEX(Table1[Current int vend],
MATCH(1,($A17=Table1[Material - Key])*(Completed_via_Excel!C$1=Table1[Country - Key]),0))
),
"")</f>
        <v>SKDKnickerbocker</v>
      </c>
      <c r="D17" s="5" t="str">
        <f t="array" ref="D17">IFERROR(
IF(OR(
INDEX(Table1[Current ext vend],
MATCH(1,($A17=Table1[Material - Key])*(Completed_via_Excel!D$1=Table1[Country - Key]),0)) =
INDEX(Table1[Current int vend],
MATCH(1,($A17=Table1[Material - Key])*(Completed_via_Excel!D$1=Table1[Country - Key]),0)),
INDEX(Table1[Current int vend],
MATCH(1,($A17=Table1[Material - Key])*(Completed_via_Excel!D$1=Table1[Country - Key]),0)) = 0),
INDEX(Table1[Current ext vend],
MATCH(1,($A17=Table1[Material - Key])*(Completed_via_Excel!D$1=Table1[Country - Key]),0)),
INDEX(Table1[Current int vend],
MATCH(1,($A17=Table1[Material - Key])*(Completed_via_Excel!D$1=Table1[Country - Key]),0))
),
"")</f>
        <v/>
      </c>
      <c r="E17" t="str">
        <f t="array" ref="E17">IFERROR(
IF(OR(
INDEX(Table1[Current ext vend],
MATCH(1,($A17=Table1[Material - Key])*(Completed_via_Excel!E$1=Table1[Country - Key]),0)) =
INDEX(Table1[Current int vend],
MATCH(1,($A17=Table1[Material - Key])*(Completed_via_Excel!E$1=Table1[Country - Key]),0)),
INDEX(Table1[Current int vend],
MATCH(1,($A17=Table1[Material - Key])*(Completed_via_Excel!E$1=Table1[Country - Key]),0)) = 0),
INDEX(Table1[Current ext vend],
MATCH(1,($A17=Table1[Material - Key])*(Completed_via_Excel!E$1=Table1[Country - Key]),0)),
INDEX(Table1[Current int vend],
MATCH(1,($A17=Table1[Material - Key])*(Completed_via_Excel!E$1=Table1[Country - Key]),0))
),
"")</f>
        <v/>
      </c>
      <c r="F17" s="20">
        <f t="array" ref="F17">MAX(IF(A17=Table1[Material - Key],Table1[Purchase Price]))</f>
        <v>2.3526483333333328</v>
      </c>
      <c r="G17">
        <f t="array" ref="G17">SUMPRODUCT((Table1[Material - Key]=A17)*(Table1[[HM Listing]:[EX Listing]]))</f>
        <v>72</v>
      </c>
      <c r="H17" s="21">
        <f>SUMIFS(Table1[Net Sales/Retail],Table1[Material - Key],Completed_via_Excel!A17)</f>
        <v>3257.14</v>
      </c>
      <c r="I17" s="21">
        <f>H17-SUMIFS(Table1[Promotion Net Sales/Retail],Table1[Material - Key],Completed_via_Excel!A17)</f>
        <v>3167.2799999999997</v>
      </c>
      <c r="J17">
        <f>H17/INDEX(Table1[Monthly AVG sales],MATCH(Completed_via_Excel!A17,Table1[Material - Key],0))</f>
        <v>12.000000000000014</v>
      </c>
      <c r="K17" s="4">
        <f>H17/SUMIFS(Table1[Net Sales/Retail],Table1[Material - Brand],Completed_via_Excel!B17,Table1[PRIVATE LABEL],"&lt;&gt;PL")</f>
        <v>9.0343105982858565E-2</v>
      </c>
    </row>
    <row r="18" spans="1:11">
      <c r="A18" t="str">
        <v>103113</v>
      </c>
      <c r="B18" t="str">
        <f>INDEX(Table1[Material - Brand],MATCH(Completed_via_Excel!A18,Table1[Material - Key],0))</f>
        <v>Cobra</v>
      </c>
      <c r="C18" s="5" t="str">
        <f t="array" ref="C18">IFERROR(
IF(OR(
INDEX(Table1[Current ext vend],
MATCH(1,($A18=Table1[Material - Key])*(Completed_via_Excel!C$1=Table1[Country - Key]),0)) =
INDEX(Table1[Current int vend],
MATCH(1,($A18=Table1[Material - Key])*(Completed_via_Excel!C$1=Table1[Country - Key]),0)),
INDEX(Table1[Current int vend],
MATCH(1,($A18=Table1[Material - Key])*(Completed_via_Excel!C$1=Table1[Country - Key]),0)) = 0),
INDEX(Table1[Current ext vend],
MATCH(1,($A18=Table1[Material - Key])*(Completed_via_Excel!C$1=Table1[Country - Key]),0)),
INDEX(Table1[Current int vend],
MATCH(1,($A18=Table1[Material - Key])*(Completed_via_Excel!C$1=Table1[Country - Key]),0))
),
"")</f>
        <v>Buying Time LLC</v>
      </c>
      <c r="D18" s="5" t="str">
        <f t="array" ref="D18">IFERROR(
IF(OR(
INDEX(Table1[Current ext vend],
MATCH(1,($A18=Table1[Material - Key])*(Completed_via_Excel!D$1=Table1[Country - Key]),0)) =
INDEX(Table1[Current int vend],
MATCH(1,($A18=Table1[Material - Key])*(Completed_via_Excel!D$1=Table1[Country - Key]),0)),
INDEX(Table1[Current int vend],
MATCH(1,($A18=Table1[Material - Key])*(Completed_via_Excel!D$1=Table1[Country - Key]),0)) = 0),
INDEX(Table1[Current ext vend],
MATCH(1,($A18=Table1[Material - Key])*(Completed_via_Excel!D$1=Table1[Country - Key]),0)),
INDEX(Table1[Current int vend],
MATCH(1,($A18=Table1[Material - Key])*(Completed_via_Excel!D$1=Table1[Country - Key]),0))
),
"")</f>
        <v/>
      </c>
      <c r="E18" t="str">
        <f t="array" ref="E18">IFERROR(
IF(OR(
INDEX(Table1[Current ext vend],
MATCH(1,($A18=Table1[Material - Key])*(Completed_via_Excel!E$1=Table1[Country - Key]),0)) =
INDEX(Table1[Current int vend],
MATCH(1,($A18=Table1[Material - Key])*(Completed_via_Excel!E$1=Table1[Country - Key]),0)),
INDEX(Table1[Current int vend],
MATCH(1,($A18=Table1[Material - Key])*(Completed_via_Excel!E$1=Table1[Country - Key]),0)) = 0),
INDEX(Table1[Current ext vend],
MATCH(1,($A18=Table1[Material - Key])*(Completed_via_Excel!E$1=Table1[Country - Key]),0)),
INDEX(Table1[Current int vend],
MATCH(1,($A18=Table1[Material - Key])*(Completed_via_Excel!E$1=Table1[Country - Key]),0))
),
"")</f>
        <v/>
      </c>
      <c r="F18" s="20">
        <f t="array" ref="F18">MAX(IF(A18=Table1[Material - Key],Table1[Purchase Price]))</f>
        <v>2.3526483333333328</v>
      </c>
      <c r="G18">
        <f t="array" ref="G18">SUMPRODUCT((Table1[Material - Key]=A18)*(Table1[[HM Listing]:[EX Listing]]))</f>
        <v>35</v>
      </c>
      <c r="H18" s="21">
        <f>SUMIFS(Table1[Net Sales/Retail],Table1[Material - Key],Completed_via_Excel!A18)</f>
        <v>2391.58</v>
      </c>
      <c r="I18" s="21">
        <f>H18-SUMIFS(Table1[Promotion Net Sales/Retail],Table1[Material - Key],Completed_via_Excel!A18)</f>
        <v>2306.7199999999998</v>
      </c>
      <c r="J18">
        <f>H18/INDEX(Table1[Monthly AVG sales],MATCH(Completed_via_Excel!A18,Table1[Material - Key],0))</f>
        <v>12.00000000000002</v>
      </c>
      <c r="K18" s="4">
        <f>H18/SUMIFS(Table1[Net Sales/Retail],Table1[Material - Brand],Completed_via_Excel!B18,Table1[PRIVATE LABEL],"&lt;&gt;PL")</f>
        <v>8.8955890289793463E-2</v>
      </c>
    </row>
    <row r="19" spans="1:11">
      <c r="A19" t="str">
        <v>103114</v>
      </c>
      <c r="B19" t="str">
        <f>INDEX(Table1[Material - Brand],MATCH(Completed_via_Excel!A19,Table1[Material - Key],0))</f>
        <v>Gold Care</v>
      </c>
      <c r="C19" s="5" t="str">
        <f t="array" ref="C19">IFERROR(
IF(OR(
INDEX(Table1[Current ext vend],
MATCH(1,($A19=Table1[Material - Key])*(Completed_via_Excel!C$1=Table1[Country - Key]),0)) =
INDEX(Table1[Current int vend],
MATCH(1,($A19=Table1[Material - Key])*(Completed_via_Excel!C$1=Table1[Country - Key]),0)),
INDEX(Table1[Current int vend],
MATCH(1,($A19=Table1[Material - Key])*(Completed_via_Excel!C$1=Table1[Country - Key]),0)) = 0),
INDEX(Table1[Current ext vend],
MATCH(1,($A19=Table1[Material - Key])*(Completed_via_Excel!C$1=Table1[Country - Key]),0)),
INDEX(Table1[Current int vend],
MATCH(1,($A19=Table1[Material - Key])*(Completed_via_Excel!C$1=Table1[Country - Key]),0))
),
"")</f>
        <v>Buying Time LLC</v>
      </c>
      <c r="D19" s="5" t="str">
        <f t="array" ref="D19">IFERROR(
IF(OR(
INDEX(Table1[Current ext vend],
MATCH(1,($A19=Table1[Material - Key])*(Completed_via_Excel!D$1=Table1[Country - Key]),0)) =
INDEX(Table1[Current int vend],
MATCH(1,($A19=Table1[Material - Key])*(Completed_via_Excel!D$1=Table1[Country - Key]),0)),
INDEX(Table1[Current int vend],
MATCH(1,($A19=Table1[Material - Key])*(Completed_via_Excel!D$1=Table1[Country - Key]),0)) = 0),
INDEX(Table1[Current ext vend],
MATCH(1,($A19=Table1[Material - Key])*(Completed_via_Excel!D$1=Table1[Country - Key]),0)),
INDEX(Table1[Current int vend],
MATCH(1,($A19=Table1[Material - Key])*(Completed_via_Excel!D$1=Table1[Country - Key]),0))
),
"")</f>
        <v/>
      </c>
      <c r="E19" t="str">
        <f t="array" ref="E19">IFERROR(
IF(OR(
INDEX(Table1[Current ext vend],
MATCH(1,($A19=Table1[Material - Key])*(Completed_via_Excel!E$1=Table1[Country - Key]),0)) =
INDEX(Table1[Current int vend],
MATCH(1,($A19=Table1[Material - Key])*(Completed_via_Excel!E$1=Table1[Country - Key]),0)),
INDEX(Table1[Current int vend],
MATCH(1,($A19=Table1[Material - Key])*(Completed_via_Excel!E$1=Table1[Country - Key]),0)) = 0),
INDEX(Table1[Current ext vend],
MATCH(1,($A19=Table1[Material - Key])*(Completed_via_Excel!E$1=Table1[Country - Key]),0)),
INDEX(Table1[Current int vend],
MATCH(1,($A19=Table1[Material - Key])*(Completed_via_Excel!E$1=Table1[Country - Key]),0))
),
"")</f>
        <v/>
      </c>
      <c r="F19" s="20">
        <f t="array" ref="F19">MAX(IF(A19=Table1[Material - Key],Table1[Purchase Price]))</f>
        <v>1.352648333333333</v>
      </c>
      <c r="G19">
        <f t="array" ref="G19">SUMPRODUCT((Table1[Material - Key]=A19)*(Table1[[HM Listing]:[EX Listing]]))</f>
        <v>85</v>
      </c>
      <c r="H19" s="21">
        <f>SUMIFS(Table1[Net Sales/Retail],Table1[Material - Key],Completed_via_Excel!A19)</f>
        <v>5957.06</v>
      </c>
      <c r="I19" s="21">
        <f>H19-SUMIFS(Table1[Promotion Net Sales/Retail],Table1[Material - Key],Completed_via_Excel!A19)</f>
        <v>5739</v>
      </c>
      <c r="J19">
        <f>H19/INDEX(Table1[Monthly AVG sales],MATCH(Completed_via_Excel!A19,Table1[Material - Key],0))</f>
        <v>11.999999999999993</v>
      </c>
      <c r="K19" s="4">
        <f>H19/SUMIFS(Table1[Net Sales/Retail],Table1[Material - Brand],Completed_via_Excel!B19,Table1[PRIVATE LABEL],"&lt;&gt;PL")</f>
        <v>6.0708273036707908E-2</v>
      </c>
    </row>
    <row r="20" spans="1:11">
      <c r="A20" t="str">
        <v>103116</v>
      </c>
      <c r="B20" t="str">
        <f>INDEX(Table1[Material - Brand],MATCH(Completed_via_Excel!A20,Table1[Material - Key],0))</f>
        <v>Gold Care</v>
      </c>
      <c r="C20" s="5" t="str">
        <f t="array" ref="C20">IFERROR(
IF(OR(
INDEX(Table1[Current ext vend],
MATCH(1,($A20=Table1[Material - Key])*(Completed_via_Excel!C$1=Table1[Country - Key]),0)) =
INDEX(Table1[Current int vend],
MATCH(1,($A20=Table1[Material - Key])*(Completed_via_Excel!C$1=Table1[Country - Key]),0)),
INDEX(Table1[Current int vend],
MATCH(1,($A20=Table1[Material - Key])*(Completed_via_Excel!C$1=Table1[Country - Key]),0)) = 0),
INDEX(Table1[Current ext vend],
MATCH(1,($A20=Table1[Material - Key])*(Completed_via_Excel!C$1=Table1[Country - Key]),0)),
INDEX(Table1[Current int vend],
MATCH(1,($A20=Table1[Material - Key])*(Completed_via_Excel!C$1=Table1[Country - Key]),0))
),
"")</f>
        <v>Bully Pulpit Interactive</v>
      </c>
      <c r="D20" s="5" t="str">
        <f t="array" ref="D20">IFERROR(
IF(OR(
INDEX(Table1[Current ext vend],
MATCH(1,($A20=Table1[Material - Key])*(Completed_via_Excel!D$1=Table1[Country - Key]),0)) =
INDEX(Table1[Current int vend],
MATCH(1,($A20=Table1[Material - Key])*(Completed_via_Excel!D$1=Table1[Country - Key]),0)),
INDEX(Table1[Current int vend],
MATCH(1,($A20=Table1[Material - Key])*(Completed_via_Excel!D$1=Table1[Country - Key]),0)) = 0),
INDEX(Table1[Current ext vend],
MATCH(1,($A20=Table1[Material - Key])*(Completed_via_Excel!D$1=Table1[Country - Key]),0)),
INDEX(Table1[Current int vend],
MATCH(1,($A20=Table1[Material - Key])*(Completed_via_Excel!D$1=Table1[Country - Key]),0))
),
"")</f>
        <v/>
      </c>
      <c r="E20" t="str">
        <f t="array" ref="E20">IFERROR(
IF(OR(
INDEX(Table1[Current ext vend],
MATCH(1,($A20=Table1[Material - Key])*(Completed_via_Excel!E$1=Table1[Country - Key]),0)) =
INDEX(Table1[Current int vend],
MATCH(1,($A20=Table1[Material - Key])*(Completed_via_Excel!E$1=Table1[Country - Key]),0)),
INDEX(Table1[Current int vend],
MATCH(1,($A20=Table1[Material - Key])*(Completed_via_Excel!E$1=Table1[Country - Key]),0)) = 0),
INDEX(Table1[Current ext vend],
MATCH(1,($A20=Table1[Material - Key])*(Completed_via_Excel!E$1=Table1[Country - Key]),0)),
INDEX(Table1[Current int vend],
MATCH(1,($A20=Table1[Material - Key])*(Completed_via_Excel!E$1=Table1[Country - Key]),0))
),
"")</f>
        <v/>
      </c>
      <c r="F20" s="20">
        <f t="array" ref="F20">MAX(IF(A20=Table1[Material - Key],Table1[Purchase Price]))</f>
        <v>2.3668568333333329</v>
      </c>
      <c r="G20">
        <f t="array" ref="G20">SUMPRODUCT((Table1[Material - Key]=A20)*(Table1[[HM Listing]:[EX Listing]]))</f>
        <v>82</v>
      </c>
      <c r="H20" s="21">
        <f>SUMIFS(Table1[Net Sales/Retail],Table1[Material - Key],Completed_via_Excel!A20)</f>
        <v>4396.28</v>
      </c>
      <c r="I20" s="21">
        <f>H20-SUMIFS(Table1[Promotion Net Sales/Retail],Table1[Material - Key],Completed_via_Excel!A20)</f>
        <v>4259.84</v>
      </c>
      <c r="J20">
        <f>H20/INDEX(Table1[Monthly AVG sales],MATCH(Completed_via_Excel!A20,Table1[Material - Key],0))</f>
        <v>11.999999999999988</v>
      </c>
      <c r="K20" s="4">
        <f>H20/SUMIFS(Table1[Net Sales/Retail],Table1[Material - Brand],Completed_via_Excel!B20,Table1[PRIVATE LABEL],"&lt;&gt;PL")</f>
        <v>4.4802396918247965E-2</v>
      </c>
    </row>
    <row r="21" spans="1:11">
      <c r="A21" t="str">
        <v>104049</v>
      </c>
      <c r="B21" t="str">
        <f>INDEX(Table1[Material - Brand],MATCH(Completed_via_Excel!A21,Table1[Material - Key],0))</f>
        <v>Gold Care</v>
      </c>
      <c r="C21" s="5" t="str">
        <f t="array" ref="C21">IFERROR(
IF(OR(
INDEX(Table1[Current ext vend],
MATCH(1,($A21=Table1[Material - Key])*(Completed_via_Excel!C$1=Table1[Country - Key]),0)) =
INDEX(Table1[Current int vend],
MATCH(1,($A21=Table1[Material - Key])*(Completed_via_Excel!C$1=Table1[Country - Key]),0)),
INDEX(Table1[Current int vend],
MATCH(1,($A21=Table1[Material - Key])*(Completed_via_Excel!C$1=Table1[Country - Key]),0)) = 0),
INDEX(Table1[Current ext vend],
MATCH(1,($A21=Table1[Material - Key])*(Completed_via_Excel!C$1=Table1[Country - Key]),0)),
INDEX(Table1[Current int vend],
MATCH(1,($A21=Table1[Material - Key])*(Completed_via_Excel!C$1=Table1[Country - Key]),0))
),
"")</f>
        <v>Buying Time LLC</v>
      </c>
      <c r="D21" s="5" t="str">
        <f t="array" ref="D21">IFERROR(
IF(OR(
INDEX(Table1[Current ext vend],
MATCH(1,($A21=Table1[Material - Key])*(Completed_via_Excel!D$1=Table1[Country - Key]),0)) =
INDEX(Table1[Current int vend],
MATCH(1,($A21=Table1[Material - Key])*(Completed_via_Excel!D$1=Table1[Country - Key]),0)),
INDEX(Table1[Current int vend],
MATCH(1,($A21=Table1[Material - Key])*(Completed_via_Excel!D$1=Table1[Country - Key]),0)) = 0),
INDEX(Table1[Current ext vend],
MATCH(1,($A21=Table1[Material - Key])*(Completed_via_Excel!D$1=Table1[Country - Key]),0)),
INDEX(Table1[Current int vend],
MATCH(1,($A21=Table1[Material - Key])*(Completed_via_Excel!D$1=Table1[Country - Key]),0))
),
"")</f>
        <v/>
      </c>
      <c r="E21" t="str">
        <f t="array" ref="E21">IFERROR(
IF(OR(
INDEX(Table1[Current ext vend],
MATCH(1,($A21=Table1[Material - Key])*(Completed_via_Excel!E$1=Table1[Country - Key]),0)) =
INDEX(Table1[Current int vend],
MATCH(1,($A21=Table1[Material - Key])*(Completed_via_Excel!E$1=Table1[Country - Key]),0)),
INDEX(Table1[Current int vend],
MATCH(1,($A21=Table1[Material - Key])*(Completed_via_Excel!E$1=Table1[Country - Key]),0)) = 0),
INDEX(Table1[Current ext vend],
MATCH(1,($A21=Table1[Material - Key])*(Completed_via_Excel!E$1=Table1[Country - Key]),0)),
INDEX(Table1[Current int vend],
MATCH(1,($A21=Table1[Material - Key])*(Completed_via_Excel!E$1=Table1[Country - Key]),0))
),
"")</f>
        <v/>
      </c>
      <c r="F21" s="20">
        <f t="array" ref="F21">MAX(IF(A21=Table1[Material - Key],Table1[Purchase Price]))</f>
        <v>2.3526483333333328</v>
      </c>
      <c r="G21">
        <f t="array" ref="G21">SUMPRODUCT((Table1[Material - Key]=A21)*(Table1[[HM Listing]:[EX Listing]]))</f>
        <v>15</v>
      </c>
      <c r="H21" s="21">
        <f>SUMIFS(Table1[Net Sales/Retail],Table1[Material - Key],Completed_via_Excel!A21)</f>
        <v>1446.05</v>
      </c>
      <c r="I21" s="21">
        <f>H21-SUMIFS(Table1[Promotion Net Sales/Retail],Table1[Material - Key],Completed_via_Excel!A21)</f>
        <v>1300.1199999999999</v>
      </c>
      <c r="J21">
        <f>H21/INDEX(Table1[Monthly AVG sales],MATCH(Completed_via_Excel!A21,Table1[Material - Key],0))</f>
        <v>11.999999999999966</v>
      </c>
      <c r="K21" s="4">
        <f>H21/SUMIFS(Table1[Net Sales/Retail],Table1[Material - Brand],Completed_via_Excel!B21,Table1[PRIVATE LABEL],"&lt;&gt;PL")</f>
        <v>1.4736665104049895E-2</v>
      </c>
    </row>
    <row r="22" spans="1:11">
      <c r="A22" t="str">
        <v>104213</v>
      </c>
      <c r="B22" t="str">
        <f>INDEX(Table1[Material - Brand],MATCH(Completed_via_Excel!A22,Table1[Material - Key],0))</f>
        <v>Gold Care</v>
      </c>
      <c r="C22" s="5" t="str">
        <f t="array" ref="C22">IFERROR(
IF(OR(
INDEX(Table1[Current ext vend],
MATCH(1,($A22=Table1[Material - Key])*(Completed_via_Excel!C$1=Table1[Country - Key]),0)) =
INDEX(Table1[Current int vend],
MATCH(1,($A22=Table1[Material - Key])*(Completed_via_Excel!C$1=Table1[Country - Key]),0)),
INDEX(Table1[Current int vend],
MATCH(1,($A22=Table1[Material - Key])*(Completed_via_Excel!C$1=Table1[Country - Key]),0)) = 0),
INDEX(Table1[Current ext vend],
MATCH(1,($A22=Table1[Material - Key])*(Completed_via_Excel!C$1=Table1[Country - Key]),0)),
INDEX(Table1[Current int vend],
MATCH(1,($A22=Table1[Material - Key])*(Completed_via_Excel!C$1=Table1[Country - Key]),0))
),
"")</f>
        <v>Bully Pulpit Interactive</v>
      </c>
      <c r="D22" s="5" t="str">
        <f t="array" ref="D22">IFERROR(
IF(OR(
INDEX(Table1[Current ext vend],
MATCH(1,($A22=Table1[Material - Key])*(Completed_via_Excel!D$1=Table1[Country - Key]),0)) =
INDEX(Table1[Current int vend],
MATCH(1,($A22=Table1[Material - Key])*(Completed_via_Excel!D$1=Table1[Country - Key]),0)),
INDEX(Table1[Current int vend],
MATCH(1,($A22=Table1[Material - Key])*(Completed_via_Excel!D$1=Table1[Country - Key]),0)) = 0),
INDEX(Table1[Current ext vend],
MATCH(1,($A22=Table1[Material - Key])*(Completed_via_Excel!D$1=Table1[Country - Key]),0)),
INDEX(Table1[Current int vend],
MATCH(1,($A22=Table1[Material - Key])*(Completed_via_Excel!D$1=Table1[Country - Key]),0))
),
"")</f>
        <v/>
      </c>
      <c r="E22" t="str">
        <f t="array" ref="E22">IFERROR(
IF(OR(
INDEX(Table1[Current ext vend],
MATCH(1,($A22=Table1[Material - Key])*(Completed_via_Excel!E$1=Table1[Country - Key]),0)) =
INDEX(Table1[Current int vend],
MATCH(1,($A22=Table1[Material - Key])*(Completed_via_Excel!E$1=Table1[Country - Key]),0)),
INDEX(Table1[Current int vend],
MATCH(1,($A22=Table1[Material - Key])*(Completed_via_Excel!E$1=Table1[Country - Key]),0)) = 0),
INDEX(Table1[Current ext vend],
MATCH(1,($A22=Table1[Material - Key])*(Completed_via_Excel!E$1=Table1[Country - Key]),0)),
INDEX(Table1[Current int vend],
MATCH(1,($A22=Table1[Material - Key])*(Completed_via_Excel!E$1=Table1[Country - Key]),0))
),
"")</f>
        <v/>
      </c>
      <c r="F22" s="20">
        <f t="array" ref="F22">MAX(IF(A22=Table1[Material - Key],Table1[Purchase Price]))</f>
        <v>1.5564241666666669</v>
      </c>
      <c r="G22">
        <f t="array" ref="G22">SUMPRODUCT((Table1[Material - Key]=A22)*(Table1[[HM Listing]:[EX Listing]]))</f>
        <v>82</v>
      </c>
      <c r="H22" s="21">
        <f>SUMIFS(Table1[Net Sales/Retail],Table1[Material - Key],Completed_via_Excel!A22)</f>
        <v>13297.16</v>
      </c>
      <c r="I22" s="21">
        <f>H22-SUMIFS(Table1[Promotion Net Sales/Retail],Table1[Material - Key],Completed_via_Excel!A22)</f>
        <v>12853.06</v>
      </c>
      <c r="J22">
        <f>H22/INDEX(Table1[Monthly AVG sales],MATCH(Completed_via_Excel!A22,Table1[Material - Key],0))</f>
        <v>11.999999999999964</v>
      </c>
      <c r="K22" s="4">
        <f>H22/SUMIFS(Table1[Net Sales/Retail],Table1[Material - Brand],Completed_via_Excel!B22,Table1[PRIVATE LABEL],"&lt;&gt;PL")</f>
        <v>0.13551107759411368</v>
      </c>
    </row>
    <row r="23" spans="1:11">
      <c r="A23" t="str">
        <v>105050</v>
      </c>
      <c r="B23" t="str">
        <f>INDEX(Table1[Material - Brand],MATCH(Completed_via_Excel!A23,Table1[Material - Key],0))</f>
        <v>Gold Care</v>
      </c>
      <c r="C23" s="5" t="str">
        <f t="array" ref="C23">IFERROR(
IF(OR(
INDEX(Table1[Current ext vend],
MATCH(1,($A23=Table1[Material - Key])*(Completed_via_Excel!C$1=Table1[Country - Key]),0)) =
INDEX(Table1[Current int vend],
MATCH(1,($A23=Table1[Material - Key])*(Completed_via_Excel!C$1=Table1[Country - Key]),0)),
INDEX(Table1[Current int vend],
MATCH(1,($A23=Table1[Material - Key])*(Completed_via_Excel!C$1=Table1[Country - Key]),0)) = 0),
INDEX(Table1[Current ext vend],
MATCH(1,($A23=Table1[Material - Key])*(Completed_via_Excel!C$1=Table1[Country - Key]),0)),
INDEX(Table1[Current int vend],
MATCH(1,($A23=Table1[Material - Key])*(Completed_via_Excel!C$1=Table1[Country - Key]),0))
),
"")</f>
        <v>Buying Time LLC</v>
      </c>
      <c r="D23" s="5" t="str">
        <f t="array" ref="D23">IFERROR(
IF(OR(
INDEX(Table1[Current ext vend],
MATCH(1,($A23=Table1[Material - Key])*(Completed_via_Excel!D$1=Table1[Country - Key]),0)) =
INDEX(Table1[Current int vend],
MATCH(1,($A23=Table1[Material - Key])*(Completed_via_Excel!D$1=Table1[Country - Key]),0)),
INDEX(Table1[Current int vend],
MATCH(1,($A23=Table1[Material - Key])*(Completed_via_Excel!D$1=Table1[Country - Key]),0)) = 0),
INDEX(Table1[Current ext vend],
MATCH(1,($A23=Table1[Material - Key])*(Completed_via_Excel!D$1=Table1[Country - Key]),0)),
INDEX(Table1[Current int vend],
MATCH(1,($A23=Table1[Material - Key])*(Completed_via_Excel!D$1=Table1[Country - Key]),0))
),
"")</f>
        <v>Buying Time LLC</v>
      </c>
      <c r="E23" t="str">
        <f t="array" ref="E23">IFERROR(
IF(OR(
INDEX(Table1[Current ext vend],
MATCH(1,($A23=Table1[Material - Key])*(Completed_via_Excel!E$1=Table1[Country - Key]),0)) =
INDEX(Table1[Current int vend],
MATCH(1,($A23=Table1[Material - Key])*(Completed_via_Excel!E$1=Table1[Country - Key]),0)),
INDEX(Table1[Current int vend],
MATCH(1,($A23=Table1[Material - Key])*(Completed_via_Excel!E$1=Table1[Country - Key]),0)) = 0),
INDEX(Table1[Current ext vend],
MATCH(1,($A23=Table1[Material - Key])*(Completed_via_Excel!E$1=Table1[Country - Key]),0)),
INDEX(Table1[Current int vend],
MATCH(1,($A23=Table1[Material - Key])*(Completed_via_Excel!E$1=Table1[Country - Key]),0))
),
"")</f>
        <v>Buying Time LLC</v>
      </c>
      <c r="F23" s="20">
        <f t="array" ref="F23">MAX(IF(A23=Table1[Material - Key],Table1[Purchase Price]))</f>
        <v>2.2193000000000001</v>
      </c>
      <c r="G23">
        <f t="array" ref="G23">SUMPRODUCT((Table1[Material - Key]=A23)*(Table1[[HM Listing]:[EX Listing]]))</f>
        <v>199</v>
      </c>
      <c r="H23" s="21">
        <f>SUMIFS(Table1[Net Sales/Retail],Table1[Material - Key],Completed_via_Excel!A23)</f>
        <v>11875.6</v>
      </c>
      <c r="I23" s="21">
        <f>H23-SUMIFS(Table1[Promotion Net Sales/Retail],Table1[Material - Key],Completed_via_Excel!A23)</f>
        <v>9737.8100000000013</v>
      </c>
      <c r="J23">
        <f>H23/INDEX(Table1[Monthly AVG sales],MATCH(Completed_via_Excel!A23,Table1[Material - Key],0))</f>
        <v>11.999999999999993</v>
      </c>
      <c r="K23" s="4">
        <f>H23/SUMIFS(Table1[Net Sales/Retail],Table1[Material - Brand],Completed_via_Excel!B23,Table1[PRIVATE LABEL],"&lt;&gt;PL")</f>
        <v>0.12102398956443756</v>
      </c>
    </row>
    <row r="24" spans="1:11">
      <c r="A24" t="str">
        <v>105052</v>
      </c>
      <c r="B24" t="str">
        <f>INDEX(Table1[Material - Brand],MATCH(Completed_via_Excel!A24,Table1[Material - Key],0))</f>
        <v>Oma King</v>
      </c>
      <c r="C24" s="5" t="str">
        <f t="array" ref="C24">IFERROR(
IF(OR(
INDEX(Table1[Current ext vend],
MATCH(1,($A24=Table1[Material - Key])*(Completed_via_Excel!C$1=Table1[Country - Key]),0)) =
INDEX(Table1[Current int vend],
MATCH(1,($A24=Table1[Material - Key])*(Completed_via_Excel!C$1=Table1[Country - Key]),0)),
INDEX(Table1[Current int vend],
MATCH(1,($A24=Table1[Material - Key])*(Completed_via_Excel!C$1=Table1[Country - Key]),0)) = 0),
INDEX(Table1[Current ext vend],
MATCH(1,($A24=Table1[Material - Key])*(Completed_via_Excel!C$1=Table1[Country - Key]),0)),
INDEX(Table1[Current int vend],
MATCH(1,($A24=Table1[Material - Key])*(Completed_via_Excel!C$1=Table1[Country - Key]),0))
),
"")</f>
        <v>Jamestown Assoc</v>
      </c>
      <c r="D24" s="5" t="str">
        <f t="array" ref="D24">IFERROR(
IF(OR(
INDEX(Table1[Current ext vend],
MATCH(1,($A24=Table1[Material - Key])*(Completed_via_Excel!D$1=Table1[Country - Key]),0)) =
INDEX(Table1[Current int vend],
MATCH(1,($A24=Table1[Material - Key])*(Completed_via_Excel!D$1=Table1[Country - Key]),0)),
INDEX(Table1[Current int vend],
MATCH(1,($A24=Table1[Material - Key])*(Completed_via_Excel!D$1=Table1[Country - Key]),0)) = 0),
INDEX(Table1[Current ext vend],
MATCH(1,($A24=Table1[Material - Key])*(Completed_via_Excel!D$1=Table1[Country - Key]),0)),
INDEX(Table1[Current int vend],
MATCH(1,($A24=Table1[Material - Key])*(Completed_via_Excel!D$1=Table1[Country - Key]),0))
),
"")</f>
        <v>Jamestown Assoc</v>
      </c>
      <c r="E24" t="str">
        <f t="array" ref="E24">IFERROR(
IF(OR(
INDEX(Table1[Current ext vend],
MATCH(1,($A24=Table1[Material - Key])*(Completed_via_Excel!E$1=Table1[Country - Key]),0)) =
INDEX(Table1[Current int vend],
MATCH(1,($A24=Table1[Material - Key])*(Completed_via_Excel!E$1=Table1[Country - Key]),0)),
INDEX(Table1[Current int vend],
MATCH(1,($A24=Table1[Material - Key])*(Completed_via_Excel!E$1=Table1[Country - Key]),0)) = 0),
INDEX(Table1[Current ext vend],
MATCH(1,($A24=Table1[Material - Key])*(Completed_via_Excel!E$1=Table1[Country - Key]),0)),
INDEX(Table1[Current int vend],
MATCH(1,($A24=Table1[Material - Key])*(Completed_via_Excel!E$1=Table1[Country - Key]),0))
),
"")</f>
        <v/>
      </c>
      <c r="F24" s="20">
        <f t="array" ref="F24">MAX(IF(A24=Table1[Material - Key],Table1[Purchase Price]))</f>
        <v>2.2193000000000001</v>
      </c>
      <c r="G24">
        <f t="array" ref="G24">SUMPRODUCT((Table1[Material - Key]=A24)*(Table1[[HM Listing]:[EX Listing]]))</f>
        <v>0</v>
      </c>
      <c r="H24" s="21">
        <f>SUMIFS(Table1[Net Sales/Retail],Table1[Material - Key],Completed_via_Excel!A24)</f>
        <v>4366.41</v>
      </c>
      <c r="I24" s="21">
        <f>H24-SUMIFS(Table1[Promotion Net Sales/Retail],Table1[Material - Key],Completed_via_Excel!A24)</f>
        <v>3507.22</v>
      </c>
      <c r="J24">
        <f>H24/INDEX(Table1[Monthly AVG sales],MATCH(Completed_via_Excel!A24,Table1[Material - Key],0))</f>
        <v>12</v>
      </c>
      <c r="K24" s="4">
        <f>H24/SUMIFS(Table1[Net Sales/Retail],Table1[Material - Brand],Completed_via_Excel!B24,Table1[PRIVATE LABEL],"&lt;&gt;PL")</f>
        <v>0.12223968206109338</v>
      </c>
    </row>
    <row r="25" spans="1:11">
      <c r="A25" t="str">
        <v>105053</v>
      </c>
      <c r="B25" t="str">
        <f>INDEX(Table1[Material - Brand],MATCH(Completed_via_Excel!A25,Table1[Material - Key],0))</f>
        <v>Kiwi</v>
      </c>
      <c r="C25" s="5" t="str">
        <f t="array" ref="C25">IFERROR(
IF(OR(
INDEX(Table1[Current ext vend],
MATCH(1,($A25=Table1[Material - Key])*(Completed_via_Excel!C$1=Table1[Country - Key]),0)) =
INDEX(Table1[Current int vend],
MATCH(1,($A25=Table1[Material - Key])*(Completed_via_Excel!C$1=Table1[Country - Key]),0)),
INDEX(Table1[Current int vend],
MATCH(1,($A25=Table1[Material - Key])*(Completed_via_Excel!C$1=Table1[Country - Key]),0)) = 0),
INDEX(Table1[Current ext vend],
MATCH(1,($A25=Table1[Material - Key])*(Completed_via_Excel!C$1=Table1[Country - Key]),0)),
INDEX(Table1[Current int vend],
MATCH(1,($A25=Table1[Material - Key])*(Completed_via_Excel!C$1=Table1[Country - Key]),0))
),
"")</f>
        <v>ONMESSAGE INC</v>
      </c>
      <c r="D25" s="5" t="str">
        <f t="array" ref="D25">IFERROR(
IF(OR(
INDEX(Table1[Current ext vend],
MATCH(1,($A25=Table1[Material - Key])*(Completed_via_Excel!D$1=Table1[Country - Key]),0)) =
INDEX(Table1[Current int vend],
MATCH(1,($A25=Table1[Material - Key])*(Completed_via_Excel!D$1=Table1[Country - Key]),0)),
INDEX(Table1[Current int vend],
MATCH(1,($A25=Table1[Material - Key])*(Completed_via_Excel!D$1=Table1[Country - Key]),0)) = 0),
INDEX(Table1[Current ext vend],
MATCH(1,($A25=Table1[Material - Key])*(Completed_via_Excel!D$1=Table1[Country - Key]),0)),
INDEX(Table1[Current int vend],
MATCH(1,($A25=Table1[Material - Key])*(Completed_via_Excel!D$1=Table1[Country - Key]),0))
),
"")</f>
        <v>ONMESSAGE INC</v>
      </c>
      <c r="E25" t="str">
        <f t="array" ref="E25">IFERROR(
IF(OR(
INDEX(Table1[Current ext vend],
MATCH(1,($A25=Table1[Material - Key])*(Completed_via_Excel!E$1=Table1[Country - Key]),0)) =
INDEX(Table1[Current int vend],
MATCH(1,($A25=Table1[Material - Key])*(Completed_via_Excel!E$1=Table1[Country - Key]),0)),
INDEX(Table1[Current int vend],
MATCH(1,($A25=Table1[Material - Key])*(Completed_via_Excel!E$1=Table1[Country - Key]),0)) = 0),
INDEX(Table1[Current ext vend],
MATCH(1,($A25=Table1[Material - Key])*(Completed_via_Excel!E$1=Table1[Country - Key]),0)),
INDEX(Table1[Current int vend],
MATCH(1,($A25=Table1[Material - Key])*(Completed_via_Excel!E$1=Table1[Country - Key]),0))
),
"")</f>
        <v>ONMESSAGE INC</v>
      </c>
      <c r="F25" s="20">
        <f t="array" ref="F25">MAX(IF(A25=Table1[Material - Key],Table1[Purchase Price]))</f>
        <v>2.4296527777777781</v>
      </c>
      <c r="G25">
        <f t="array" ref="G25">SUMPRODUCT((Table1[Material - Key]=A25)*(Table1[[HM Listing]:[EX Listing]]))</f>
        <v>183</v>
      </c>
      <c r="H25" s="21">
        <f>SUMIFS(Table1[Net Sales/Retail],Table1[Material - Key],Completed_via_Excel!A25)</f>
        <v>22479.15</v>
      </c>
      <c r="I25" s="21">
        <f>H25-SUMIFS(Table1[Promotion Net Sales/Retail],Table1[Material - Key],Completed_via_Excel!A25)</f>
        <v>17632.670000000002</v>
      </c>
      <c r="J25">
        <f>H25/INDEX(Table1[Monthly AVG sales],MATCH(Completed_via_Excel!A25,Table1[Material - Key],0))</f>
        <v>12</v>
      </c>
      <c r="K25" s="4">
        <f>H25/SUMIFS(Table1[Net Sales/Retail],Table1[Material - Brand],Completed_via_Excel!B25,Table1[PRIVATE LABEL],"&lt;&gt;PL")</f>
        <v>5.1720637896955662E-2</v>
      </c>
    </row>
    <row r="26" spans="1:11">
      <c r="A26" t="str">
        <v>106429</v>
      </c>
      <c r="B26" t="str">
        <f>INDEX(Table1[Material - Brand],MATCH(Completed_via_Excel!A26,Table1[Material - Key],0))</f>
        <v>Kiwi</v>
      </c>
      <c r="C26" s="5" t="str">
        <f t="array" ref="C26">IFERROR(
IF(OR(
INDEX(Table1[Current ext vend],
MATCH(1,($A26=Table1[Material - Key])*(Completed_via_Excel!C$1=Table1[Country - Key]),0)) =
INDEX(Table1[Current int vend],
MATCH(1,($A26=Table1[Material - Key])*(Completed_via_Excel!C$1=Table1[Country - Key]),0)),
INDEX(Table1[Current int vend],
MATCH(1,($A26=Table1[Material - Key])*(Completed_via_Excel!C$1=Table1[Country - Key]),0)) = 0),
INDEX(Table1[Current ext vend],
MATCH(1,($A26=Table1[Material - Key])*(Completed_via_Excel!C$1=Table1[Country - Key]),0)),
INDEX(Table1[Current int vend],
MATCH(1,($A26=Table1[Material - Key])*(Completed_via_Excel!C$1=Table1[Country - Key]),0))
),
"")</f>
        <v>ONMESSAGE INC</v>
      </c>
      <c r="D26" s="5" t="str">
        <f t="array" ref="D26">IFERROR(
IF(OR(
INDEX(Table1[Current ext vend],
MATCH(1,($A26=Table1[Material - Key])*(Completed_via_Excel!D$1=Table1[Country - Key]),0)) =
INDEX(Table1[Current int vend],
MATCH(1,($A26=Table1[Material - Key])*(Completed_via_Excel!D$1=Table1[Country - Key]),0)),
INDEX(Table1[Current int vend],
MATCH(1,($A26=Table1[Material - Key])*(Completed_via_Excel!D$1=Table1[Country - Key]),0)) = 0),
INDEX(Table1[Current ext vend],
MATCH(1,($A26=Table1[Material - Key])*(Completed_via_Excel!D$1=Table1[Country - Key]),0)),
INDEX(Table1[Current int vend],
MATCH(1,($A26=Table1[Material - Key])*(Completed_via_Excel!D$1=Table1[Country - Key]),0))
),
"")</f>
        <v>ONMESSAGE INC</v>
      </c>
      <c r="E26" t="str">
        <f t="array" ref="E26">IFERROR(
IF(OR(
INDEX(Table1[Current ext vend],
MATCH(1,($A26=Table1[Material - Key])*(Completed_via_Excel!E$1=Table1[Country - Key]),0)) =
INDEX(Table1[Current int vend],
MATCH(1,($A26=Table1[Material - Key])*(Completed_via_Excel!E$1=Table1[Country - Key]),0)),
INDEX(Table1[Current int vend],
MATCH(1,($A26=Table1[Material - Key])*(Completed_via_Excel!E$1=Table1[Country - Key]),0)) = 0),
INDEX(Table1[Current ext vend],
MATCH(1,($A26=Table1[Material - Key])*(Completed_via_Excel!E$1=Table1[Country - Key]),0)),
INDEX(Table1[Current int vend],
MATCH(1,($A26=Table1[Material - Key])*(Completed_via_Excel!E$1=Table1[Country - Key]),0))
),
"")</f>
        <v>ONMESSAGE INC</v>
      </c>
      <c r="F26" s="20">
        <f t="array" ref="F26">MAX(IF(A26=Table1[Material - Key],Table1[Purchase Price]))</f>
        <v>2.4891626617375229</v>
      </c>
      <c r="G26">
        <f t="array" ref="G26">SUMPRODUCT((Table1[Material - Key]=A26)*(Table1[[HM Listing]:[EX Listing]]))</f>
        <v>143</v>
      </c>
      <c r="H26" s="21">
        <f>SUMIFS(Table1[Net Sales/Retail],Table1[Material - Key],Completed_via_Excel!A26)</f>
        <v>14753.03</v>
      </c>
      <c r="I26" s="21">
        <f>H26-SUMIFS(Table1[Promotion Net Sales/Retail],Table1[Material - Key],Completed_via_Excel!A26)</f>
        <v>13387.02</v>
      </c>
      <c r="J26">
        <f>H26/INDEX(Table1[Monthly AVG sales],MATCH(Completed_via_Excel!A26,Table1[Material - Key],0))</f>
        <v>11.999999999999968</v>
      </c>
      <c r="K26" s="4">
        <f>H26/SUMIFS(Table1[Net Sales/Retail],Table1[Material - Brand],Completed_via_Excel!B26,Table1[PRIVATE LABEL],"&lt;&gt;PL")</f>
        <v>3.3944171488375842E-2</v>
      </c>
    </row>
    <row r="27" spans="1:11">
      <c r="A27" t="str">
        <v>106457</v>
      </c>
      <c r="B27" t="str">
        <f>INDEX(Table1[Material - Brand],MATCH(Completed_via_Excel!A27,Table1[Material - Key],0))</f>
        <v>Kiwi</v>
      </c>
      <c r="C27" s="5" t="str">
        <f t="array" ref="C27">IFERROR(
IF(OR(
INDEX(Table1[Current ext vend],
MATCH(1,($A27=Table1[Material - Key])*(Completed_via_Excel!C$1=Table1[Country - Key]),0)) =
INDEX(Table1[Current int vend],
MATCH(1,($A27=Table1[Material - Key])*(Completed_via_Excel!C$1=Table1[Country - Key]),0)),
INDEX(Table1[Current int vend],
MATCH(1,($A27=Table1[Material - Key])*(Completed_via_Excel!C$1=Table1[Country - Key]),0)) = 0),
INDEX(Table1[Current ext vend],
MATCH(1,($A27=Table1[Material - Key])*(Completed_via_Excel!C$1=Table1[Country - Key]),0)),
INDEX(Table1[Current int vend],
MATCH(1,($A27=Table1[Material - Key])*(Completed_via_Excel!C$1=Table1[Country - Key]),0))
),
"")</f>
        <v>ONMESSAGE INC</v>
      </c>
      <c r="D27" s="5" t="str">
        <f t="array" ref="D27">IFERROR(
IF(OR(
INDEX(Table1[Current ext vend],
MATCH(1,($A27=Table1[Material - Key])*(Completed_via_Excel!D$1=Table1[Country - Key]),0)) =
INDEX(Table1[Current int vend],
MATCH(1,($A27=Table1[Material - Key])*(Completed_via_Excel!D$1=Table1[Country - Key]),0)),
INDEX(Table1[Current int vend],
MATCH(1,($A27=Table1[Material - Key])*(Completed_via_Excel!D$1=Table1[Country - Key]),0)) = 0),
INDEX(Table1[Current ext vend],
MATCH(1,($A27=Table1[Material - Key])*(Completed_via_Excel!D$1=Table1[Country - Key]),0)),
INDEX(Table1[Current int vend],
MATCH(1,($A27=Table1[Material - Key])*(Completed_via_Excel!D$1=Table1[Country - Key]),0))
),
"")</f>
        <v/>
      </c>
      <c r="E27" t="str">
        <f t="array" ref="E27">IFERROR(
IF(OR(
INDEX(Table1[Current ext vend],
MATCH(1,($A27=Table1[Material - Key])*(Completed_via_Excel!E$1=Table1[Country - Key]),0)) =
INDEX(Table1[Current int vend],
MATCH(1,($A27=Table1[Material - Key])*(Completed_via_Excel!E$1=Table1[Country - Key]),0)),
INDEX(Table1[Current int vend],
MATCH(1,($A27=Table1[Material - Key])*(Completed_via_Excel!E$1=Table1[Country - Key]),0)) = 0),
INDEX(Table1[Current ext vend],
MATCH(1,($A27=Table1[Material - Key])*(Completed_via_Excel!E$1=Table1[Country - Key]),0)),
INDEX(Table1[Current int vend],
MATCH(1,($A27=Table1[Material - Key])*(Completed_via_Excel!E$1=Table1[Country - Key]),0))
),
"")</f>
        <v/>
      </c>
      <c r="F27" s="20">
        <f t="array" ref="F27">MAX(IF(A27=Table1[Material - Key],Table1[Purchase Price]))</f>
        <v>3.6253000000000002</v>
      </c>
      <c r="G27">
        <f t="array" ref="G27">SUMPRODUCT((Table1[Material - Key]=A27)*(Table1[[HM Listing]:[EX Listing]]))</f>
        <v>15</v>
      </c>
      <c r="H27" s="21">
        <f>SUMIFS(Table1[Net Sales/Retail],Table1[Material - Key],Completed_via_Excel!A27)</f>
        <v>3139.51</v>
      </c>
      <c r="I27" s="21">
        <f>H27-SUMIFS(Table1[Promotion Net Sales/Retail],Table1[Material - Key],Completed_via_Excel!A27)</f>
        <v>2737.3500000000004</v>
      </c>
      <c r="J27">
        <f>H27/INDEX(Table1[Monthly AVG sales],MATCH(Completed_via_Excel!A27,Table1[Material - Key],0))</f>
        <v>12.000000000000016</v>
      </c>
      <c r="K27" s="4">
        <f>H27/SUMIFS(Table1[Net Sales/Retail],Table1[Material - Brand],Completed_via_Excel!B27,Table1[PRIVATE LABEL],"&lt;&gt;PL")</f>
        <v>7.22346974346767E-3</v>
      </c>
    </row>
    <row r="28" spans="1:11">
      <c r="A28" t="str">
        <v>106764</v>
      </c>
      <c r="B28" t="str">
        <f>INDEX(Table1[Material - Brand],MATCH(Completed_via_Excel!A28,Table1[Material - Key],0))</f>
        <v>Kiwi</v>
      </c>
      <c r="C28" s="5" t="str">
        <f t="array" ref="C28">IFERROR(
IF(OR(
INDEX(Table1[Current ext vend],
MATCH(1,($A28=Table1[Material - Key])*(Completed_via_Excel!C$1=Table1[Country - Key]),0)) =
INDEX(Table1[Current int vend],
MATCH(1,($A28=Table1[Material - Key])*(Completed_via_Excel!C$1=Table1[Country - Key]),0)),
INDEX(Table1[Current int vend],
MATCH(1,($A28=Table1[Material - Key])*(Completed_via_Excel!C$1=Table1[Country - Key]),0)) = 0),
INDEX(Table1[Current ext vend],
MATCH(1,($A28=Table1[Material - Key])*(Completed_via_Excel!C$1=Table1[Country - Key]),0)),
INDEX(Table1[Current int vend],
MATCH(1,($A28=Table1[Material - Key])*(Completed_via_Excel!C$1=Table1[Country - Key]),0))
),
"")</f>
        <v>Sage Media Planning &amp; Placement</v>
      </c>
      <c r="D28" s="5" t="str">
        <f t="array" ref="D28">IFERROR(
IF(OR(
INDEX(Table1[Current ext vend],
MATCH(1,($A28=Table1[Material - Key])*(Completed_via_Excel!D$1=Table1[Country - Key]),0)) =
INDEX(Table1[Current int vend],
MATCH(1,($A28=Table1[Material - Key])*(Completed_via_Excel!D$1=Table1[Country - Key]),0)),
INDEX(Table1[Current int vend],
MATCH(1,($A28=Table1[Material - Key])*(Completed_via_Excel!D$1=Table1[Country - Key]),0)) = 0),
INDEX(Table1[Current ext vend],
MATCH(1,($A28=Table1[Material - Key])*(Completed_via_Excel!D$1=Table1[Country - Key]),0)),
INDEX(Table1[Current int vend],
MATCH(1,($A28=Table1[Material - Key])*(Completed_via_Excel!D$1=Table1[Country - Key]),0))
),
"")</f>
        <v/>
      </c>
      <c r="E28" t="str">
        <f t="array" ref="E28">IFERROR(
IF(OR(
INDEX(Table1[Current ext vend],
MATCH(1,($A28=Table1[Material - Key])*(Completed_via_Excel!E$1=Table1[Country - Key]),0)) =
INDEX(Table1[Current int vend],
MATCH(1,($A28=Table1[Material - Key])*(Completed_via_Excel!E$1=Table1[Country - Key]),0)),
INDEX(Table1[Current int vend],
MATCH(1,($A28=Table1[Material - Key])*(Completed_via_Excel!E$1=Table1[Country - Key]),0)) = 0),
INDEX(Table1[Current ext vend],
MATCH(1,($A28=Table1[Material - Key])*(Completed_via_Excel!E$1=Table1[Country - Key]),0)),
INDEX(Table1[Current int vend],
MATCH(1,($A28=Table1[Material - Key])*(Completed_via_Excel!E$1=Table1[Country - Key]),0))
),
"")</f>
        <v/>
      </c>
      <c r="F28" s="20">
        <f t="array" ref="F28">MAX(IF(A28=Table1[Material - Key],Table1[Purchase Price]))</f>
        <v>7.7640877599999998</v>
      </c>
      <c r="G28">
        <f t="array" ref="G28">SUMPRODUCT((Table1[Material - Key]=A28)*(Table1[[HM Listing]:[EX Listing]]))</f>
        <v>77</v>
      </c>
      <c r="H28" s="21">
        <f>SUMIFS(Table1[Net Sales/Retail],Table1[Material - Key],Completed_via_Excel!A28)</f>
        <v>25320.3</v>
      </c>
      <c r="I28" s="21">
        <f>H28-SUMIFS(Table1[Promotion Net Sales/Retail],Table1[Material - Key],Completed_via_Excel!A28)</f>
        <v>24424.799999999999</v>
      </c>
      <c r="J28">
        <f>H28/INDEX(Table1[Monthly AVG sales],MATCH(Completed_via_Excel!A28,Table1[Material - Key],0))</f>
        <v>12</v>
      </c>
      <c r="K28" s="4">
        <f>H28/SUMIFS(Table1[Net Sales/Retail],Table1[Material - Brand],Completed_via_Excel!B28,Table1[PRIVATE LABEL],"&lt;&gt;PL")</f>
        <v>5.8257632861664535E-2</v>
      </c>
    </row>
    <row r="29" spans="1:11">
      <c r="A29" t="str">
        <v>106926</v>
      </c>
      <c r="B29" t="str">
        <f>INDEX(Table1[Material - Brand],MATCH(Completed_via_Excel!A29,Table1[Material - Key],0))</f>
        <v>Kiwi</v>
      </c>
      <c r="C29" s="5" t="str">
        <f t="array" ref="C29">IFERROR(
IF(OR(
INDEX(Table1[Current ext vend],
MATCH(1,($A29=Table1[Material - Key])*(Completed_via_Excel!C$1=Table1[Country - Key]),0)) =
INDEX(Table1[Current int vend],
MATCH(1,($A29=Table1[Material - Key])*(Completed_via_Excel!C$1=Table1[Country - Key]),0)),
INDEX(Table1[Current int vend],
MATCH(1,($A29=Table1[Material - Key])*(Completed_via_Excel!C$1=Table1[Country - Key]),0)) = 0),
INDEX(Table1[Current ext vend],
MATCH(1,($A29=Table1[Material - Key])*(Completed_via_Excel!C$1=Table1[Country - Key]),0)),
INDEX(Table1[Current int vend],
MATCH(1,($A29=Table1[Material - Key])*(Completed_via_Excel!C$1=Table1[Country - Key]),0))
),
"")</f>
        <v/>
      </c>
      <c r="D29" s="5" t="str">
        <f t="array" ref="D29">IFERROR(
IF(OR(
INDEX(Table1[Current ext vend],
MATCH(1,($A29=Table1[Material - Key])*(Completed_via_Excel!D$1=Table1[Country - Key]),0)) =
INDEX(Table1[Current int vend],
MATCH(1,($A29=Table1[Material - Key])*(Completed_via_Excel!D$1=Table1[Country - Key]),0)),
INDEX(Table1[Current int vend],
MATCH(1,($A29=Table1[Material - Key])*(Completed_via_Excel!D$1=Table1[Country - Key]),0)) = 0),
INDEX(Table1[Current ext vend],
MATCH(1,($A29=Table1[Material - Key])*(Completed_via_Excel!D$1=Table1[Country - Key]),0)),
INDEX(Table1[Current int vend],
MATCH(1,($A29=Table1[Material - Key])*(Completed_via_Excel!D$1=Table1[Country - Key]),0))
),
"")</f>
        <v>ONMESSAGE INC</v>
      </c>
      <c r="E29" t="str">
        <f t="array" ref="E29">IFERROR(
IF(OR(
INDEX(Table1[Current ext vend],
MATCH(1,($A29=Table1[Material - Key])*(Completed_via_Excel!E$1=Table1[Country - Key]),0)) =
INDEX(Table1[Current int vend],
MATCH(1,($A29=Table1[Material - Key])*(Completed_via_Excel!E$1=Table1[Country - Key]),0)),
INDEX(Table1[Current int vend],
MATCH(1,($A29=Table1[Material - Key])*(Completed_via_Excel!E$1=Table1[Country - Key]),0)) = 0),
INDEX(Table1[Current ext vend],
MATCH(1,($A29=Table1[Material - Key])*(Completed_via_Excel!E$1=Table1[Country - Key]),0)),
INDEX(Table1[Current int vend],
MATCH(1,($A29=Table1[Material - Key])*(Completed_via_Excel!E$1=Table1[Country - Key]),0))
),
"")</f>
        <v/>
      </c>
      <c r="F29" s="20">
        <f t="array" ref="F29">MAX(IF(A29=Table1[Material - Key],Table1[Purchase Price]))</f>
        <v>1.0710999999999999</v>
      </c>
      <c r="G29">
        <f t="array" ref="G29">SUMPRODUCT((Table1[Material - Key]=A29)*(Table1[[HM Listing]:[EX Listing]]))</f>
        <v>66</v>
      </c>
      <c r="H29" s="21">
        <f>SUMIFS(Table1[Net Sales/Retail],Table1[Material - Key],Completed_via_Excel!A29)</f>
        <v>1491.3</v>
      </c>
      <c r="I29" s="21">
        <f>H29-SUMIFS(Table1[Promotion Net Sales/Retail],Table1[Material - Key],Completed_via_Excel!A29)</f>
        <v>1213.46</v>
      </c>
      <c r="J29">
        <f>H29/INDEX(Table1[Monthly AVG sales],MATCH(Completed_via_Excel!A29,Table1[Material - Key],0))</f>
        <v>11.999999999999998</v>
      </c>
      <c r="K29" s="4">
        <f>H29/SUMIFS(Table1[Net Sales/Retail],Table1[Material - Brand],Completed_via_Excel!B29,Table1[PRIVATE LABEL],"&lt;&gt;PL")</f>
        <v>3.4312234802352389E-3</v>
      </c>
    </row>
    <row r="30" spans="1:11">
      <c r="A30" t="str">
        <v>107351</v>
      </c>
      <c r="B30" t="str">
        <f>INDEX(Table1[Material - Brand],MATCH(Completed_via_Excel!A30,Table1[Material - Key],0))</f>
        <v>Kiwi</v>
      </c>
      <c r="C30" s="5" t="str">
        <f t="array" ref="C30">IFERROR(
IF(OR(
INDEX(Table1[Current ext vend],
MATCH(1,($A30=Table1[Material - Key])*(Completed_via_Excel!C$1=Table1[Country - Key]),0)) =
INDEX(Table1[Current int vend],
MATCH(1,($A30=Table1[Material - Key])*(Completed_via_Excel!C$1=Table1[Country - Key]),0)),
INDEX(Table1[Current int vend],
MATCH(1,($A30=Table1[Material - Key])*(Completed_via_Excel!C$1=Table1[Country - Key]),0)) = 0),
INDEX(Table1[Current ext vend],
MATCH(1,($A30=Table1[Material - Key])*(Completed_via_Excel!C$1=Table1[Country - Key]),0)),
INDEX(Table1[Current int vend],
MATCH(1,($A30=Table1[Material - Key])*(Completed_via_Excel!C$1=Table1[Country - Key]),0))
),
"")</f>
        <v>ONMESSAGE INC</v>
      </c>
      <c r="D30" s="5" t="str">
        <f t="array" ref="D30">IFERROR(
IF(OR(
INDEX(Table1[Current ext vend],
MATCH(1,($A30=Table1[Material - Key])*(Completed_via_Excel!D$1=Table1[Country - Key]),0)) =
INDEX(Table1[Current int vend],
MATCH(1,($A30=Table1[Material - Key])*(Completed_via_Excel!D$1=Table1[Country - Key]),0)),
INDEX(Table1[Current int vend],
MATCH(1,($A30=Table1[Material - Key])*(Completed_via_Excel!D$1=Table1[Country - Key]),0)) = 0),
INDEX(Table1[Current ext vend],
MATCH(1,($A30=Table1[Material - Key])*(Completed_via_Excel!D$1=Table1[Country - Key]),0)),
INDEX(Table1[Current int vend],
MATCH(1,($A30=Table1[Material - Key])*(Completed_via_Excel!D$1=Table1[Country - Key]),0))
),
"")</f>
        <v/>
      </c>
      <c r="E30" t="str">
        <f t="array" ref="E30">IFERROR(
IF(OR(
INDEX(Table1[Current ext vend],
MATCH(1,($A30=Table1[Material - Key])*(Completed_via_Excel!E$1=Table1[Country - Key]),0)) =
INDEX(Table1[Current int vend],
MATCH(1,($A30=Table1[Material - Key])*(Completed_via_Excel!E$1=Table1[Country - Key]),0)),
INDEX(Table1[Current int vend],
MATCH(1,($A30=Table1[Material - Key])*(Completed_via_Excel!E$1=Table1[Country - Key]),0)) = 0),
INDEX(Table1[Current ext vend],
MATCH(1,($A30=Table1[Material - Key])*(Completed_via_Excel!E$1=Table1[Country - Key]),0)),
INDEX(Table1[Current int vend],
MATCH(1,($A30=Table1[Material - Key])*(Completed_via_Excel!E$1=Table1[Country - Key]),0))
),
"")</f>
        <v/>
      </c>
      <c r="F30" s="20">
        <f t="array" ref="F30">MAX(IF(A30=Table1[Material - Key],Table1[Purchase Price]))</f>
        <v>2</v>
      </c>
      <c r="G30">
        <f t="array" ref="G30">SUMPRODUCT((Table1[Material - Key]=A30)*(Table1[[HM Listing]:[EX Listing]]))</f>
        <v>0</v>
      </c>
      <c r="H30" s="21">
        <f>SUMIFS(Table1[Net Sales/Retail],Table1[Material - Key],Completed_via_Excel!A30)</f>
        <v>18.010000000000002</v>
      </c>
      <c r="I30" s="21">
        <f>H30-SUMIFS(Table1[Promotion Net Sales/Retail],Table1[Material - Key],Completed_via_Excel!A30)</f>
        <v>18.010000000000002</v>
      </c>
      <c r="J30">
        <f>H30/INDEX(Table1[Monthly AVG sales],MATCH(Completed_via_Excel!A30,Table1[Material - Key],0))</f>
        <v>4</v>
      </c>
      <c r="K30" s="4">
        <f>H30/SUMIFS(Table1[Net Sales/Retail],Table1[Material - Brand],Completed_via_Excel!B30,Table1[PRIVATE LABEL],"&lt;&gt;PL")</f>
        <v>4.143789638505777E-5</v>
      </c>
    </row>
    <row r="31" spans="1:11">
      <c r="A31" t="str">
        <v>108235</v>
      </c>
      <c r="B31" t="str">
        <f>INDEX(Table1[Material - Brand],MATCH(Completed_via_Excel!A31,Table1[Material - Key],0))</f>
        <v>Plix</v>
      </c>
      <c r="C31" s="5" t="str">
        <f t="array" ref="C31">IFERROR(
IF(OR(
INDEX(Table1[Current ext vend],
MATCH(1,($A31=Table1[Material - Key])*(Completed_via_Excel!C$1=Table1[Country - Key]),0)) =
INDEX(Table1[Current int vend],
MATCH(1,($A31=Table1[Material - Key])*(Completed_via_Excel!C$1=Table1[Country - Key]),0)),
INDEX(Table1[Current int vend],
MATCH(1,($A31=Table1[Material - Key])*(Completed_via_Excel!C$1=Table1[Country - Key]),0)) = 0),
INDEX(Table1[Current ext vend],
MATCH(1,($A31=Table1[Material - Key])*(Completed_via_Excel!C$1=Table1[Country - Key]),0)),
INDEX(Table1[Current int vend],
MATCH(1,($A31=Table1[Material - Key])*(Completed_via_Excel!C$1=Table1[Country - Key]),0))
),
"")</f>
        <v>Main Street Media Group</v>
      </c>
      <c r="D31" s="5" t="str">
        <f t="array" ref="D31">IFERROR(
IF(OR(
INDEX(Table1[Current ext vend],
MATCH(1,($A31=Table1[Material - Key])*(Completed_via_Excel!D$1=Table1[Country - Key]),0)) =
INDEX(Table1[Current int vend],
MATCH(1,($A31=Table1[Material - Key])*(Completed_via_Excel!D$1=Table1[Country - Key]),0)),
INDEX(Table1[Current int vend],
MATCH(1,($A31=Table1[Material - Key])*(Completed_via_Excel!D$1=Table1[Country - Key]),0)) = 0),
INDEX(Table1[Current ext vend],
MATCH(1,($A31=Table1[Material - Key])*(Completed_via_Excel!D$1=Table1[Country - Key]),0)),
INDEX(Table1[Current int vend],
MATCH(1,($A31=Table1[Material - Key])*(Completed_via_Excel!D$1=Table1[Country - Key]),0))
),
"")</f>
        <v>Main Street Media Group</v>
      </c>
      <c r="E31" t="str">
        <f t="array" ref="E31">IFERROR(
IF(OR(
INDEX(Table1[Current ext vend],
MATCH(1,($A31=Table1[Material - Key])*(Completed_via_Excel!E$1=Table1[Country - Key]),0)) =
INDEX(Table1[Current int vend],
MATCH(1,($A31=Table1[Material - Key])*(Completed_via_Excel!E$1=Table1[Country - Key]),0)),
INDEX(Table1[Current int vend],
MATCH(1,($A31=Table1[Material - Key])*(Completed_via_Excel!E$1=Table1[Country - Key]),0)) = 0),
INDEX(Table1[Current ext vend],
MATCH(1,($A31=Table1[Material - Key])*(Completed_via_Excel!E$1=Table1[Country - Key]),0)),
INDEX(Table1[Current int vend],
MATCH(1,($A31=Table1[Material - Key])*(Completed_via_Excel!E$1=Table1[Country - Key]),0))
),
"")</f>
        <v/>
      </c>
      <c r="F31" s="20">
        <f t="array" ref="F31">MAX(IF(A31=Table1[Material - Key],Table1[Purchase Price]))</f>
        <v>1.2288759157509159</v>
      </c>
      <c r="G31">
        <f t="array" ref="G31">SUMPRODUCT((Table1[Material - Key]=A31)*(Table1[[HM Listing]:[EX Listing]]))</f>
        <v>85</v>
      </c>
      <c r="H31" s="21">
        <f>SUMIFS(Table1[Net Sales/Retail],Table1[Material - Key],Completed_via_Excel!A31)</f>
        <v>4681.68</v>
      </c>
      <c r="I31" s="21">
        <f>H31-SUMIFS(Table1[Promotion Net Sales/Retail],Table1[Material - Key],Completed_via_Excel!A31)</f>
        <v>4131.33</v>
      </c>
      <c r="J31">
        <f>H31/INDEX(Table1[Monthly AVG sales],MATCH(Completed_via_Excel!A31,Table1[Material - Key],0))</f>
        <v>12.000000000000002</v>
      </c>
      <c r="K31" s="4">
        <f>H31/SUMIFS(Table1[Net Sales/Retail],Table1[Material - Brand],Completed_via_Excel!B31,Table1[PRIVATE LABEL],"&lt;&gt;PL")</f>
        <v>0.11972911035599723</v>
      </c>
    </row>
    <row r="32" spans="1:11">
      <c r="A32" t="str">
        <v>108590</v>
      </c>
      <c r="B32" t="str">
        <f>INDEX(Table1[Material - Brand],MATCH(Completed_via_Excel!A32,Table1[Material - Key],0))</f>
        <v>Plix</v>
      </c>
      <c r="C32" s="5" t="str">
        <f t="array" ref="C32">IFERROR(
IF(OR(
INDEX(Table1[Current ext vend],
MATCH(1,($A32=Table1[Material - Key])*(Completed_via_Excel!C$1=Table1[Country - Key]),0)) =
INDEX(Table1[Current int vend],
MATCH(1,($A32=Table1[Material - Key])*(Completed_via_Excel!C$1=Table1[Country - Key]),0)),
INDEX(Table1[Current int vend],
MATCH(1,($A32=Table1[Material - Key])*(Completed_via_Excel!C$1=Table1[Country - Key]),0)) = 0),
INDEX(Table1[Current ext vend],
MATCH(1,($A32=Table1[Material - Key])*(Completed_via_Excel!C$1=Table1[Country - Key]),0)),
INDEX(Table1[Current int vend],
MATCH(1,($A32=Table1[Material - Key])*(Completed_via_Excel!C$1=Table1[Country - Key]),0))
),
"")</f>
        <v/>
      </c>
      <c r="D32" s="5" t="str">
        <f t="array" ref="D32">IFERROR(
IF(OR(
INDEX(Table1[Current ext vend],
MATCH(1,($A32=Table1[Material - Key])*(Completed_via_Excel!D$1=Table1[Country - Key]),0)) =
INDEX(Table1[Current int vend],
MATCH(1,($A32=Table1[Material - Key])*(Completed_via_Excel!D$1=Table1[Country - Key]),0)),
INDEX(Table1[Current int vend],
MATCH(1,($A32=Table1[Material - Key])*(Completed_via_Excel!D$1=Table1[Country - Key]),0)) = 0),
INDEX(Table1[Current ext vend],
MATCH(1,($A32=Table1[Material - Key])*(Completed_via_Excel!D$1=Table1[Country - Key]),0)),
INDEX(Table1[Current int vend],
MATCH(1,($A32=Table1[Material - Key])*(Completed_via_Excel!D$1=Table1[Country - Key]),0))
),
"")</f>
        <v>Main Street Media Group</v>
      </c>
      <c r="E32" t="str">
        <f t="array" ref="E32">IFERROR(
IF(OR(
INDEX(Table1[Current ext vend],
MATCH(1,($A32=Table1[Material - Key])*(Completed_via_Excel!E$1=Table1[Country - Key]),0)) =
INDEX(Table1[Current int vend],
MATCH(1,($A32=Table1[Material - Key])*(Completed_via_Excel!E$1=Table1[Country - Key]),0)),
INDEX(Table1[Current int vend],
MATCH(1,($A32=Table1[Material - Key])*(Completed_via_Excel!E$1=Table1[Country - Key]),0)) = 0),
INDEX(Table1[Current ext vend],
MATCH(1,($A32=Table1[Material - Key])*(Completed_via_Excel!E$1=Table1[Country - Key]),0)),
INDEX(Table1[Current int vend],
MATCH(1,($A32=Table1[Material - Key])*(Completed_via_Excel!E$1=Table1[Country - Key]),0))
),
"")</f>
        <v/>
      </c>
      <c r="F32" s="20">
        <f t="array" ref="F32">MAX(IF(A32=Table1[Material - Key],Table1[Purchase Price]))</f>
        <v>1.24</v>
      </c>
      <c r="G32">
        <f t="array" ref="G32">SUMPRODUCT((Table1[Material - Key]=A32)*(Table1[[HM Listing]:[EX Listing]]))</f>
        <v>41</v>
      </c>
      <c r="H32" s="21">
        <f>SUMIFS(Table1[Net Sales/Retail],Table1[Material - Key],Completed_via_Excel!A32)</f>
        <v>4253.53</v>
      </c>
      <c r="I32" s="21">
        <f>H32-SUMIFS(Table1[Promotion Net Sales/Retail],Table1[Material - Key],Completed_via_Excel!A32)</f>
        <v>4147.1399999999994</v>
      </c>
      <c r="J32">
        <f>H32/INDEX(Table1[Monthly AVG sales],MATCH(Completed_via_Excel!A32,Table1[Material - Key],0))</f>
        <v>12.000000000000009</v>
      </c>
      <c r="K32" s="4">
        <f>H32/SUMIFS(Table1[Net Sales/Retail],Table1[Material - Brand],Completed_via_Excel!B32,Table1[PRIVATE LABEL],"&lt;&gt;PL")</f>
        <v>0.10877961816539038</v>
      </c>
    </row>
    <row r="33" spans="1:11">
      <c r="A33" t="str">
        <v>109408</v>
      </c>
      <c r="B33" t="str">
        <f>INDEX(Table1[Material - Brand],MATCH(Completed_via_Excel!A33,Table1[Material - Key],0))</f>
        <v>Scholl</v>
      </c>
      <c r="C33" s="5" t="str">
        <f t="array" ref="C33">IFERROR(
IF(OR(
INDEX(Table1[Current ext vend],
MATCH(1,($A33=Table1[Material - Key])*(Completed_via_Excel!C$1=Table1[Country - Key]),0)) =
INDEX(Table1[Current int vend],
MATCH(1,($A33=Table1[Material - Key])*(Completed_via_Excel!C$1=Table1[Country - Key]),0)),
INDEX(Table1[Current int vend],
MATCH(1,($A33=Table1[Material - Key])*(Completed_via_Excel!C$1=Table1[Country - Key]),0)) = 0),
INDEX(Table1[Current ext vend],
MATCH(1,($A33=Table1[Material - Key])*(Completed_via_Excel!C$1=Table1[Country - Key]),0)),
INDEX(Table1[Current int vend],
MATCH(1,($A33=Table1[Material - Key])*(Completed_via_Excel!C$1=Table1[Country - Key]),0))
),
"")</f>
        <v>SKDKnickerbocker</v>
      </c>
      <c r="D33" s="5" t="str">
        <f t="array" ref="D33">IFERROR(
IF(OR(
INDEX(Table1[Current ext vend],
MATCH(1,($A33=Table1[Material - Key])*(Completed_via_Excel!D$1=Table1[Country - Key]),0)) =
INDEX(Table1[Current int vend],
MATCH(1,($A33=Table1[Material - Key])*(Completed_via_Excel!D$1=Table1[Country - Key]),0)),
INDEX(Table1[Current int vend],
MATCH(1,($A33=Table1[Material - Key])*(Completed_via_Excel!D$1=Table1[Country - Key]),0)) = 0),
INDEX(Table1[Current ext vend],
MATCH(1,($A33=Table1[Material - Key])*(Completed_via_Excel!D$1=Table1[Country - Key]),0)),
INDEX(Table1[Current int vend],
MATCH(1,($A33=Table1[Material - Key])*(Completed_via_Excel!D$1=Table1[Country - Key]),0))
),
"")</f>
        <v/>
      </c>
      <c r="E33" t="str">
        <f t="array" ref="E33">IFERROR(
IF(OR(
INDEX(Table1[Current ext vend],
MATCH(1,($A33=Table1[Material - Key])*(Completed_via_Excel!E$1=Table1[Country - Key]),0)) =
INDEX(Table1[Current int vend],
MATCH(1,($A33=Table1[Material - Key])*(Completed_via_Excel!E$1=Table1[Country - Key]),0)),
INDEX(Table1[Current int vend],
MATCH(1,($A33=Table1[Material - Key])*(Completed_via_Excel!E$1=Table1[Country - Key]),0)) = 0),
INDEX(Table1[Current ext vend],
MATCH(1,($A33=Table1[Material - Key])*(Completed_via_Excel!E$1=Table1[Country - Key]),0)),
INDEX(Table1[Current int vend],
MATCH(1,($A33=Table1[Material - Key])*(Completed_via_Excel!E$1=Table1[Country - Key]),0))
),
"")</f>
        <v/>
      </c>
      <c r="F33" s="20">
        <f t="array" ref="F33">MAX(IF(A33=Table1[Material - Key],Table1[Purchase Price]))</f>
        <v>2</v>
      </c>
      <c r="G33">
        <f t="array" ref="G33">SUMPRODUCT((Table1[Material - Key]=A33)*(Table1[[HM Listing]:[EX Listing]]))</f>
        <v>0</v>
      </c>
      <c r="H33" s="21">
        <f>SUMIFS(Table1[Net Sales/Retail],Table1[Material - Key],Completed_via_Excel!A33)</f>
        <v>9.2200000000000006</v>
      </c>
      <c r="I33" s="21">
        <f>H33-SUMIFS(Table1[Promotion Net Sales/Retail],Table1[Material - Key],Completed_via_Excel!A33)</f>
        <v>-9.9999999999997868E-3</v>
      </c>
      <c r="J33">
        <f>H33/INDEX(Table1[Monthly AVG sales],MATCH(Completed_via_Excel!A33,Table1[Material - Key],0))</f>
        <v>1</v>
      </c>
      <c r="K33" s="4">
        <f>H33/SUMIFS(Table1[Net Sales/Retail],Table1[Material - Brand],Completed_via_Excel!B33,Table1[PRIVATE LABEL],"&lt;&gt;PL")</f>
        <v>1.4516621689281317E-3</v>
      </c>
    </row>
    <row r="34" spans="1:11">
      <c r="A34" t="str">
        <v>109409</v>
      </c>
      <c r="B34" t="str">
        <f>INDEX(Table1[Material - Brand],MATCH(Completed_via_Excel!A34,Table1[Material - Key],0))</f>
        <v>Gold Care</v>
      </c>
      <c r="C34" s="5" t="str">
        <f t="array" ref="C34">IFERROR(
IF(OR(
INDEX(Table1[Current ext vend],
MATCH(1,($A34=Table1[Material - Key])*(Completed_via_Excel!C$1=Table1[Country - Key]),0)) =
INDEX(Table1[Current int vend],
MATCH(1,($A34=Table1[Material - Key])*(Completed_via_Excel!C$1=Table1[Country - Key]),0)),
INDEX(Table1[Current int vend],
MATCH(1,($A34=Table1[Material - Key])*(Completed_via_Excel!C$1=Table1[Country - Key]),0)) = 0),
INDEX(Table1[Current ext vend],
MATCH(1,($A34=Table1[Material - Key])*(Completed_via_Excel!C$1=Table1[Country - Key]),0)),
INDEX(Table1[Current int vend],
MATCH(1,($A34=Table1[Material - Key])*(Completed_via_Excel!C$1=Table1[Country - Key]),0))
),
"")</f>
        <v>Buying Time LLC</v>
      </c>
      <c r="D34" s="5" t="str">
        <f t="array" ref="D34">IFERROR(
IF(OR(
INDEX(Table1[Current ext vend],
MATCH(1,($A34=Table1[Material - Key])*(Completed_via_Excel!D$1=Table1[Country - Key]),0)) =
INDEX(Table1[Current int vend],
MATCH(1,($A34=Table1[Material - Key])*(Completed_via_Excel!D$1=Table1[Country - Key]),0)),
INDEX(Table1[Current int vend],
MATCH(1,($A34=Table1[Material - Key])*(Completed_via_Excel!D$1=Table1[Country - Key]),0)) = 0),
INDEX(Table1[Current ext vend],
MATCH(1,($A34=Table1[Material - Key])*(Completed_via_Excel!D$1=Table1[Country - Key]),0)),
INDEX(Table1[Current int vend],
MATCH(1,($A34=Table1[Material - Key])*(Completed_via_Excel!D$1=Table1[Country - Key]),0))
),
"")</f>
        <v>Buying Time LLC</v>
      </c>
      <c r="E34" t="str">
        <f t="array" ref="E34">IFERROR(
IF(OR(
INDEX(Table1[Current ext vend],
MATCH(1,($A34=Table1[Material - Key])*(Completed_via_Excel!E$1=Table1[Country - Key]),0)) =
INDEX(Table1[Current int vend],
MATCH(1,($A34=Table1[Material - Key])*(Completed_via_Excel!E$1=Table1[Country - Key]),0)),
INDEX(Table1[Current int vend],
MATCH(1,($A34=Table1[Material - Key])*(Completed_via_Excel!E$1=Table1[Country - Key]),0)) = 0),
INDEX(Table1[Current ext vend],
MATCH(1,($A34=Table1[Material - Key])*(Completed_via_Excel!E$1=Table1[Country - Key]),0)),
INDEX(Table1[Current int vend],
MATCH(1,($A34=Table1[Material - Key])*(Completed_via_Excel!E$1=Table1[Country - Key]),0))
),
"")</f>
        <v>Buying Time LLC</v>
      </c>
      <c r="F34" s="20">
        <f t="array" ref="F34">MAX(IF(A34=Table1[Material - Key],Table1[Purchase Price]))</f>
        <v>2.5406879999999998</v>
      </c>
      <c r="G34">
        <f t="array" ref="G34">SUMPRODUCT((Table1[Material - Key]=A34)*(Table1[[HM Listing]:[EX Listing]]))</f>
        <v>239</v>
      </c>
      <c r="H34" s="21">
        <f>SUMIFS(Table1[Net Sales/Retail],Table1[Material - Key],Completed_via_Excel!A34)</f>
        <v>51219.72</v>
      </c>
      <c r="I34" s="21">
        <f>H34-SUMIFS(Table1[Promotion Net Sales/Retail],Table1[Material - Key],Completed_via_Excel!A34)</f>
        <v>40985.15</v>
      </c>
      <c r="J34">
        <f>H34/INDEX(Table1[Monthly AVG sales],MATCH(Completed_via_Excel!A34,Table1[Material - Key],0))</f>
        <v>12</v>
      </c>
      <c r="K34" s="4">
        <f>H34/SUMIFS(Table1[Net Sales/Retail],Table1[Material - Brand],Completed_via_Excel!B34,Table1[PRIVATE LABEL],"&lt;&gt;PL")</f>
        <v>0.52197908811120397</v>
      </c>
    </row>
    <row r="35" spans="1:11">
      <c r="A35" t="str">
        <v>110587</v>
      </c>
      <c r="B35" t="str">
        <f>INDEX(Table1[Material - Brand],MATCH(Completed_via_Excel!A35,Table1[Material - Key],0))</f>
        <v>Salamander</v>
      </c>
      <c r="C35" s="5" t="str">
        <f t="array" ref="C35">IFERROR(
IF(OR(
INDEX(Table1[Current ext vend],
MATCH(1,($A35=Table1[Material - Key])*(Completed_via_Excel!C$1=Table1[Country - Key]),0)) =
INDEX(Table1[Current int vend],
MATCH(1,($A35=Table1[Material - Key])*(Completed_via_Excel!C$1=Table1[Country - Key]),0)),
INDEX(Table1[Current int vend],
MATCH(1,($A35=Table1[Material - Key])*(Completed_via_Excel!C$1=Table1[Country - Key]),0)) = 0),
INDEX(Table1[Current ext vend],
MATCH(1,($A35=Table1[Material - Key])*(Completed_via_Excel!C$1=Table1[Country - Key]),0)),
INDEX(Table1[Current int vend],
MATCH(1,($A35=Table1[Material - Key])*(Completed_via_Excel!C$1=Table1[Country - Key]),0))
),
"")</f>
        <v>SKDKnickerbocker</v>
      </c>
      <c r="D35" s="5" t="str">
        <f t="array" ref="D35">IFERROR(
IF(OR(
INDEX(Table1[Current ext vend],
MATCH(1,($A35=Table1[Material - Key])*(Completed_via_Excel!D$1=Table1[Country - Key]),0)) =
INDEX(Table1[Current int vend],
MATCH(1,($A35=Table1[Material - Key])*(Completed_via_Excel!D$1=Table1[Country - Key]),0)),
INDEX(Table1[Current int vend],
MATCH(1,($A35=Table1[Material - Key])*(Completed_via_Excel!D$1=Table1[Country - Key]),0)) = 0),
INDEX(Table1[Current ext vend],
MATCH(1,($A35=Table1[Material - Key])*(Completed_via_Excel!D$1=Table1[Country - Key]),0)),
INDEX(Table1[Current int vend],
MATCH(1,($A35=Table1[Material - Key])*(Completed_via_Excel!D$1=Table1[Country - Key]),0))
),
"")</f>
        <v/>
      </c>
      <c r="E35" t="str">
        <f t="array" ref="E35">IFERROR(
IF(OR(
INDEX(Table1[Current ext vend],
MATCH(1,($A35=Table1[Material - Key])*(Completed_via_Excel!E$1=Table1[Country - Key]),0)) =
INDEX(Table1[Current int vend],
MATCH(1,($A35=Table1[Material - Key])*(Completed_via_Excel!E$1=Table1[Country - Key]),0)),
INDEX(Table1[Current int vend],
MATCH(1,($A35=Table1[Material - Key])*(Completed_via_Excel!E$1=Table1[Country - Key]),0)) = 0),
INDEX(Table1[Current ext vend],
MATCH(1,($A35=Table1[Material - Key])*(Completed_via_Excel!E$1=Table1[Country - Key]),0)),
INDEX(Table1[Current int vend],
MATCH(1,($A35=Table1[Material - Key])*(Completed_via_Excel!E$1=Table1[Country - Key]),0))
),
"")</f>
        <v/>
      </c>
      <c r="F35" s="20">
        <f t="array" ref="F35">MAX(IF(A35=Table1[Material - Key],Table1[Purchase Price]))</f>
        <v>1.183416666666667</v>
      </c>
      <c r="G35">
        <f t="array" ref="G35">SUMPRODUCT((Table1[Material - Key]=A35)*(Table1[[HM Listing]:[EX Listing]]))</f>
        <v>15</v>
      </c>
      <c r="H35" s="21">
        <f>SUMIFS(Table1[Net Sales/Retail],Table1[Material - Key],Completed_via_Excel!A35)</f>
        <v>1802.65</v>
      </c>
      <c r="I35" s="21">
        <f>H35-SUMIFS(Table1[Promotion Net Sales/Retail],Table1[Material - Key],Completed_via_Excel!A35)</f>
        <v>1717.95</v>
      </c>
      <c r="J35">
        <f>H35/INDEX(Table1[Monthly AVG sales],MATCH(Completed_via_Excel!A35,Table1[Material - Key],0))</f>
        <v>12.000000000000028</v>
      </c>
      <c r="K35" s="4">
        <f>H35/SUMIFS(Table1[Net Sales/Retail],Table1[Material - Brand],Completed_via_Excel!B35,Table1[PRIVATE LABEL],"&lt;&gt;PL")</f>
        <v>1.6364883383240939E-2</v>
      </c>
    </row>
    <row r="36" spans="1:11">
      <c r="A36" t="str">
        <v>111775</v>
      </c>
      <c r="B36" t="str">
        <f>INDEX(Table1[Material - Brand],MATCH(Completed_via_Excel!A36,Table1[Material - Key],0))</f>
        <v>Bison</v>
      </c>
      <c r="C36" s="5" t="str">
        <f t="array" ref="C36">IFERROR(
IF(OR(
INDEX(Table1[Current ext vend],
MATCH(1,($A36=Table1[Material - Key])*(Completed_via_Excel!C$1=Table1[Country - Key]),0)) =
INDEX(Table1[Current int vend],
MATCH(1,($A36=Table1[Material - Key])*(Completed_via_Excel!C$1=Table1[Country - Key]),0)),
INDEX(Table1[Current int vend],
MATCH(1,($A36=Table1[Material - Key])*(Completed_via_Excel!C$1=Table1[Country - Key]),0)) = 0),
INDEX(Table1[Current ext vend],
MATCH(1,($A36=Table1[Material - Key])*(Completed_via_Excel!C$1=Table1[Country - Key]),0)),
INDEX(Table1[Current int vend],
MATCH(1,($A36=Table1[Material - Key])*(Completed_via_Excel!C$1=Table1[Country - Key]),0))
),
"")</f>
        <v>ONMESSAGE INC</v>
      </c>
      <c r="D36" s="5" t="str">
        <f t="array" ref="D36">IFERROR(
IF(OR(
INDEX(Table1[Current ext vend],
MATCH(1,($A36=Table1[Material - Key])*(Completed_via_Excel!D$1=Table1[Country - Key]),0)) =
INDEX(Table1[Current int vend],
MATCH(1,($A36=Table1[Material - Key])*(Completed_via_Excel!D$1=Table1[Country - Key]),0)),
INDEX(Table1[Current int vend],
MATCH(1,($A36=Table1[Material - Key])*(Completed_via_Excel!D$1=Table1[Country - Key]),0)) = 0),
INDEX(Table1[Current ext vend],
MATCH(1,($A36=Table1[Material - Key])*(Completed_via_Excel!D$1=Table1[Country - Key]),0)),
INDEX(Table1[Current int vend],
MATCH(1,($A36=Table1[Material - Key])*(Completed_via_Excel!D$1=Table1[Country - Key]),0))
),
"")</f>
        <v>ONMESSAGE INC</v>
      </c>
      <c r="E36" t="str">
        <f t="array" ref="E36">IFERROR(
IF(OR(
INDEX(Table1[Current ext vend],
MATCH(1,($A36=Table1[Material - Key])*(Completed_via_Excel!E$1=Table1[Country - Key]),0)) =
INDEX(Table1[Current int vend],
MATCH(1,($A36=Table1[Material - Key])*(Completed_via_Excel!E$1=Table1[Country - Key]),0)),
INDEX(Table1[Current int vend],
MATCH(1,($A36=Table1[Material - Key])*(Completed_via_Excel!E$1=Table1[Country - Key]),0)) = 0),
INDEX(Table1[Current ext vend],
MATCH(1,($A36=Table1[Material - Key])*(Completed_via_Excel!E$1=Table1[Country - Key]),0)),
INDEX(Table1[Current int vend],
MATCH(1,($A36=Table1[Material - Key])*(Completed_via_Excel!E$1=Table1[Country - Key]),0))
),
"")</f>
        <v>ONMESSAGE INC</v>
      </c>
      <c r="F36" s="20">
        <f t="array" ref="F36">MAX(IF(A36=Table1[Material - Key],Table1[Purchase Price]))</f>
        <v>2.67069</v>
      </c>
      <c r="G36">
        <f t="array" ref="G36">SUMPRODUCT((Table1[Material - Key]=A36)*(Table1[[HM Listing]:[EX Listing]]))</f>
        <v>167</v>
      </c>
      <c r="H36" s="21">
        <f>SUMIFS(Table1[Net Sales/Retail],Table1[Material - Key],Completed_via_Excel!A36)</f>
        <v>24885.040000000001</v>
      </c>
      <c r="I36" s="21">
        <f>H36-SUMIFS(Table1[Promotion Net Sales/Retail],Table1[Material - Key],Completed_via_Excel!A36)</f>
        <v>22396.04</v>
      </c>
      <c r="J36">
        <f>H36/INDEX(Table1[Monthly AVG sales],MATCH(Completed_via_Excel!A36,Table1[Material - Key],0))</f>
        <v>12.00000000000002</v>
      </c>
      <c r="K36" s="4">
        <f>H36/SUMIFS(Table1[Net Sales/Retail],Table1[Material - Brand],Completed_via_Excel!B36,Table1[PRIVATE LABEL],"&lt;&gt;PL")</f>
        <v>1</v>
      </c>
    </row>
    <row r="37" spans="1:11">
      <c r="A37" t="str">
        <v>112650</v>
      </c>
      <c r="B37" t="str">
        <f>INDEX(Table1[Material - Brand],MATCH(Completed_via_Excel!A37,Table1[Material - Key],0))</f>
        <v>Kvadro</v>
      </c>
      <c r="C37" s="5" t="str">
        <f t="array" ref="C37">IFERROR(
IF(OR(
INDEX(Table1[Current ext vend],
MATCH(1,($A37=Table1[Material - Key])*(Completed_via_Excel!C$1=Table1[Country - Key]),0)) =
INDEX(Table1[Current int vend],
MATCH(1,($A37=Table1[Material - Key])*(Completed_via_Excel!C$1=Table1[Country - Key]),0)),
INDEX(Table1[Current int vend],
MATCH(1,($A37=Table1[Material - Key])*(Completed_via_Excel!C$1=Table1[Country - Key]),0)) = 0),
INDEX(Table1[Current ext vend],
MATCH(1,($A37=Table1[Material - Key])*(Completed_via_Excel!C$1=Table1[Country - Key]),0)),
INDEX(Table1[Current int vend],
MATCH(1,($A37=Table1[Material - Key])*(Completed_via_Excel!C$1=Table1[Country - Key]),0))
),
"")</f>
        <v/>
      </c>
      <c r="D37" s="5" t="str">
        <f t="array" ref="D37">IFERROR(
IF(OR(
INDEX(Table1[Current ext vend],
MATCH(1,($A37=Table1[Material - Key])*(Completed_via_Excel!D$1=Table1[Country - Key]),0)) =
INDEX(Table1[Current int vend],
MATCH(1,($A37=Table1[Material - Key])*(Completed_via_Excel!D$1=Table1[Country - Key]),0)),
INDEX(Table1[Current int vend],
MATCH(1,($A37=Table1[Material - Key])*(Completed_via_Excel!D$1=Table1[Country - Key]),0)) = 0),
INDEX(Table1[Current ext vend],
MATCH(1,($A37=Table1[Material - Key])*(Completed_via_Excel!D$1=Table1[Country - Key]),0)),
INDEX(Table1[Current int vend],
MATCH(1,($A37=Table1[Material - Key])*(Completed_via_Excel!D$1=Table1[Country - Key]),0))
),
"")</f>
        <v>Del Ray Media</v>
      </c>
      <c r="E37" t="str">
        <f t="array" ref="E37">IFERROR(
IF(OR(
INDEX(Table1[Current ext vend],
MATCH(1,($A37=Table1[Material - Key])*(Completed_via_Excel!E$1=Table1[Country - Key]),0)) =
INDEX(Table1[Current int vend],
MATCH(1,($A37=Table1[Material - Key])*(Completed_via_Excel!E$1=Table1[Country - Key]),0)),
INDEX(Table1[Current int vend],
MATCH(1,($A37=Table1[Material - Key])*(Completed_via_Excel!E$1=Table1[Country - Key]),0)) = 0),
INDEX(Table1[Current ext vend],
MATCH(1,($A37=Table1[Material - Key])*(Completed_via_Excel!E$1=Table1[Country - Key]),0)),
INDEX(Table1[Current int vend],
MATCH(1,($A37=Table1[Material - Key])*(Completed_via_Excel!E$1=Table1[Country - Key]),0))
),
"")</f>
        <v/>
      </c>
      <c r="F37" s="20">
        <f t="array" ref="F37">MAX(IF(A37=Table1[Material - Key],Table1[Purchase Price]))</f>
        <v>1.1157178000000001</v>
      </c>
      <c r="G37">
        <f t="array" ref="G37">SUMPRODUCT((Table1[Material - Key]=A37)*(Table1[[HM Listing]:[EX Listing]]))</f>
        <v>41</v>
      </c>
      <c r="H37" s="21">
        <f>SUMIFS(Table1[Net Sales/Retail],Table1[Material - Key],Completed_via_Excel!A37)</f>
        <v>3004.76</v>
      </c>
      <c r="I37" s="21">
        <f>H37-SUMIFS(Table1[Promotion Net Sales/Retail],Table1[Material - Key],Completed_via_Excel!A37)</f>
        <v>2936.8</v>
      </c>
      <c r="J37">
        <f>H37/INDEX(Table1[Monthly AVG sales],MATCH(Completed_via_Excel!A37,Table1[Material - Key],0))</f>
        <v>11.999999999999986</v>
      </c>
      <c r="K37" s="4">
        <f>H37/SUMIFS(Table1[Net Sales/Retail],Table1[Material - Brand],Completed_via_Excel!B37,Table1[PRIVATE LABEL],"&lt;&gt;PL")</f>
        <v>1</v>
      </c>
    </row>
    <row r="38" spans="1:11">
      <c r="A38" t="str">
        <v>112778</v>
      </c>
      <c r="B38" t="str">
        <f>INDEX(Table1[Material - Brand],MATCH(Completed_via_Excel!A38,Table1[Material - Key],0))</f>
        <v>Vici</v>
      </c>
      <c r="C38" s="5" t="str">
        <f t="array" ref="C38">IFERROR(
IF(OR(
INDEX(Table1[Current ext vend],
MATCH(1,($A38=Table1[Material - Key])*(Completed_via_Excel!C$1=Table1[Country - Key]),0)) =
INDEX(Table1[Current int vend],
MATCH(1,($A38=Table1[Material - Key])*(Completed_via_Excel!C$1=Table1[Country - Key]),0)),
INDEX(Table1[Current int vend],
MATCH(1,($A38=Table1[Material - Key])*(Completed_via_Excel!C$1=Table1[Country - Key]),0)) = 0),
INDEX(Table1[Current ext vend],
MATCH(1,($A38=Table1[Material - Key])*(Completed_via_Excel!C$1=Table1[Country - Key]),0)),
INDEX(Table1[Current int vend],
MATCH(1,($A38=Table1[Material - Key])*(Completed_via_Excel!C$1=Table1[Country - Key]),0))
),
"")</f>
        <v/>
      </c>
      <c r="D38" s="5" t="str">
        <f t="array" ref="D38">IFERROR(
IF(OR(
INDEX(Table1[Current ext vend],
MATCH(1,($A38=Table1[Material - Key])*(Completed_via_Excel!D$1=Table1[Country - Key]),0)) =
INDEX(Table1[Current int vend],
MATCH(1,($A38=Table1[Material - Key])*(Completed_via_Excel!D$1=Table1[Country - Key]),0)),
INDEX(Table1[Current int vend],
MATCH(1,($A38=Table1[Material - Key])*(Completed_via_Excel!D$1=Table1[Country - Key]),0)) = 0),
INDEX(Table1[Current ext vend],
MATCH(1,($A38=Table1[Material - Key])*(Completed_via_Excel!D$1=Table1[Country - Key]),0)),
INDEX(Table1[Current int vend],
MATCH(1,($A38=Table1[Material - Key])*(Completed_via_Excel!D$1=Table1[Country - Key]),0))
),
"")</f>
        <v>Shorr Johnson Magnus</v>
      </c>
      <c r="E38" t="str">
        <f t="array" ref="E38">IFERROR(
IF(OR(
INDEX(Table1[Current ext vend],
MATCH(1,($A38=Table1[Material - Key])*(Completed_via_Excel!E$1=Table1[Country - Key]),0)) =
INDEX(Table1[Current int vend],
MATCH(1,($A38=Table1[Material - Key])*(Completed_via_Excel!E$1=Table1[Country - Key]),0)),
INDEX(Table1[Current int vend],
MATCH(1,($A38=Table1[Material - Key])*(Completed_via_Excel!E$1=Table1[Country - Key]),0)) = 0),
INDEX(Table1[Current ext vend],
MATCH(1,($A38=Table1[Material - Key])*(Completed_via_Excel!E$1=Table1[Country - Key]),0)),
INDEX(Table1[Current int vend],
MATCH(1,($A38=Table1[Material - Key])*(Completed_via_Excel!E$1=Table1[Country - Key]),0))
),
"")</f>
        <v/>
      </c>
      <c r="F38" s="20">
        <f t="array" ref="F38">MAX(IF(A38=Table1[Material - Key],Table1[Purchase Price]))</f>
        <v>2</v>
      </c>
      <c r="G38">
        <f t="array" ref="G38">SUMPRODUCT((Table1[Material - Key]=A38)*(Table1[[HM Listing]:[EX Listing]]))</f>
        <v>0</v>
      </c>
      <c r="H38" s="21">
        <f>SUMIFS(Table1[Net Sales/Retail],Table1[Material - Key],Completed_via_Excel!A38)</f>
        <v>0.37</v>
      </c>
      <c r="I38" s="21">
        <f>H38-SUMIFS(Table1[Promotion Net Sales/Retail],Table1[Material - Key],Completed_via_Excel!A38)</f>
        <v>0.37</v>
      </c>
      <c r="J38">
        <f>H38/INDEX(Table1[Monthly AVG sales],MATCH(Completed_via_Excel!A38,Table1[Material - Key],0))</f>
        <v>1</v>
      </c>
      <c r="K38" s="4">
        <f>H38/SUMIFS(Table1[Net Sales/Retail],Table1[Material - Brand],Completed_via_Excel!B38,Table1[PRIVATE LABEL],"&lt;&gt;PL")</f>
        <v>1</v>
      </c>
    </row>
    <row r="39" spans="1:11">
      <c r="A39" t="str">
        <v>112786</v>
      </c>
      <c r="B39" t="str">
        <f>INDEX(Table1[Material - Brand],MATCH(Completed_via_Excel!A39,Table1[Material - Key],0))</f>
        <v>Salamander</v>
      </c>
      <c r="C39" s="5" t="str">
        <f t="array" ref="C39">IFERROR(
IF(OR(
INDEX(Table1[Current ext vend],
MATCH(1,($A39=Table1[Material - Key])*(Completed_via_Excel!C$1=Table1[Country - Key]),0)) =
INDEX(Table1[Current int vend],
MATCH(1,($A39=Table1[Material - Key])*(Completed_via_Excel!C$1=Table1[Country - Key]),0)),
INDEX(Table1[Current int vend],
MATCH(1,($A39=Table1[Material - Key])*(Completed_via_Excel!C$1=Table1[Country - Key]),0)) = 0),
INDEX(Table1[Current ext vend],
MATCH(1,($A39=Table1[Material - Key])*(Completed_via_Excel!C$1=Table1[Country - Key]),0)),
INDEX(Table1[Current int vend],
MATCH(1,($A39=Table1[Material - Key])*(Completed_via_Excel!C$1=Table1[Country - Key]),0))
),
"")</f>
        <v/>
      </c>
      <c r="D39" s="5" t="str">
        <f t="array" ref="D39">IFERROR(
IF(OR(
INDEX(Table1[Current ext vend],
MATCH(1,($A39=Table1[Material - Key])*(Completed_via_Excel!D$1=Table1[Country - Key]),0)) =
INDEX(Table1[Current int vend],
MATCH(1,($A39=Table1[Material - Key])*(Completed_via_Excel!D$1=Table1[Country - Key]),0)),
INDEX(Table1[Current int vend],
MATCH(1,($A39=Table1[Material - Key])*(Completed_via_Excel!D$1=Table1[Country - Key]),0)) = 0),
INDEX(Table1[Current ext vend],
MATCH(1,($A39=Table1[Material - Key])*(Completed_via_Excel!D$1=Table1[Country - Key]),0)),
INDEX(Table1[Current int vend],
MATCH(1,($A39=Table1[Material - Key])*(Completed_via_Excel!D$1=Table1[Country - Key]),0))
),
"")</f>
        <v>Buying Time LLC</v>
      </c>
      <c r="E39" t="str">
        <f t="array" ref="E39">IFERROR(
IF(OR(
INDEX(Table1[Current ext vend],
MATCH(1,($A39=Table1[Material - Key])*(Completed_via_Excel!E$1=Table1[Country - Key]),0)) =
INDEX(Table1[Current int vend],
MATCH(1,($A39=Table1[Material - Key])*(Completed_via_Excel!E$1=Table1[Country - Key]),0)),
INDEX(Table1[Current int vend],
MATCH(1,($A39=Table1[Material - Key])*(Completed_via_Excel!E$1=Table1[Country - Key]),0)) = 0),
INDEX(Table1[Current ext vend],
MATCH(1,($A39=Table1[Material - Key])*(Completed_via_Excel!E$1=Table1[Country - Key]),0)),
INDEX(Table1[Current int vend],
MATCH(1,($A39=Table1[Material - Key])*(Completed_via_Excel!E$1=Table1[Country - Key]),0))
),
"")</f>
        <v/>
      </c>
      <c r="F39" s="20">
        <f t="array" ref="F39">MAX(IF(A39=Table1[Material - Key],Table1[Purchase Price]))</f>
        <v>2.2513000000000001</v>
      </c>
      <c r="G39">
        <f t="array" ref="G39">SUMPRODUCT((Table1[Material - Key]=A39)*(Table1[[HM Listing]:[EX Listing]]))</f>
        <v>41</v>
      </c>
      <c r="H39" s="21">
        <f>SUMIFS(Table1[Net Sales/Retail],Table1[Material - Key],Completed_via_Excel!A39)</f>
        <v>4519.58</v>
      </c>
      <c r="I39" s="21">
        <f>H39-SUMIFS(Table1[Promotion Net Sales/Retail],Table1[Material - Key],Completed_via_Excel!A39)</f>
        <v>3641.7599999999998</v>
      </c>
      <c r="J39">
        <f>H39/INDEX(Table1[Monthly AVG sales],MATCH(Completed_via_Excel!A39,Table1[Material - Key],0))</f>
        <v>11.999999999999989</v>
      </c>
      <c r="K39" s="4">
        <f>H39/SUMIFS(Table1[Net Sales/Retail],Table1[Material - Brand],Completed_via_Excel!B39,Table1[PRIVATE LABEL],"&lt;&gt;PL")</f>
        <v>4.1029817014521998E-2</v>
      </c>
    </row>
    <row r="40" spans="1:11">
      <c r="A40" t="str">
        <v>113044</v>
      </c>
      <c r="B40" t="str">
        <f>INDEX(Table1[Material - Brand],MATCH(Completed_via_Excel!A40,Table1[Material - Key],0))</f>
        <v>Salamander</v>
      </c>
      <c r="C40" s="5" t="str">
        <f t="array" ref="C40">IFERROR(
IF(OR(
INDEX(Table1[Current ext vend],
MATCH(1,($A40=Table1[Material - Key])*(Completed_via_Excel!C$1=Table1[Country - Key]),0)) =
INDEX(Table1[Current int vend],
MATCH(1,($A40=Table1[Material - Key])*(Completed_via_Excel!C$1=Table1[Country - Key]),0)),
INDEX(Table1[Current int vend],
MATCH(1,($A40=Table1[Material - Key])*(Completed_via_Excel!C$1=Table1[Country - Key]),0)) = 0),
INDEX(Table1[Current ext vend],
MATCH(1,($A40=Table1[Material - Key])*(Completed_via_Excel!C$1=Table1[Country - Key]),0)),
INDEX(Table1[Current int vend],
MATCH(1,($A40=Table1[Material - Key])*(Completed_via_Excel!C$1=Table1[Country - Key]),0))
),
"")</f>
        <v/>
      </c>
      <c r="D40" s="5" t="str">
        <f t="array" ref="D40">IFERROR(
IF(OR(
INDEX(Table1[Current ext vend],
MATCH(1,($A40=Table1[Material - Key])*(Completed_via_Excel!D$1=Table1[Country - Key]),0)) =
INDEX(Table1[Current int vend],
MATCH(1,($A40=Table1[Material - Key])*(Completed_via_Excel!D$1=Table1[Country - Key]),0)),
INDEX(Table1[Current int vend],
MATCH(1,($A40=Table1[Material - Key])*(Completed_via_Excel!D$1=Table1[Country - Key]),0)) = 0),
INDEX(Table1[Current ext vend],
MATCH(1,($A40=Table1[Material - Key])*(Completed_via_Excel!D$1=Table1[Country - Key]),0)),
INDEX(Table1[Current int vend],
MATCH(1,($A40=Table1[Material - Key])*(Completed_via_Excel!D$1=Table1[Country - Key]),0))
),
"")</f>
        <v>Buying Time LLC</v>
      </c>
      <c r="E40" t="str">
        <f t="array" ref="E40">IFERROR(
IF(OR(
INDEX(Table1[Current ext vend],
MATCH(1,($A40=Table1[Material - Key])*(Completed_via_Excel!E$1=Table1[Country - Key]),0)) =
INDEX(Table1[Current int vend],
MATCH(1,($A40=Table1[Material - Key])*(Completed_via_Excel!E$1=Table1[Country - Key]),0)),
INDEX(Table1[Current int vend],
MATCH(1,($A40=Table1[Material - Key])*(Completed_via_Excel!E$1=Table1[Country - Key]),0)) = 0),
INDEX(Table1[Current ext vend],
MATCH(1,($A40=Table1[Material - Key])*(Completed_via_Excel!E$1=Table1[Country - Key]),0)),
INDEX(Table1[Current int vend],
MATCH(1,($A40=Table1[Material - Key])*(Completed_via_Excel!E$1=Table1[Country - Key]),0))
),
"")</f>
        <v/>
      </c>
      <c r="F40" s="20">
        <f t="array" ref="F40">MAX(IF(A40=Table1[Material - Key],Table1[Purchase Price]))</f>
        <v>2.4</v>
      </c>
      <c r="G40">
        <f t="array" ref="G40">SUMPRODUCT((Table1[Material - Key]=A40)*(Table1[[HM Listing]:[EX Listing]]))</f>
        <v>41</v>
      </c>
      <c r="H40" s="21">
        <f>SUMIFS(Table1[Net Sales/Retail],Table1[Material - Key],Completed_via_Excel!A40)</f>
        <v>2878.95</v>
      </c>
      <c r="I40" s="21">
        <f>H40-SUMIFS(Table1[Promotion Net Sales/Retail],Table1[Material - Key],Completed_via_Excel!A40)</f>
        <v>2808.0099999999998</v>
      </c>
      <c r="J40">
        <f>H40/INDEX(Table1[Monthly AVG sales],MATCH(Completed_via_Excel!A40,Table1[Material - Key],0))</f>
        <v>12</v>
      </c>
      <c r="K40" s="4">
        <f>H40/SUMIFS(Table1[Net Sales/Retail],Table1[Material - Brand],Completed_via_Excel!B40,Table1[PRIVATE LABEL],"&lt;&gt;PL")</f>
        <v>2.6135789541054281E-2</v>
      </c>
    </row>
    <row r="41" spans="1:11">
      <c r="A41" t="str">
        <v>113728</v>
      </c>
      <c r="B41" t="str">
        <f>INDEX(Table1[Material - Brand],MATCH(Completed_via_Excel!A41,Table1[Material - Key],0))</f>
        <v>Salamander</v>
      </c>
      <c r="C41" s="5" t="str">
        <f t="array" ref="C41">IFERROR(
IF(OR(
INDEX(Table1[Current ext vend],
MATCH(1,($A41=Table1[Material - Key])*(Completed_via_Excel!C$1=Table1[Country - Key]),0)) =
INDEX(Table1[Current int vend],
MATCH(1,($A41=Table1[Material - Key])*(Completed_via_Excel!C$1=Table1[Country - Key]),0)),
INDEX(Table1[Current int vend],
MATCH(1,($A41=Table1[Material - Key])*(Completed_via_Excel!C$1=Table1[Country - Key]),0)) = 0),
INDEX(Table1[Current ext vend],
MATCH(1,($A41=Table1[Material - Key])*(Completed_via_Excel!C$1=Table1[Country - Key]),0)),
INDEX(Table1[Current int vend],
MATCH(1,($A41=Table1[Material - Key])*(Completed_via_Excel!C$1=Table1[Country - Key]),0))
),
"")</f>
        <v/>
      </c>
      <c r="D41" s="5" t="str">
        <f t="array" ref="D41">IFERROR(
IF(OR(
INDEX(Table1[Current ext vend],
MATCH(1,($A41=Table1[Material - Key])*(Completed_via_Excel!D$1=Table1[Country - Key]),0)) =
INDEX(Table1[Current int vend],
MATCH(1,($A41=Table1[Material - Key])*(Completed_via_Excel!D$1=Table1[Country - Key]),0)),
INDEX(Table1[Current int vend],
MATCH(1,($A41=Table1[Material - Key])*(Completed_via_Excel!D$1=Table1[Country - Key]),0)) = 0),
INDEX(Table1[Current ext vend],
MATCH(1,($A41=Table1[Material - Key])*(Completed_via_Excel!D$1=Table1[Country - Key]),0)),
INDEX(Table1[Current int vend],
MATCH(1,($A41=Table1[Material - Key])*(Completed_via_Excel!D$1=Table1[Country - Key]),0))
),
"")</f>
        <v>Buying Time LLC</v>
      </c>
      <c r="E41" t="str">
        <f t="array" ref="E41">IFERROR(
IF(OR(
INDEX(Table1[Current ext vend],
MATCH(1,($A41=Table1[Material - Key])*(Completed_via_Excel!E$1=Table1[Country - Key]),0)) =
INDEX(Table1[Current int vend],
MATCH(1,($A41=Table1[Material - Key])*(Completed_via_Excel!E$1=Table1[Country - Key]),0)),
INDEX(Table1[Current int vend],
MATCH(1,($A41=Table1[Material - Key])*(Completed_via_Excel!E$1=Table1[Country - Key]),0)) = 0),
INDEX(Table1[Current ext vend],
MATCH(1,($A41=Table1[Material - Key])*(Completed_via_Excel!E$1=Table1[Country - Key]),0)),
INDEX(Table1[Current int vend],
MATCH(1,($A41=Table1[Material - Key])*(Completed_via_Excel!E$1=Table1[Country - Key]),0))
),
"")</f>
        <v/>
      </c>
      <c r="F41" s="20">
        <f t="array" ref="F41">MAX(IF(A41=Table1[Material - Key],Table1[Purchase Price]))</f>
        <v>1.262041666666667</v>
      </c>
      <c r="G41">
        <f t="array" ref="G41">SUMPRODUCT((Table1[Material - Key]=A41)*(Table1[[HM Listing]:[EX Listing]]))</f>
        <v>109</v>
      </c>
      <c r="H41" s="21">
        <f>SUMIFS(Table1[Net Sales/Retail],Table1[Material - Key],Completed_via_Excel!A41)</f>
        <v>74699.41</v>
      </c>
      <c r="I41" s="21">
        <f>H41-SUMIFS(Table1[Promotion Net Sales/Retail],Table1[Material - Key],Completed_via_Excel!A41)</f>
        <v>72011.930000000008</v>
      </c>
      <c r="J41">
        <f>H41/INDEX(Table1[Monthly AVG sales],MATCH(Completed_via_Excel!A41,Table1[Material - Key],0))</f>
        <v>12.000000000000007</v>
      </c>
      <c r="K41" s="4">
        <f>H41/SUMIFS(Table1[Net Sales/Retail],Table1[Material - Brand],Completed_via_Excel!B41,Table1[PRIVATE LABEL],"&lt;&gt;PL")</f>
        <v>0.67813892516400975</v>
      </c>
    </row>
    <row r="42" spans="1:11">
      <c r="A42" t="str">
        <v>113993</v>
      </c>
      <c r="B42" t="str">
        <f>INDEX(Table1[Material - Brand],MATCH(Completed_via_Excel!A42,Table1[Material - Key],0))</f>
        <v>Salamander</v>
      </c>
      <c r="C42" s="5" t="str">
        <f t="array" ref="C42">IFERROR(
IF(OR(
INDEX(Table1[Current ext vend],
MATCH(1,($A42=Table1[Material - Key])*(Completed_via_Excel!C$1=Table1[Country - Key]),0)) =
INDEX(Table1[Current int vend],
MATCH(1,($A42=Table1[Material - Key])*(Completed_via_Excel!C$1=Table1[Country - Key]),0)),
INDEX(Table1[Current int vend],
MATCH(1,($A42=Table1[Material - Key])*(Completed_via_Excel!C$1=Table1[Country - Key]),0)) = 0),
INDEX(Table1[Current ext vend],
MATCH(1,($A42=Table1[Material - Key])*(Completed_via_Excel!C$1=Table1[Country - Key]),0)),
INDEX(Table1[Current int vend],
MATCH(1,($A42=Table1[Material - Key])*(Completed_via_Excel!C$1=Table1[Country - Key]),0))
),
"")</f>
        <v/>
      </c>
      <c r="D42" s="5" t="str">
        <f t="array" ref="D42">IFERROR(
IF(OR(
INDEX(Table1[Current ext vend],
MATCH(1,($A42=Table1[Material - Key])*(Completed_via_Excel!D$1=Table1[Country - Key]),0)) =
INDEX(Table1[Current int vend],
MATCH(1,($A42=Table1[Material - Key])*(Completed_via_Excel!D$1=Table1[Country - Key]),0)),
INDEX(Table1[Current int vend],
MATCH(1,($A42=Table1[Material - Key])*(Completed_via_Excel!D$1=Table1[Country - Key]),0)) = 0),
INDEX(Table1[Current ext vend],
MATCH(1,($A42=Table1[Material - Key])*(Completed_via_Excel!D$1=Table1[Country - Key]),0)),
INDEX(Table1[Current int vend],
MATCH(1,($A42=Table1[Material - Key])*(Completed_via_Excel!D$1=Table1[Country - Key]),0))
),
"")</f>
        <v>Buying Time LLC</v>
      </c>
      <c r="E42" t="str">
        <f t="array" ref="E42">IFERROR(
IF(OR(
INDEX(Table1[Current ext vend],
MATCH(1,($A42=Table1[Material - Key])*(Completed_via_Excel!E$1=Table1[Country - Key]),0)) =
INDEX(Table1[Current int vend],
MATCH(1,($A42=Table1[Material - Key])*(Completed_via_Excel!E$1=Table1[Country - Key]),0)),
INDEX(Table1[Current int vend],
MATCH(1,($A42=Table1[Material - Key])*(Completed_via_Excel!E$1=Table1[Country - Key]),0)) = 0),
INDEX(Table1[Current ext vend],
MATCH(1,($A42=Table1[Material - Key])*(Completed_via_Excel!E$1=Table1[Country - Key]),0)),
INDEX(Table1[Current int vend],
MATCH(1,($A42=Table1[Material - Key])*(Completed_via_Excel!E$1=Table1[Country - Key]),0))
),
"")</f>
        <v/>
      </c>
      <c r="F42" s="20">
        <f t="array" ref="F42">MAX(IF(A42=Table1[Material - Key],Table1[Purchase Price]))</f>
        <v>1.35</v>
      </c>
      <c r="G42">
        <f t="array" ref="G42">SUMPRODUCT((Table1[Material - Key]=A42)*(Table1[[HM Listing]:[EX Listing]]))</f>
        <v>0</v>
      </c>
      <c r="H42" s="21">
        <f>SUMIFS(Table1[Net Sales/Retail],Table1[Material - Key],Completed_via_Excel!A42)</f>
        <v>408.86</v>
      </c>
      <c r="I42" s="21">
        <f>H42-SUMIFS(Table1[Promotion Net Sales/Retail],Table1[Material - Key],Completed_via_Excel!A42)</f>
        <v>400.26</v>
      </c>
      <c r="J42">
        <f>H42/INDEX(Table1[Monthly AVG sales],MATCH(Completed_via_Excel!A42,Table1[Material - Key],0))</f>
        <v>11.999999999999988</v>
      </c>
      <c r="K42" s="4">
        <f>H42/SUMIFS(Table1[Net Sales/Retail],Table1[Material - Brand],Completed_via_Excel!B42,Table1[PRIVATE LABEL],"&lt;&gt;PL")</f>
        <v>3.7117278562515689E-3</v>
      </c>
    </row>
    <row r="43" spans="1:11">
      <c r="A43" t="str">
        <v>113994</v>
      </c>
      <c r="B43" t="str">
        <f>INDEX(Table1[Material - Brand],MATCH(Completed_via_Excel!A43,Table1[Material - Key],0))</f>
        <v>Gold Care</v>
      </c>
      <c r="C43" s="5" t="str">
        <f t="array" ref="C43">IFERROR(
IF(OR(
INDEX(Table1[Current ext vend],
MATCH(1,($A43=Table1[Material - Key])*(Completed_via_Excel!C$1=Table1[Country - Key]),0)) =
INDEX(Table1[Current int vend],
MATCH(1,($A43=Table1[Material - Key])*(Completed_via_Excel!C$1=Table1[Country - Key]),0)),
INDEX(Table1[Current int vend],
MATCH(1,($A43=Table1[Material - Key])*(Completed_via_Excel!C$1=Table1[Country - Key]),0)) = 0),
INDEX(Table1[Current ext vend],
MATCH(1,($A43=Table1[Material - Key])*(Completed_via_Excel!C$1=Table1[Country - Key]),0)),
INDEX(Table1[Current int vend],
MATCH(1,($A43=Table1[Material - Key])*(Completed_via_Excel!C$1=Table1[Country - Key]),0))
),
"")</f>
        <v/>
      </c>
      <c r="D43" s="5" t="str">
        <f t="array" ref="D43">IFERROR(
IF(OR(
INDEX(Table1[Current ext vend],
MATCH(1,($A43=Table1[Material - Key])*(Completed_via_Excel!D$1=Table1[Country - Key]),0)) =
INDEX(Table1[Current int vend],
MATCH(1,($A43=Table1[Material - Key])*(Completed_via_Excel!D$1=Table1[Country - Key]),0)),
INDEX(Table1[Current int vend],
MATCH(1,($A43=Table1[Material - Key])*(Completed_via_Excel!D$1=Table1[Country - Key]),0)) = 0),
INDEX(Table1[Current ext vend],
MATCH(1,($A43=Table1[Material - Key])*(Completed_via_Excel!D$1=Table1[Country - Key]),0)),
INDEX(Table1[Current int vend],
MATCH(1,($A43=Table1[Material - Key])*(Completed_via_Excel!D$1=Table1[Country - Key]),0))
),
"")</f>
        <v>Buying Time LLC</v>
      </c>
      <c r="E43" t="str">
        <f t="array" ref="E43">IFERROR(
IF(OR(
INDEX(Table1[Current ext vend],
MATCH(1,($A43=Table1[Material - Key])*(Completed_via_Excel!E$1=Table1[Country - Key]),0)) =
INDEX(Table1[Current int vend],
MATCH(1,($A43=Table1[Material - Key])*(Completed_via_Excel!E$1=Table1[Country - Key]),0)),
INDEX(Table1[Current int vend],
MATCH(1,($A43=Table1[Material - Key])*(Completed_via_Excel!E$1=Table1[Country - Key]),0)) = 0),
INDEX(Table1[Current ext vend],
MATCH(1,($A43=Table1[Material - Key])*(Completed_via_Excel!E$1=Table1[Country - Key]),0)),
INDEX(Table1[Current int vend],
MATCH(1,($A43=Table1[Material - Key])*(Completed_via_Excel!E$1=Table1[Country - Key]),0))
),
"")</f>
        <v/>
      </c>
      <c r="F43" s="20">
        <f t="array" ref="F43">MAX(IF(A43=Table1[Material - Key],Table1[Purchase Price]))</f>
        <v>2.35</v>
      </c>
      <c r="G43">
        <f t="array" ref="G43">SUMPRODUCT((Table1[Material - Key]=A43)*(Table1[[HM Listing]:[EX Listing]]))</f>
        <v>9</v>
      </c>
      <c r="H43" s="21">
        <f>SUMIFS(Table1[Net Sales/Retail],Table1[Material - Key],Completed_via_Excel!A43)</f>
        <v>873.99</v>
      </c>
      <c r="I43" s="21">
        <f>H43-SUMIFS(Table1[Promotion Net Sales/Retail],Table1[Material - Key],Completed_via_Excel!A43)</f>
        <v>864.26</v>
      </c>
      <c r="J43">
        <f>H43/INDEX(Table1[Monthly AVG sales],MATCH(Completed_via_Excel!A43,Table1[Material - Key],0))</f>
        <v>12</v>
      </c>
      <c r="K43" s="4">
        <f>H43/SUMIFS(Table1[Net Sales/Retail],Table1[Material - Brand],Completed_via_Excel!B43,Table1[PRIVATE LABEL],"&lt;&gt;PL")</f>
        <v>8.9068136885229188E-3</v>
      </c>
    </row>
    <row r="44" spans="1:11">
      <c r="A44" t="str">
        <v>114096</v>
      </c>
      <c r="B44" t="str">
        <f>INDEX(Table1[Material - Brand],MATCH(Completed_via_Excel!A44,Table1[Material - Key],0))</f>
        <v>Silver</v>
      </c>
      <c r="C44" s="5" t="str">
        <f t="array" ref="C44">IFERROR(
IF(OR(
INDEX(Table1[Current ext vend],
MATCH(1,($A44=Table1[Material - Key])*(Completed_via_Excel!C$1=Table1[Country - Key]),0)) =
INDEX(Table1[Current int vend],
MATCH(1,($A44=Table1[Material - Key])*(Completed_via_Excel!C$1=Table1[Country - Key]),0)),
INDEX(Table1[Current int vend],
MATCH(1,($A44=Table1[Material - Key])*(Completed_via_Excel!C$1=Table1[Country - Key]),0)) = 0),
INDEX(Table1[Current ext vend],
MATCH(1,($A44=Table1[Material - Key])*(Completed_via_Excel!C$1=Table1[Country - Key]),0)),
INDEX(Table1[Current int vend],
MATCH(1,($A44=Table1[Material - Key])*(Completed_via_Excel!C$1=Table1[Country - Key]),0))
),
"")</f>
        <v/>
      </c>
      <c r="D44" s="5" t="str">
        <f t="array" ref="D44">IFERROR(
IF(OR(
INDEX(Table1[Current ext vend],
MATCH(1,($A44=Table1[Material - Key])*(Completed_via_Excel!D$1=Table1[Country - Key]),0)) =
INDEX(Table1[Current int vend],
MATCH(1,($A44=Table1[Material - Key])*(Completed_via_Excel!D$1=Table1[Country - Key]),0)),
INDEX(Table1[Current int vend],
MATCH(1,($A44=Table1[Material - Key])*(Completed_via_Excel!D$1=Table1[Country - Key]),0)) = 0),
INDEX(Table1[Current ext vend],
MATCH(1,($A44=Table1[Material - Key])*(Completed_via_Excel!D$1=Table1[Country - Key]),0)),
INDEX(Table1[Current int vend],
MATCH(1,($A44=Table1[Material - Key])*(Completed_via_Excel!D$1=Table1[Country - Key]),0))
),
"")</f>
        <v>Nebo Media</v>
      </c>
      <c r="E44" t="str">
        <f t="array" ref="E44">IFERROR(
IF(OR(
INDEX(Table1[Current ext vend],
MATCH(1,($A44=Table1[Material - Key])*(Completed_via_Excel!E$1=Table1[Country - Key]),0)) =
INDEX(Table1[Current int vend],
MATCH(1,($A44=Table1[Material - Key])*(Completed_via_Excel!E$1=Table1[Country - Key]),0)),
INDEX(Table1[Current int vend],
MATCH(1,($A44=Table1[Material - Key])*(Completed_via_Excel!E$1=Table1[Country - Key]),0)) = 0),
INDEX(Table1[Current ext vend],
MATCH(1,($A44=Table1[Material - Key])*(Completed_via_Excel!E$1=Table1[Country - Key]),0)),
INDEX(Table1[Current int vend],
MATCH(1,($A44=Table1[Material - Key])*(Completed_via_Excel!E$1=Table1[Country - Key]),0))
),
"")</f>
        <v/>
      </c>
      <c r="F44" s="20">
        <f t="array" ref="F44">MAX(IF(A44=Table1[Material - Key],Table1[Purchase Price]))</f>
        <v>2.2321</v>
      </c>
      <c r="G44">
        <f t="array" ref="G44">SUMPRODUCT((Table1[Material - Key]=A44)*(Table1[[HM Listing]:[EX Listing]]))</f>
        <v>100</v>
      </c>
      <c r="H44" s="21">
        <f>SUMIFS(Table1[Net Sales/Retail],Table1[Material - Key],Completed_via_Excel!A44)</f>
        <v>52528.5</v>
      </c>
      <c r="I44" s="21">
        <f>H44-SUMIFS(Table1[Promotion Net Sales/Retail],Table1[Material - Key],Completed_via_Excel!A44)</f>
        <v>36398.81</v>
      </c>
      <c r="J44">
        <f>H44/INDEX(Table1[Monthly AVG sales],MATCH(Completed_via_Excel!A44,Table1[Material - Key],0))</f>
        <v>12</v>
      </c>
      <c r="K44" s="4">
        <f>H44/SUMIFS(Table1[Net Sales/Retail],Table1[Material - Brand],Completed_via_Excel!B44,Table1[PRIVATE LABEL],"&lt;&gt;PL")</f>
        <v>0.46167289264651762</v>
      </c>
    </row>
    <row r="45" spans="1:11">
      <c r="A45" t="str">
        <v>114129</v>
      </c>
      <c r="B45" t="str">
        <f>INDEX(Table1[Material - Brand],MATCH(Completed_via_Excel!A45,Table1[Material - Key],0))</f>
        <v>Silver</v>
      </c>
      <c r="C45" s="5" t="str">
        <f t="array" ref="C45">IFERROR(
IF(OR(
INDEX(Table1[Current ext vend],
MATCH(1,($A45=Table1[Material - Key])*(Completed_via_Excel!C$1=Table1[Country - Key]),0)) =
INDEX(Table1[Current int vend],
MATCH(1,($A45=Table1[Material - Key])*(Completed_via_Excel!C$1=Table1[Country - Key]),0)),
INDEX(Table1[Current int vend],
MATCH(1,($A45=Table1[Material - Key])*(Completed_via_Excel!C$1=Table1[Country - Key]),0)) = 0),
INDEX(Table1[Current ext vend],
MATCH(1,($A45=Table1[Material - Key])*(Completed_via_Excel!C$1=Table1[Country - Key]),0)),
INDEX(Table1[Current int vend],
MATCH(1,($A45=Table1[Material - Key])*(Completed_via_Excel!C$1=Table1[Country - Key]),0))
),
"")</f>
        <v/>
      </c>
      <c r="D45" s="5" t="str">
        <f t="array" ref="D45">IFERROR(
IF(OR(
INDEX(Table1[Current ext vend],
MATCH(1,($A45=Table1[Material - Key])*(Completed_via_Excel!D$1=Table1[Country - Key]),0)) =
INDEX(Table1[Current int vend],
MATCH(1,($A45=Table1[Material - Key])*(Completed_via_Excel!D$1=Table1[Country - Key]),0)),
INDEX(Table1[Current int vend],
MATCH(1,($A45=Table1[Material - Key])*(Completed_via_Excel!D$1=Table1[Country - Key]),0)) = 0),
INDEX(Table1[Current ext vend],
MATCH(1,($A45=Table1[Material - Key])*(Completed_via_Excel!D$1=Table1[Country - Key]),0)),
INDEX(Table1[Current int vend],
MATCH(1,($A45=Table1[Material - Key])*(Completed_via_Excel!D$1=Table1[Country - Key]),0))
),
"")</f>
        <v>Nebo Media</v>
      </c>
      <c r="E45" t="str">
        <f t="array" ref="E45">IFERROR(
IF(OR(
INDEX(Table1[Current ext vend],
MATCH(1,($A45=Table1[Material - Key])*(Completed_via_Excel!E$1=Table1[Country - Key]),0)) =
INDEX(Table1[Current int vend],
MATCH(1,($A45=Table1[Material - Key])*(Completed_via_Excel!E$1=Table1[Country - Key]),0)),
INDEX(Table1[Current int vend],
MATCH(1,($A45=Table1[Material - Key])*(Completed_via_Excel!E$1=Table1[Country - Key]),0)) = 0),
INDEX(Table1[Current ext vend],
MATCH(1,($A45=Table1[Material - Key])*(Completed_via_Excel!E$1=Table1[Country - Key]),0)),
INDEX(Table1[Current int vend],
MATCH(1,($A45=Table1[Material - Key])*(Completed_via_Excel!E$1=Table1[Country - Key]),0))
),
"")</f>
        <v/>
      </c>
      <c r="F45" s="20">
        <f t="array" ref="F45">MAX(IF(A45=Table1[Material - Key],Table1[Purchase Price]))</f>
        <v>1.1154241</v>
      </c>
      <c r="G45">
        <f t="array" ref="G45">SUMPRODUCT((Table1[Material - Key]=A45)*(Table1[[HM Listing]:[EX Listing]]))</f>
        <v>71</v>
      </c>
      <c r="H45" s="21">
        <f>SUMIFS(Table1[Net Sales/Retail],Table1[Material - Key],Completed_via_Excel!A45)</f>
        <v>10699.14</v>
      </c>
      <c r="I45" s="21">
        <f>H45-SUMIFS(Table1[Promotion Net Sales/Retail],Table1[Material - Key],Completed_via_Excel!A45)</f>
        <v>7317.5999999999995</v>
      </c>
      <c r="J45">
        <f>H45/INDEX(Table1[Monthly AVG sales],MATCH(Completed_via_Excel!A45,Table1[Material - Key],0))</f>
        <v>11.999999999999998</v>
      </c>
      <c r="K45" s="4">
        <f>H45/SUMIFS(Table1[Net Sales/Retail],Table1[Material - Brand],Completed_via_Excel!B45,Table1[PRIVATE LABEL],"&lt;&gt;PL")</f>
        <v>9.4034722343681279E-2</v>
      </c>
    </row>
    <row r="46" spans="1:11">
      <c r="A46" t="str">
        <v>114132</v>
      </c>
      <c r="B46" t="str">
        <f>INDEX(Table1[Material - Brand],MATCH(Completed_via_Excel!A46,Table1[Material - Key],0))</f>
        <v>Silver</v>
      </c>
      <c r="C46" s="5" t="str">
        <f t="array" ref="C46">IFERROR(
IF(OR(
INDEX(Table1[Current ext vend],
MATCH(1,($A46=Table1[Material - Key])*(Completed_via_Excel!C$1=Table1[Country - Key]),0)) =
INDEX(Table1[Current int vend],
MATCH(1,($A46=Table1[Material - Key])*(Completed_via_Excel!C$1=Table1[Country - Key]),0)),
INDEX(Table1[Current int vend],
MATCH(1,($A46=Table1[Material - Key])*(Completed_via_Excel!C$1=Table1[Country - Key]),0)) = 0),
INDEX(Table1[Current ext vend],
MATCH(1,($A46=Table1[Material - Key])*(Completed_via_Excel!C$1=Table1[Country - Key]),0)),
INDEX(Table1[Current int vend],
MATCH(1,($A46=Table1[Material - Key])*(Completed_via_Excel!C$1=Table1[Country - Key]),0))
),
"")</f>
        <v/>
      </c>
      <c r="D46" s="5" t="str">
        <f t="array" ref="D46">IFERROR(
IF(OR(
INDEX(Table1[Current ext vend],
MATCH(1,($A46=Table1[Material - Key])*(Completed_via_Excel!D$1=Table1[Country - Key]),0)) =
INDEX(Table1[Current int vend],
MATCH(1,($A46=Table1[Material - Key])*(Completed_via_Excel!D$1=Table1[Country - Key]),0)),
INDEX(Table1[Current int vend],
MATCH(1,($A46=Table1[Material - Key])*(Completed_via_Excel!D$1=Table1[Country - Key]),0)) = 0),
INDEX(Table1[Current ext vend],
MATCH(1,($A46=Table1[Material - Key])*(Completed_via_Excel!D$1=Table1[Country - Key]),0)),
INDEX(Table1[Current int vend],
MATCH(1,($A46=Table1[Material - Key])*(Completed_via_Excel!D$1=Table1[Country - Key]),0))
),
"")</f>
        <v>Nebo Media</v>
      </c>
      <c r="E46" t="str">
        <f t="array" ref="E46">IFERROR(
IF(OR(
INDEX(Table1[Current ext vend],
MATCH(1,($A46=Table1[Material - Key])*(Completed_via_Excel!E$1=Table1[Country - Key]),0)) =
INDEX(Table1[Current int vend],
MATCH(1,($A46=Table1[Material - Key])*(Completed_via_Excel!E$1=Table1[Country - Key]),0)),
INDEX(Table1[Current int vend],
MATCH(1,($A46=Table1[Material - Key])*(Completed_via_Excel!E$1=Table1[Country - Key]),0)) = 0),
INDEX(Table1[Current ext vend],
MATCH(1,($A46=Table1[Material - Key])*(Completed_via_Excel!E$1=Table1[Country - Key]),0)),
INDEX(Table1[Current int vend],
MATCH(1,($A46=Table1[Material - Key])*(Completed_via_Excel!E$1=Table1[Country - Key]),0))
),
"")</f>
        <v/>
      </c>
      <c r="F46" s="20">
        <f t="array" ref="F46">MAX(IF(A46=Table1[Material - Key],Table1[Purchase Price]))</f>
        <v>2.1982670799999999</v>
      </c>
      <c r="G46">
        <f t="array" ref="G46">SUMPRODUCT((Table1[Material - Key]=A46)*(Table1[[HM Listing]:[EX Listing]]))</f>
        <v>70</v>
      </c>
      <c r="H46" s="21">
        <f>SUMIFS(Table1[Net Sales/Retail],Table1[Material - Key],Completed_via_Excel!A46)</f>
        <v>15095.32</v>
      </c>
      <c r="I46" s="21">
        <f>H46-SUMIFS(Table1[Promotion Net Sales/Retail],Table1[Material - Key],Completed_via_Excel!A46)</f>
        <v>13338.21</v>
      </c>
      <c r="J46">
        <f>H46/INDEX(Table1[Monthly AVG sales],MATCH(Completed_via_Excel!A46,Table1[Material - Key],0))</f>
        <v>12.000000000000032</v>
      </c>
      <c r="K46" s="4">
        <f>H46/SUMIFS(Table1[Net Sales/Retail],Table1[Material - Brand],Completed_via_Excel!B46,Table1[PRIVATE LABEL],"&lt;&gt;PL")</f>
        <v>0.13267274050895855</v>
      </c>
    </row>
    <row r="47" spans="1:11">
      <c r="A47" t="str">
        <v>114134</v>
      </c>
      <c r="B47" t="str">
        <f>INDEX(Table1[Material - Brand],MATCH(Completed_via_Excel!A47,Table1[Material - Key],0))</f>
        <v>Ratol</v>
      </c>
      <c r="C47" s="5" t="str">
        <f t="array" ref="C47">IFERROR(
IF(OR(
INDEX(Table1[Current ext vend],
MATCH(1,($A47=Table1[Material - Key])*(Completed_via_Excel!C$1=Table1[Country - Key]),0)) =
INDEX(Table1[Current int vend],
MATCH(1,($A47=Table1[Material - Key])*(Completed_via_Excel!C$1=Table1[Country - Key]),0)),
INDEX(Table1[Current int vend],
MATCH(1,($A47=Table1[Material - Key])*(Completed_via_Excel!C$1=Table1[Country - Key]),0)) = 0),
INDEX(Table1[Current ext vend],
MATCH(1,($A47=Table1[Material - Key])*(Completed_via_Excel!C$1=Table1[Country - Key]),0)),
INDEX(Table1[Current int vend],
MATCH(1,($A47=Table1[Material - Key])*(Completed_via_Excel!C$1=Table1[Country - Key]),0))
),
"")</f>
        <v/>
      </c>
      <c r="D47" s="5" t="str">
        <f t="array" ref="D47">IFERROR(
IF(OR(
INDEX(Table1[Current ext vend],
MATCH(1,($A47=Table1[Material - Key])*(Completed_via_Excel!D$1=Table1[Country - Key]),0)) =
INDEX(Table1[Current int vend],
MATCH(1,($A47=Table1[Material - Key])*(Completed_via_Excel!D$1=Table1[Country - Key]),0)),
INDEX(Table1[Current int vend],
MATCH(1,($A47=Table1[Material - Key])*(Completed_via_Excel!D$1=Table1[Country - Key]),0)) = 0),
INDEX(Table1[Current ext vend],
MATCH(1,($A47=Table1[Material - Key])*(Completed_via_Excel!D$1=Table1[Country - Key]),0)),
INDEX(Table1[Current int vend],
MATCH(1,($A47=Table1[Material - Key])*(Completed_via_Excel!D$1=Table1[Country - Key]),0))
),
"")</f>
        <v>Screen Strategies Media</v>
      </c>
      <c r="E47" t="str">
        <f t="array" ref="E47">IFERROR(
IF(OR(
INDEX(Table1[Current ext vend],
MATCH(1,($A47=Table1[Material - Key])*(Completed_via_Excel!E$1=Table1[Country - Key]),0)) =
INDEX(Table1[Current int vend],
MATCH(1,($A47=Table1[Material - Key])*(Completed_via_Excel!E$1=Table1[Country - Key]),0)),
INDEX(Table1[Current int vend],
MATCH(1,($A47=Table1[Material - Key])*(Completed_via_Excel!E$1=Table1[Country - Key]),0)) = 0),
INDEX(Table1[Current ext vend],
MATCH(1,($A47=Table1[Material - Key])*(Completed_via_Excel!E$1=Table1[Country - Key]),0)),
INDEX(Table1[Current int vend],
MATCH(1,($A47=Table1[Material - Key])*(Completed_via_Excel!E$1=Table1[Country - Key]),0))
),
"")</f>
        <v/>
      </c>
      <c r="F47" s="20">
        <f t="array" ref="F47">MAX(IF(A47=Table1[Material - Key],Table1[Purchase Price]))</f>
        <v>2.1018731083333329</v>
      </c>
      <c r="G47">
        <f t="array" ref="G47">SUMPRODUCT((Table1[Material - Key]=A47)*(Table1[[HM Listing]:[EX Listing]]))</f>
        <v>71</v>
      </c>
      <c r="H47" s="21">
        <f>SUMIFS(Table1[Net Sales/Retail],Table1[Material - Key],Completed_via_Excel!A47)</f>
        <v>9187.27</v>
      </c>
      <c r="I47" s="21">
        <f>H47-SUMIFS(Table1[Promotion Net Sales/Retail],Table1[Material - Key],Completed_via_Excel!A47)</f>
        <v>6708.77</v>
      </c>
      <c r="J47">
        <f>H47/INDEX(Table1[Monthly AVG sales],MATCH(Completed_via_Excel!A47,Table1[Material - Key],0))</f>
        <v>11.999999999999991</v>
      </c>
      <c r="K47" s="4">
        <f>H47/SUMIFS(Table1[Net Sales/Retail],Table1[Material - Brand],Completed_via_Excel!B47,Table1[PRIVATE LABEL],"&lt;&gt;PL")</f>
        <v>1</v>
      </c>
    </row>
    <row r="48" spans="1:11">
      <c r="A48" t="str">
        <v>114142</v>
      </c>
      <c r="B48" t="str">
        <f>INDEX(Table1[Material - Brand],MATCH(Completed_via_Excel!A48,Table1[Material - Key],0))</f>
        <v>Koslita</v>
      </c>
      <c r="C48" s="5" t="str">
        <f t="array" ref="C48">IFERROR(
IF(OR(
INDEX(Table1[Current ext vend],
MATCH(1,($A48=Table1[Material - Key])*(Completed_via_Excel!C$1=Table1[Country - Key]),0)) =
INDEX(Table1[Current int vend],
MATCH(1,($A48=Table1[Material - Key])*(Completed_via_Excel!C$1=Table1[Country - Key]),0)),
INDEX(Table1[Current int vend],
MATCH(1,($A48=Table1[Material - Key])*(Completed_via_Excel!C$1=Table1[Country - Key]),0)) = 0),
INDEX(Table1[Current ext vend],
MATCH(1,($A48=Table1[Material - Key])*(Completed_via_Excel!C$1=Table1[Country - Key]),0)),
INDEX(Table1[Current int vend],
MATCH(1,($A48=Table1[Material - Key])*(Completed_via_Excel!C$1=Table1[Country - Key]),0))
),
"")</f>
        <v/>
      </c>
      <c r="D48" s="5" t="str">
        <f t="array" ref="D48">IFERROR(
IF(OR(
INDEX(Table1[Current ext vend],
MATCH(1,($A48=Table1[Material - Key])*(Completed_via_Excel!D$1=Table1[Country - Key]),0)) =
INDEX(Table1[Current int vend],
MATCH(1,($A48=Table1[Material - Key])*(Completed_via_Excel!D$1=Table1[Country - Key]),0)),
INDEX(Table1[Current int vend],
MATCH(1,($A48=Table1[Material - Key])*(Completed_via_Excel!D$1=Table1[Country - Key]),0)) = 0),
INDEX(Table1[Current ext vend],
MATCH(1,($A48=Table1[Material - Key])*(Completed_via_Excel!D$1=Table1[Country - Key]),0)),
INDEX(Table1[Current int vend],
MATCH(1,($A48=Table1[Material - Key])*(Completed_via_Excel!D$1=Table1[Country - Key]),0))
),
"")</f>
        <v>GMMB</v>
      </c>
      <c r="E48" t="str">
        <f t="array" ref="E48">IFERROR(
IF(OR(
INDEX(Table1[Current ext vend],
MATCH(1,($A48=Table1[Material - Key])*(Completed_via_Excel!E$1=Table1[Country - Key]),0)) =
INDEX(Table1[Current int vend],
MATCH(1,($A48=Table1[Material - Key])*(Completed_via_Excel!E$1=Table1[Country - Key]),0)),
INDEX(Table1[Current int vend],
MATCH(1,($A48=Table1[Material - Key])*(Completed_via_Excel!E$1=Table1[Country - Key]),0)) = 0),
INDEX(Table1[Current ext vend],
MATCH(1,($A48=Table1[Material - Key])*(Completed_via_Excel!E$1=Table1[Country - Key]),0)),
INDEX(Table1[Current int vend],
MATCH(1,($A48=Table1[Material - Key])*(Completed_via_Excel!E$1=Table1[Country - Key]),0))
),
"")</f>
        <v/>
      </c>
      <c r="F48" s="20">
        <f t="array" ref="F48">MAX(IF(A48=Table1[Material - Key],Table1[Purchase Price]))</f>
        <v>2.103129491666667</v>
      </c>
      <c r="G48">
        <f t="array" ref="G48">SUMPRODUCT((Table1[Material - Key]=A48)*(Table1[[HM Listing]:[EX Listing]]))</f>
        <v>41</v>
      </c>
      <c r="H48" s="21">
        <f>SUMIFS(Table1[Net Sales/Retail],Table1[Material - Key],Completed_via_Excel!A48)</f>
        <v>5413.67</v>
      </c>
      <c r="I48" s="21">
        <f>H48-SUMIFS(Table1[Promotion Net Sales/Retail],Table1[Material - Key],Completed_via_Excel!A48)</f>
        <v>5280.9400000000005</v>
      </c>
      <c r="J48">
        <f>H48/INDEX(Table1[Monthly AVG sales],MATCH(Completed_via_Excel!A48,Table1[Material - Key],0))</f>
        <v>11.999999999999991</v>
      </c>
      <c r="K48" s="4">
        <f>H48/SUMIFS(Table1[Net Sales/Retail],Table1[Material - Brand],Completed_via_Excel!B48,Table1[PRIVATE LABEL],"&lt;&gt;PL")</f>
        <v>0.34157025898837556</v>
      </c>
    </row>
    <row r="49" spans="1:11">
      <c r="A49" t="str">
        <v>114601</v>
      </c>
      <c r="B49" t="str">
        <f>INDEX(Table1[Material - Brand],MATCH(Completed_via_Excel!A49,Table1[Material - Key],0))</f>
        <v>Koslita</v>
      </c>
      <c r="C49" s="5" t="str">
        <f t="array" ref="C49">IFERROR(
IF(OR(
INDEX(Table1[Current ext vend],
MATCH(1,($A49=Table1[Material - Key])*(Completed_via_Excel!C$1=Table1[Country - Key]),0)) =
INDEX(Table1[Current int vend],
MATCH(1,($A49=Table1[Material - Key])*(Completed_via_Excel!C$1=Table1[Country - Key]),0)),
INDEX(Table1[Current int vend],
MATCH(1,($A49=Table1[Material - Key])*(Completed_via_Excel!C$1=Table1[Country - Key]),0)) = 0),
INDEX(Table1[Current ext vend],
MATCH(1,($A49=Table1[Material - Key])*(Completed_via_Excel!C$1=Table1[Country - Key]),0)),
INDEX(Table1[Current int vend],
MATCH(1,($A49=Table1[Material - Key])*(Completed_via_Excel!C$1=Table1[Country - Key]),0))
),
"")</f>
        <v/>
      </c>
      <c r="D49" s="5" t="str">
        <f t="array" ref="D49">IFERROR(
IF(OR(
INDEX(Table1[Current ext vend],
MATCH(1,($A49=Table1[Material - Key])*(Completed_via_Excel!D$1=Table1[Country - Key]),0)) =
INDEX(Table1[Current int vend],
MATCH(1,($A49=Table1[Material - Key])*(Completed_via_Excel!D$1=Table1[Country - Key]),0)),
INDEX(Table1[Current int vend],
MATCH(1,($A49=Table1[Material - Key])*(Completed_via_Excel!D$1=Table1[Country - Key]),0)) = 0),
INDEX(Table1[Current ext vend],
MATCH(1,($A49=Table1[Material - Key])*(Completed_via_Excel!D$1=Table1[Country - Key]),0)),
INDEX(Table1[Current int vend],
MATCH(1,($A49=Table1[Material - Key])*(Completed_via_Excel!D$1=Table1[Country - Key]),0))
),
"")</f>
        <v>GMMB</v>
      </c>
      <c r="E49" t="str">
        <f t="array" ref="E49">IFERROR(
IF(OR(
INDEX(Table1[Current ext vend],
MATCH(1,($A49=Table1[Material - Key])*(Completed_via_Excel!E$1=Table1[Country - Key]),0)) =
INDEX(Table1[Current int vend],
MATCH(1,($A49=Table1[Material - Key])*(Completed_via_Excel!E$1=Table1[Country - Key]),0)),
INDEX(Table1[Current int vend],
MATCH(1,($A49=Table1[Material - Key])*(Completed_via_Excel!E$1=Table1[Country - Key]),0)) = 0),
INDEX(Table1[Current ext vend],
MATCH(1,($A49=Table1[Material - Key])*(Completed_via_Excel!E$1=Table1[Country - Key]),0)),
INDEX(Table1[Current int vend],
MATCH(1,($A49=Table1[Material - Key])*(Completed_via_Excel!E$1=Table1[Country - Key]),0))
),
"")</f>
        <v/>
      </c>
      <c r="F49" s="20">
        <f t="array" ref="F49">MAX(IF(A49=Table1[Material - Key],Table1[Purchase Price]))</f>
        <v>1.115</v>
      </c>
      <c r="G49">
        <f t="array" ref="G49">SUMPRODUCT((Table1[Material - Key]=A49)*(Table1[[HM Listing]:[EX Listing]]))</f>
        <v>79</v>
      </c>
      <c r="H49" s="21">
        <f>SUMIFS(Table1[Net Sales/Retail],Table1[Material - Key],Completed_via_Excel!A49)</f>
        <v>10435.69</v>
      </c>
      <c r="I49" s="21">
        <f>H49-SUMIFS(Table1[Promotion Net Sales/Retail],Table1[Material - Key],Completed_via_Excel!A49)</f>
        <v>8668.18</v>
      </c>
      <c r="J49">
        <f>H49/INDEX(Table1[Monthly AVG sales],MATCH(Completed_via_Excel!A49,Table1[Material - Key],0))</f>
        <v>12.000000000000005</v>
      </c>
      <c r="K49" s="4">
        <f>H49/SUMIFS(Table1[Net Sales/Retail],Table1[Material - Brand],Completed_via_Excel!B49,Table1[PRIVATE LABEL],"&lt;&gt;PL")</f>
        <v>0.65842974101162444</v>
      </c>
    </row>
    <row r="50" spans="1:11">
      <c r="A50" t="str">
        <v>118732</v>
      </c>
      <c r="B50" t="str">
        <f>INDEX(Table1[Material - Brand],MATCH(Completed_via_Excel!A50,Table1[Material - Key],0))</f>
        <v>Seco</v>
      </c>
      <c r="C50" s="5" t="str">
        <f t="array" ref="C50">IFERROR(
IF(OR(
INDEX(Table1[Current ext vend],
MATCH(1,($A50=Table1[Material - Key])*(Completed_via_Excel!C$1=Table1[Country - Key]),0)) =
INDEX(Table1[Current int vend],
MATCH(1,($A50=Table1[Material - Key])*(Completed_via_Excel!C$1=Table1[Country - Key]),0)),
INDEX(Table1[Current int vend],
MATCH(1,($A50=Table1[Material - Key])*(Completed_via_Excel!C$1=Table1[Country - Key]),0)) = 0),
INDEX(Table1[Current ext vend],
MATCH(1,($A50=Table1[Material - Key])*(Completed_via_Excel!C$1=Table1[Country - Key]),0)),
INDEX(Table1[Current int vend],
MATCH(1,($A50=Table1[Material - Key])*(Completed_via_Excel!C$1=Table1[Country - Key]),0))
),
"")</f>
        <v/>
      </c>
      <c r="D50" s="5" t="str">
        <f t="array" ref="D50">IFERROR(
IF(OR(
INDEX(Table1[Current ext vend],
MATCH(1,($A50=Table1[Material - Key])*(Completed_via_Excel!D$1=Table1[Country - Key]),0)) =
INDEX(Table1[Current int vend],
MATCH(1,($A50=Table1[Material - Key])*(Completed_via_Excel!D$1=Table1[Country - Key]),0)),
INDEX(Table1[Current int vend],
MATCH(1,($A50=Table1[Material - Key])*(Completed_via_Excel!D$1=Table1[Country - Key]),0)) = 0),
INDEX(Table1[Current ext vend],
MATCH(1,($A50=Table1[Material - Key])*(Completed_via_Excel!D$1=Table1[Country - Key]),0)),
INDEX(Table1[Current int vend],
MATCH(1,($A50=Table1[Material - Key])*(Completed_via_Excel!D$1=Table1[Country - Key]),0))
),
"")</f>
        <v/>
      </c>
      <c r="E50" t="str">
        <f t="array" ref="E50">IFERROR(
IF(OR(
INDEX(Table1[Current ext vend],
MATCH(1,($A50=Table1[Material - Key])*(Completed_via_Excel!E$1=Table1[Country - Key]),0)) =
INDEX(Table1[Current int vend],
MATCH(1,($A50=Table1[Material - Key])*(Completed_via_Excel!E$1=Table1[Country - Key]),0)),
INDEX(Table1[Current int vend],
MATCH(1,($A50=Table1[Material - Key])*(Completed_via_Excel!E$1=Table1[Country - Key]),0)) = 0),
INDEX(Table1[Current ext vend],
MATCH(1,($A50=Table1[Material - Key])*(Completed_via_Excel!E$1=Table1[Country - Key]),0)),
INDEX(Table1[Current int vend],
MATCH(1,($A50=Table1[Material - Key])*(Completed_via_Excel!E$1=Table1[Country - Key]),0))
),
"")</f>
        <v>Automatic Data Processing Inc</v>
      </c>
      <c r="F50" s="20">
        <f t="array" ref="F50">MAX(IF(A50=Table1[Material - Key],Table1[Purchase Price]))</f>
        <v>1.1804110000000001</v>
      </c>
      <c r="G50">
        <f t="array" ref="G50">SUMPRODUCT((Table1[Material - Key]=A50)*(Table1[[HM Listing]:[EX Listing]]))</f>
        <v>49</v>
      </c>
      <c r="H50" s="21">
        <f>SUMIFS(Table1[Net Sales/Retail],Table1[Material - Key],Completed_via_Excel!A50)</f>
        <v>2867.17</v>
      </c>
      <c r="I50" s="21">
        <f>H50-SUMIFS(Table1[Promotion Net Sales/Retail],Table1[Material - Key],Completed_via_Excel!A50)</f>
        <v>2503.19</v>
      </c>
      <c r="J50">
        <f>H50/INDEX(Table1[Monthly AVG sales],MATCH(Completed_via_Excel!A50,Table1[Material - Key],0))</f>
        <v>12.000000000000018</v>
      </c>
      <c r="K50" s="4">
        <f>H50/SUMIFS(Table1[Net Sales/Retail],Table1[Material - Brand],Completed_via_Excel!B50,Table1[PRIVATE LABEL],"&lt;&gt;PL")</f>
        <v>0.48826330255543937</v>
      </c>
    </row>
    <row r="51" spans="1:11">
      <c r="A51" t="str">
        <v>118735</v>
      </c>
      <c r="B51" t="str">
        <f>INDEX(Table1[Material - Brand],MATCH(Completed_via_Excel!A51,Table1[Material - Key],0))</f>
        <v>Seco</v>
      </c>
      <c r="C51" s="5" t="str">
        <f t="array" ref="C51">IFERROR(
IF(OR(
INDEX(Table1[Current ext vend],
MATCH(1,($A51=Table1[Material - Key])*(Completed_via_Excel!C$1=Table1[Country - Key]),0)) =
INDEX(Table1[Current int vend],
MATCH(1,($A51=Table1[Material - Key])*(Completed_via_Excel!C$1=Table1[Country - Key]),0)),
INDEX(Table1[Current int vend],
MATCH(1,($A51=Table1[Material - Key])*(Completed_via_Excel!C$1=Table1[Country - Key]),0)) = 0),
INDEX(Table1[Current ext vend],
MATCH(1,($A51=Table1[Material - Key])*(Completed_via_Excel!C$1=Table1[Country - Key]),0)),
INDEX(Table1[Current int vend],
MATCH(1,($A51=Table1[Material - Key])*(Completed_via_Excel!C$1=Table1[Country - Key]),0))
),
"")</f>
        <v/>
      </c>
      <c r="D51" s="5" t="str">
        <f t="array" ref="D51">IFERROR(
IF(OR(
INDEX(Table1[Current ext vend],
MATCH(1,($A51=Table1[Material - Key])*(Completed_via_Excel!D$1=Table1[Country - Key]),0)) =
INDEX(Table1[Current int vend],
MATCH(1,($A51=Table1[Material - Key])*(Completed_via_Excel!D$1=Table1[Country - Key]),0)),
INDEX(Table1[Current int vend],
MATCH(1,($A51=Table1[Material - Key])*(Completed_via_Excel!D$1=Table1[Country - Key]),0)) = 0),
INDEX(Table1[Current ext vend],
MATCH(1,($A51=Table1[Material - Key])*(Completed_via_Excel!D$1=Table1[Country - Key]),0)),
INDEX(Table1[Current int vend],
MATCH(1,($A51=Table1[Material - Key])*(Completed_via_Excel!D$1=Table1[Country - Key]),0))
),
"")</f>
        <v/>
      </c>
      <c r="E51" t="str">
        <f t="array" ref="E51">IFERROR(
IF(OR(
INDEX(Table1[Current ext vend],
MATCH(1,($A51=Table1[Material - Key])*(Completed_via_Excel!E$1=Table1[Country - Key]),0)) =
INDEX(Table1[Current int vend],
MATCH(1,($A51=Table1[Material - Key])*(Completed_via_Excel!E$1=Table1[Country - Key]),0)),
INDEX(Table1[Current int vend],
MATCH(1,($A51=Table1[Material - Key])*(Completed_via_Excel!E$1=Table1[Country - Key]),0)) = 0),
INDEX(Table1[Current ext vend],
MATCH(1,($A51=Table1[Material - Key])*(Completed_via_Excel!E$1=Table1[Country - Key]),0)),
INDEX(Table1[Current int vend],
MATCH(1,($A51=Table1[Material - Key])*(Completed_via_Excel!E$1=Table1[Country - Key]),0))
),
"")</f>
        <v>Automatic Data Processing Inc</v>
      </c>
      <c r="F51" s="20">
        <f t="array" ref="F51">MAX(IF(A51=Table1[Material - Key],Table1[Purchase Price]))</f>
        <v>2.1632289999999998</v>
      </c>
      <c r="G51">
        <f t="array" ref="G51">SUMPRODUCT((Table1[Material - Key]=A51)*(Table1[[HM Listing]:[EX Listing]]))</f>
        <v>53</v>
      </c>
      <c r="H51" s="21">
        <f>SUMIFS(Table1[Net Sales/Retail],Table1[Material - Key],Completed_via_Excel!A51)</f>
        <v>2033.04</v>
      </c>
      <c r="I51" s="21">
        <f>H51-SUMIFS(Table1[Promotion Net Sales/Retail],Table1[Material - Key],Completed_via_Excel!A51)</f>
        <v>1727.33</v>
      </c>
      <c r="J51">
        <f>H51/INDEX(Table1[Monthly AVG sales],MATCH(Completed_via_Excel!A51,Table1[Material - Key],0))</f>
        <v>9.0000000000000124</v>
      </c>
      <c r="K51" s="4">
        <f>H51/SUMIFS(Table1[Net Sales/Retail],Table1[Material - Brand],Completed_via_Excel!B51,Table1[PRIVATE LABEL],"&lt;&gt;PL")</f>
        <v>0.34621554516380626</v>
      </c>
    </row>
    <row r="52" spans="1:11">
      <c r="A52" t="str">
        <v>119073</v>
      </c>
      <c r="B52" t="str">
        <f>INDEX(Table1[Material - Brand],MATCH(Completed_via_Excel!A52,Table1[Material - Key],0))</f>
        <v>Seco</v>
      </c>
      <c r="C52" s="5" t="str">
        <f t="array" ref="C52">IFERROR(
IF(OR(
INDEX(Table1[Current ext vend],
MATCH(1,($A52=Table1[Material - Key])*(Completed_via_Excel!C$1=Table1[Country - Key]),0)) =
INDEX(Table1[Current int vend],
MATCH(1,($A52=Table1[Material - Key])*(Completed_via_Excel!C$1=Table1[Country - Key]),0)),
INDEX(Table1[Current int vend],
MATCH(1,($A52=Table1[Material - Key])*(Completed_via_Excel!C$1=Table1[Country - Key]),0)) = 0),
INDEX(Table1[Current ext vend],
MATCH(1,($A52=Table1[Material - Key])*(Completed_via_Excel!C$1=Table1[Country - Key]),0)),
INDEX(Table1[Current int vend],
MATCH(1,($A52=Table1[Material - Key])*(Completed_via_Excel!C$1=Table1[Country - Key]),0))
),
"")</f>
        <v/>
      </c>
      <c r="D52" s="5" t="str">
        <f t="array" ref="D52">IFERROR(
IF(OR(
INDEX(Table1[Current ext vend],
MATCH(1,($A52=Table1[Material - Key])*(Completed_via_Excel!D$1=Table1[Country - Key]),0)) =
INDEX(Table1[Current int vend],
MATCH(1,($A52=Table1[Material - Key])*(Completed_via_Excel!D$1=Table1[Country - Key]),0)),
INDEX(Table1[Current int vend],
MATCH(1,($A52=Table1[Material - Key])*(Completed_via_Excel!D$1=Table1[Country - Key]),0)) = 0),
INDEX(Table1[Current ext vend],
MATCH(1,($A52=Table1[Material - Key])*(Completed_via_Excel!D$1=Table1[Country - Key]),0)),
INDEX(Table1[Current int vend],
MATCH(1,($A52=Table1[Material - Key])*(Completed_via_Excel!D$1=Table1[Country - Key]),0))
),
"")</f>
        <v>Automatic Data Processing Inc</v>
      </c>
      <c r="E52" t="str">
        <f t="array" ref="E52">IFERROR(
IF(OR(
INDEX(Table1[Current ext vend],
MATCH(1,($A52=Table1[Material - Key])*(Completed_via_Excel!E$1=Table1[Country - Key]),0)) =
INDEX(Table1[Current int vend],
MATCH(1,($A52=Table1[Material - Key])*(Completed_via_Excel!E$1=Table1[Country - Key]),0)),
INDEX(Table1[Current int vend],
MATCH(1,($A52=Table1[Material - Key])*(Completed_via_Excel!E$1=Table1[Country - Key]),0)) = 0),
INDEX(Table1[Current ext vend],
MATCH(1,($A52=Table1[Material - Key])*(Completed_via_Excel!E$1=Table1[Country - Key]),0)),
INDEX(Table1[Current int vend],
MATCH(1,($A52=Table1[Material - Key])*(Completed_via_Excel!E$1=Table1[Country - Key]),0))
),
"")</f>
        <v/>
      </c>
      <c r="F52" s="20">
        <f t="array" ref="F52">MAX(IF(A52=Table1[Material - Key],Table1[Purchase Price]))</f>
        <v>1.2031000000000001</v>
      </c>
      <c r="G52">
        <f t="array" ref="G52">SUMPRODUCT((Table1[Material - Key]=A52)*(Table1[[HM Listing]:[EX Listing]]))</f>
        <v>39</v>
      </c>
      <c r="H52" s="21">
        <f>SUMIFS(Table1[Net Sales/Retail],Table1[Material - Key],Completed_via_Excel!A52)</f>
        <v>971.97</v>
      </c>
      <c r="I52" s="21">
        <f>H52-SUMIFS(Table1[Promotion Net Sales/Retail],Table1[Material - Key],Completed_via_Excel!A52)</f>
        <v>830.47</v>
      </c>
      <c r="J52">
        <f>H52/INDEX(Table1[Monthly AVG sales],MATCH(Completed_via_Excel!A52,Table1[Material - Key],0))</f>
        <v>12</v>
      </c>
      <c r="K52" s="4">
        <f>H52/SUMIFS(Table1[Net Sales/Retail],Table1[Material - Brand],Completed_via_Excel!B52,Table1[PRIVATE LABEL],"&lt;&gt;PL")</f>
        <v>0.16552115228075434</v>
      </c>
    </row>
    <row r="53" spans="1:11">
      <c r="A53" t="str">
        <v>119074</v>
      </c>
      <c r="B53" t="str">
        <f>INDEX(Table1[Material - Brand],MATCH(Completed_via_Excel!A53,Table1[Material - Key],0))</f>
        <v>Silver</v>
      </c>
      <c r="C53" s="5" t="str">
        <f t="array" ref="C53">IFERROR(
IF(OR(
INDEX(Table1[Current ext vend],
MATCH(1,($A53=Table1[Material - Key])*(Completed_via_Excel!C$1=Table1[Country - Key]),0)) =
INDEX(Table1[Current int vend],
MATCH(1,($A53=Table1[Material - Key])*(Completed_via_Excel!C$1=Table1[Country - Key]),0)),
INDEX(Table1[Current int vend],
MATCH(1,($A53=Table1[Material - Key])*(Completed_via_Excel!C$1=Table1[Country - Key]),0)) = 0),
INDEX(Table1[Current ext vend],
MATCH(1,($A53=Table1[Material - Key])*(Completed_via_Excel!C$1=Table1[Country - Key]),0)),
INDEX(Table1[Current int vend],
MATCH(1,($A53=Table1[Material - Key])*(Completed_via_Excel!C$1=Table1[Country - Key]),0))
),
"")</f>
        <v/>
      </c>
      <c r="D53" s="5" t="str">
        <f t="array" ref="D53">IFERROR(
IF(OR(
INDEX(Table1[Current ext vend],
MATCH(1,($A53=Table1[Material - Key])*(Completed_via_Excel!D$1=Table1[Country - Key]),0)) =
INDEX(Table1[Current int vend],
MATCH(1,($A53=Table1[Material - Key])*(Completed_via_Excel!D$1=Table1[Country - Key]),0)),
INDEX(Table1[Current int vend],
MATCH(1,($A53=Table1[Material - Key])*(Completed_via_Excel!D$1=Table1[Country - Key]),0)) = 0),
INDEX(Table1[Current ext vend],
MATCH(1,($A53=Table1[Material - Key])*(Completed_via_Excel!D$1=Table1[Country - Key]),0)),
INDEX(Table1[Current int vend],
MATCH(1,($A53=Table1[Material - Key])*(Completed_via_Excel!D$1=Table1[Country - Key]),0))
),
"")</f>
        <v>Nebo Media</v>
      </c>
      <c r="E53" t="str">
        <f t="array" ref="E53">IFERROR(
IF(OR(
INDEX(Table1[Current ext vend],
MATCH(1,($A53=Table1[Material - Key])*(Completed_via_Excel!E$1=Table1[Country - Key]),0)) =
INDEX(Table1[Current int vend],
MATCH(1,($A53=Table1[Material - Key])*(Completed_via_Excel!E$1=Table1[Country - Key]),0)),
INDEX(Table1[Current int vend],
MATCH(1,($A53=Table1[Material - Key])*(Completed_via_Excel!E$1=Table1[Country - Key]),0)) = 0),
INDEX(Table1[Current ext vend],
MATCH(1,($A53=Table1[Material - Key])*(Completed_via_Excel!E$1=Table1[Country - Key]),0)),
INDEX(Table1[Current int vend],
MATCH(1,($A53=Table1[Material - Key])*(Completed_via_Excel!E$1=Table1[Country - Key]),0))
),
"")</f>
        <v/>
      </c>
      <c r="F53" s="20">
        <f t="array" ref="F53">MAX(IF(A53=Table1[Material - Key],Table1[Purchase Price]))</f>
        <v>2.2031000000000001</v>
      </c>
      <c r="G53">
        <f t="array" ref="G53">SUMPRODUCT((Table1[Material - Key]=A53)*(Table1[[HM Listing]:[EX Listing]]))</f>
        <v>39</v>
      </c>
      <c r="H53" s="21">
        <f>SUMIFS(Table1[Net Sales/Retail],Table1[Material - Key],Completed_via_Excel!A53)</f>
        <v>1003.73</v>
      </c>
      <c r="I53" s="21">
        <f>H53-SUMIFS(Table1[Promotion Net Sales/Retail],Table1[Material - Key],Completed_via_Excel!A53)</f>
        <v>855.42000000000007</v>
      </c>
      <c r="J53">
        <f>H53/INDEX(Table1[Monthly AVG sales],MATCH(Completed_via_Excel!A53,Table1[Material - Key],0))</f>
        <v>11.999999999999995</v>
      </c>
      <c r="K53" s="4">
        <f>H53/SUMIFS(Table1[Net Sales/Retail],Table1[Material - Brand],Completed_via_Excel!B53,Table1[PRIVATE LABEL],"&lt;&gt;PL")</f>
        <v>8.821781176620103E-3</v>
      </c>
    </row>
    <row r="54" spans="1:11">
      <c r="A54" t="str">
        <v>119076</v>
      </c>
      <c r="B54" t="str">
        <f>INDEX(Table1[Material - Brand],MATCH(Completed_via_Excel!A54,Table1[Material - Key],0))</f>
        <v>Silver</v>
      </c>
      <c r="C54" s="5" t="str">
        <f t="array" ref="C54">IFERROR(
IF(OR(
INDEX(Table1[Current ext vend],
MATCH(1,($A54=Table1[Material - Key])*(Completed_via_Excel!C$1=Table1[Country - Key]),0)) =
INDEX(Table1[Current int vend],
MATCH(1,($A54=Table1[Material - Key])*(Completed_via_Excel!C$1=Table1[Country - Key]),0)),
INDEX(Table1[Current int vend],
MATCH(1,($A54=Table1[Material - Key])*(Completed_via_Excel!C$1=Table1[Country - Key]),0)) = 0),
INDEX(Table1[Current ext vend],
MATCH(1,($A54=Table1[Material - Key])*(Completed_via_Excel!C$1=Table1[Country - Key]),0)),
INDEX(Table1[Current int vend],
MATCH(1,($A54=Table1[Material - Key])*(Completed_via_Excel!C$1=Table1[Country - Key]),0))
),
"")</f>
        <v/>
      </c>
      <c r="D54" s="5" t="str">
        <f t="array" ref="D54">IFERROR(
IF(OR(
INDEX(Table1[Current ext vend],
MATCH(1,($A54=Table1[Material - Key])*(Completed_via_Excel!D$1=Table1[Country - Key]),0)) =
INDEX(Table1[Current int vend],
MATCH(1,($A54=Table1[Material - Key])*(Completed_via_Excel!D$1=Table1[Country - Key]),0)),
INDEX(Table1[Current int vend],
MATCH(1,($A54=Table1[Material - Key])*(Completed_via_Excel!D$1=Table1[Country - Key]),0)) = 0),
INDEX(Table1[Current ext vend],
MATCH(1,($A54=Table1[Material - Key])*(Completed_via_Excel!D$1=Table1[Country - Key]),0)),
INDEX(Table1[Current int vend],
MATCH(1,($A54=Table1[Material - Key])*(Completed_via_Excel!D$1=Table1[Country - Key]),0))
),
"")</f>
        <v>Nebo Media</v>
      </c>
      <c r="E54" t="str">
        <f t="array" ref="E54">IFERROR(
IF(OR(
INDEX(Table1[Current ext vend],
MATCH(1,($A54=Table1[Material - Key])*(Completed_via_Excel!E$1=Table1[Country - Key]),0)) =
INDEX(Table1[Current int vend],
MATCH(1,($A54=Table1[Material - Key])*(Completed_via_Excel!E$1=Table1[Country - Key]),0)),
INDEX(Table1[Current int vend],
MATCH(1,($A54=Table1[Material - Key])*(Completed_via_Excel!E$1=Table1[Country - Key]),0)) = 0),
INDEX(Table1[Current ext vend],
MATCH(1,($A54=Table1[Material - Key])*(Completed_via_Excel!E$1=Table1[Country - Key]),0)),
INDEX(Table1[Current int vend],
MATCH(1,($A54=Table1[Material - Key])*(Completed_via_Excel!E$1=Table1[Country - Key]),0))
),
"")</f>
        <v/>
      </c>
      <c r="F54" s="20">
        <f t="array" ref="F54">MAX(IF(A54=Table1[Material - Key],Table1[Purchase Price]))</f>
        <v>2.2031000000000001</v>
      </c>
      <c r="G54">
        <f t="array" ref="G54">SUMPRODUCT((Table1[Material - Key]=A54)*(Table1[[HM Listing]:[EX Listing]]))</f>
        <v>9</v>
      </c>
      <c r="H54" s="21">
        <f>SUMIFS(Table1[Net Sales/Retail],Table1[Material - Key],Completed_via_Excel!A54)</f>
        <v>483.46</v>
      </c>
      <c r="I54" s="21">
        <f>H54-SUMIFS(Table1[Promotion Net Sales/Retail],Table1[Material - Key],Completed_via_Excel!A54)</f>
        <v>424.78999999999996</v>
      </c>
      <c r="J54">
        <f>H54/INDEX(Table1[Monthly AVG sales],MATCH(Completed_via_Excel!A54,Table1[Material - Key],0))</f>
        <v>12.000000000000011</v>
      </c>
      <c r="K54" s="4">
        <f>H54/SUMIFS(Table1[Net Sales/Retail],Table1[Material - Brand],Completed_via_Excel!B54,Table1[PRIVATE LABEL],"&lt;&gt;PL")</f>
        <v>4.2491290761945497E-3</v>
      </c>
    </row>
    <row r="55" spans="1:11">
      <c r="A55" t="str">
        <v>119544</v>
      </c>
      <c r="B55" t="str">
        <f>INDEX(Table1[Material - Brand],MATCH(Completed_via_Excel!A55,Table1[Material - Key],0))</f>
        <v>Silver</v>
      </c>
      <c r="C55" s="5" t="str">
        <f t="array" ref="C55">IFERROR(
IF(OR(
INDEX(Table1[Current ext vend],
MATCH(1,($A55=Table1[Material - Key])*(Completed_via_Excel!C$1=Table1[Country - Key]),0)) =
INDEX(Table1[Current int vend],
MATCH(1,($A55=Table1[Material - Key])*(Completed_via_Excel!C$1=Table1[Country - Key]),0)),
INDEX(Table1[Current int vend],
MATCH(1,($A55=Table1[Material - Key])*(Completed_via_Excel!C$1=Table1[Country - Key]),0)) = 0),
INDEX(Table1[Current ext vend],
MATCH(1,($A55=Table1[Material - Key])*(Completed_via_Excel!C$1=Table1[Country - Key]),0)),
INDEX(Table1[Current int vend],
MATCH(1,($A55=Table1[Material - Key])*(Completed_via_Excel!C$1=Table1[Country - Key]),0))
),
"")</f>
        <v>Nebo Media</v>
      </c>
      <c r="D55" s="5" t="str">
        <f t="array" ref="D55">IFERROR(
IF(OR(
INDEX(Table1[Current ext vend],
MATCH(1,($A55=Table1[Material - Key])*(Completed_via_Excel!D$1=Table1[Country - Key]),0)) =
INDEX(Table1[Current int vend],
MATCH(1,($A55=Table1[Material - Key])*(Completed_via_Excel!D$1=Table1[Country - Key]),0)),
INDEX(Table1[Current int vend],
MATCH(1,($A55=Table1[Material - Key])*(Completed_via_Excel!D$1=Table1[Country - Key]),0)) = 0),
INDEX(Table1[Current ext vend],
MATCH(1,($A55=Table1[Material - Key])*(Completed_via_Excel!D$1=Table1[Country - Key]),0)),
INDEX(Table1[Current int vend],
MATCH(1,($A55=Table1[Material - Key])*(Completed_via_Excel!D$1=Table1[Country - Key]),0))
),
"")</f>
        <v>Nebo Media</v>
      </c>
      <c r="E55" t="str">
        <f t="array" ref="E55">IFERROR(
IF(OR(
INDEX(Table1[Current ext vend],
MATCH(1,($A55=Table1[Material - Key])*(Completed_via_Excel!E$1=Table1[Country - Key]),0)) =
INDEX(Table1[Current int vend],
MATCH(1,($A55=Table1[Material - Key])*(Completed_via_Excel!E$1=Table1[Country - Key]),0)),
INDEX(Table1[Current int vend],
MATCH(1,($A55=Table1[Material - Key])*(Completed_via_Excel!E$1=Table1[Country - Key]),0)) = 0),
INDEX(Table1[Current ext vend],
MATCH(1,($A55=Table1[Material - Key])*(Completed_via_Excel!E$1=Table1[Country - Key]),0)),
INDEX(Table1[Current int vend],
MATCH(1,($A55=Table1[Material - Key])*(Completed_via_Excel!E$1=Table1[Country - Key]),0))
),
"")</f>
        <v>Nebo Media</v>
      </c>
      <c r="F55" s="20">
        <f t="array" ref="F55">MAX(IF(A55=Table1[Material - Key],Table1[Purchase Price]))</f>
        <v>2.3110835351089589</v>
      </c>
      <c r="G55">
        <f t="array" ref="G55">SUMPRODUCT((Table1[Material - Key]=A55)*(Table1[[HM Listing]:[EX Listing]]))</f>
        <v>171</v>
      </c>
      <c r="H55" s="21">
        <f>SUMIFS(Table1[Net Sales/Retail],Table1[Material - Key],Completed_via_Excel!A55)</f>
        <v>21949.040000000001</v>
      </c>
      <c r="I55" s="21">
        <f>H55-SUMIFS(Table1[Promotion Net Sales/Retail],Table1[Material - Key],Completed_via_Excel!A55)</f>
        <v>18762.75</v>
      </c>
      <c r="J55">
        <f>H55/INDEX(Table1[Monthly AVG sales],MATCH(Completed_via_Excel!A55,Table1[Material - Key],0))</f>
        <v>11.999999999999979</v>
      </c>
      <c r="K55" s="4">
        <f>H55/SUMIFS(Table1[Net Sales/Retail],Table1[Material - Brand],Completed_via_Excel!B55,Table1[PRIVATE LABEL],"&lt;&gt;PL")</f>
        <v>0.19291007334331117</v>
      </c>
    </row>
    <row r="56" spans="1:11">
      <c r="A56" t="str">
        <v>120739</v>
      </c>
      <c r="B56" t="str">
        <f>INDEX(Table1[Material - Brand],MATCH(Completed_via_Excel!A56,Table1[Material - Key],0))</f>
        <v>Aeroxon</v>
      </c>
      <c r="C56" s="5" t="str">
        <f t="array" ref="C56">IFERROR(
IF(OR(
INDEX(Table1[Current ext vend],
MATCH(1,($A56=Table1[Material - Key])*(Completed_via_Excel!C$1=Table1[Country - Key]),0)) =
INDEX(Table1[Current int vend],
MATCH(1,($A56=Table1[Material - Key])*(Completed_via_Excel!C$1=Table1[Country - Key]),0)),
INDEX(Table1[Current int vend],
MATCH(1,($A56=Table1[Material - Key])*(Completed_via_Excel!C$1=Table1[Country - Key]),0)) = 0),
INDEX(Table1[Current ext vend],
MATCH(1,($A56=Table1[Material - Key])*(Completed_via_Excel!C$1=Table1[Country - Key]),0)),
INDEX(Table1[Current int vend],
MATCH(1,($A56=Table1[Material - Key])*(Completed_via_Excel!C$1=Table1[Country - Key]),0))
),
"")</f>
        <v>ActBlue</v>
      </c>
      <c r="D56" s="5" t="str">
        <f t="array" ref="D56">IFERROR(
IF(OR(
INDEX(Table1[Current ext vend],
MATCH(1,($A56=Table1[Material - Key])*(Completed_via_Excel!D$1=Table1[Country - Key]),0)) =
INDEX(Table1[Current int vend],
MATCH(1,($A56=Table1[Material - Key])*(Completed_via_Excel!D$1=Table1[Country - Key]),0)),
INDEX(Table1[Current int vend],
MATCH(1,($A56=Table1[Material - Key])*(Completed_via_Excel!D$1=Table1[Country - Key]),0)) = 0),
INDEX(Table1[Current ext vend],
MATCH(1,($A56=Table1[Material - Key])*(Completed_via_Excel!D$1=Table1[Country - Key]),0)),
INDEX(Table1[Current int vend],
MATCH(1,($A56=Table1[Material - Key])*(Completed_via_Excel!D$1=Table1[Country - Key]),0))
),
"")</f>
        <v/>
      </c>
      <c r="E56" t="str">
        <f t="array" ref="E56">IFERROR(
IF(OR(
INDEX(Table1[Current ext vend],
MATCH(1,($A56=Table1[Material - Key])*(Completed_via_Excel!E$1=Table1[Country - Key]),0)) =
INDEX(Table1[Current int vend],
MATCH(1,($A56=Table1[Material - Key])*(Completed_via_Excel!E$1=Table1[Country - Key]),0)),
INDEX(Table1[Current int vend],
MATCH(1,($A56=Table1[Material - Key])*(Completed_via_Excel!E$1=Table1[Country - Key]),0)) = 0),
INDEX(Table1[Current ext vend],
MATCH(1,($A56=Table1[Material - Key])*(Completed_via_Excel!E$1=Table1[Country - Key]),0)),
INDEX(Table1[Current int vend],
MATCH(1,($A56=Table1[Material - Key])*(Completed_via_Excel!E$1=Table1[Country - Key]),0))
),
"")</f>
        <v/>
      </c>
      <c r="F56" s="20">
        <f t="array" ref="F56">MAX(IF(A56=Table1[Material - Key],Table1[Purchase Price]))</f>
        <v>2.5181700909090909</v>
      </c>
      <c r="G56">
        <f t="array" ref="G56">SUMPRODUCT((Table1[Material - Key]=A56)*(Table1[[HM Listing]:[EX Listing]]))</f>
        <v>72</v>
      </c>
      <c r="H56" s="21">
        <f>SUMIFS(Table1[Net Sales/Retail],Table1[Material - Key],Completed_via_Excel!A56)</f>
        <v>5637.42</v>
      </c>
      <c r="I56" s="21">
        <f>H56-SUMIFS(Table1[Promotion Net Sales/Retail],Table1[Material - Key],Completed_via_Excel!A56)</f>
        <v>5448.14</v>
      </c>
      <c r="J56">
        <f>H56/INDEX(Table1[Monthly AVG sales],MATCH(Completed_via_Excel!A56,Table1[Material - Key],0))</f>
        <v>12</v>
      </c>
      <c r="K56" s="4">
        <f>H56/SUMIFS(Table1[Net Sales/Retail],Table1[Material - Brand],Completed_via_Excel!B56,Table1[PRIVATE LABEL],"&lt;&gt;PL")</f>
        <v>0.57456801045295458</v>
      </c>
    </row>
    <row r="57" spans="1:11">
      <c r="A57" t="str">
        <v>122835</v>
      </c>
      <c r="B57" t="str">
        <f>INDEX(Table1[Material - Brand],MATCH(Completed_via_Excel!A57,Table1[Material - Key],0))</f>
        <v>Vape</v>
      </c>
      <c r="C57" s="5" t="str">
        <f t="array" ref="C57">IFERROR(
IF(OR(
INDEX(Table1[Current ext vend],
MATCH(1,($A57=Table1[Material - Key])*(Completed_via_Excel!C$1=Table1[Country - Key]),0)) =
INDEX(Table1[Current int vend],
MATCH(1,($A57=Table1[Material - Key])*(Completed_via_Excel!C$1=Table1[Country - Key]),0)),
INDEX(Table1[Current int vend],
MATCH(1,($A57=Table1[Material - Key])*(Completed_via_Excel!C$1=Table1[Country - Key]),0)) = 0),
INDEX(Table1[Current ext vend],
MATCH(1,($A57=Table1[Material - Key])*(Completed_via_Excel!C$1=Table1[Country - Key]),0)),
INDEX(Table1[Current int vend],
MATCH(1,($A57=Table1[Material - Key])*(Completed_via_Excel!C$1=Table1[Country - Key]),0))
),
"")</f>
        <v>Targeted Victory</v>
      </c>
      <c r="D57" s="5" t="str">
        <f t="array" ref="D57">IFERROR(
IF(OR(
INDEX(Table1[Current ext vend],
MATCH(1,($A57=Table1[Material - Key])*(Completed_via_Excel!D$1=Table1[Country - Key]),0)) =
INDEX(Table1[Current int vend],
MATCH(1,($A57=Table1[Material - Key])*(Completed_via_Excel!D$1=Table1[Country - Key]),0)),
INDEX(Table1[Current int vend],
MATCH(1,($A57=Table1[Material - Key])*(Completed_via_Excel!D$1=Table1[Country - Key]),0)) = 0),
INDEX(Table1[Current ext vend],
MATCH(1,($A57=Table1[Material - Key])*(Completed_via_Excel!D$1=Table1[Country - Key]),0)),
INDEX(Table1[Current int vend],
MATCH(1,($A57=Table1[Material - Key])*(Completed_via_Excel!D$1=Table1[Country - Key]),0))
),
"")</f>
        <v/>
      </c>
      <c r="E57" t="str">
        <f t="array" ref="E57">IFERROR(
IF(OR(
INDEX(Table1[Current ext vend],
MATCH(1,($A57=Table1[Material - Key])*(Completed_via_Excel!E$1=Table1[Country - Key]),0)) =
INDEX(Table1[Current int vend],
MATCH(1,($A57=Table1[Material - Key])*(Completed_via_Excel!E$1=Table1[Country - Key]),0)),
INDEX(Table1[Current int vend],
MATCH(1,($A57=Table1[Material - Key])*(Completed_via_Excel!E$1=Table1[Country - Key]),0)) = 0),
INDEX(Table1[Current ext vend],
MATCH(1,($A57=Table1[Material - Key])*(Completed_via_Excel!E$1=Table1[Country - Key]),0)),
INDEX(Table1[Current int vend],
MATCH(1,($A57=Table1[Material - Key])*(Completed_via_Excel!E$1=Table1[Country - Key]),0))
),
"")</f>
        <v/>
      </c>
      <c r="F57" s="20">
        <f t="array" ref="F57">MAX(IF(A57=Table1[Material - Key],Table1[Purchase Price]))</f>
        <v>2.4983985833333331</v>
      </c>
      <c r="G57">
        <f t="array" ref="G57">SUMPRODUCT((Table1[Material - Key]=A57)*(Table1[[HM Listing]:[EX Listing]]))</f>
        <v>72</v>
      </c>
      <c r="H57" s="21">
        <f>SUMIFS(Table1[Net Sales/Retail],Table1[Material - Key],Completed_via_Excel!A57)</f>
        <v>3805.79</v>
      </c>
      <c r="I57" s="21">
        <f>H57-SUMIFS(Table1[Promotion Net Sales/Retail],Table1[Material - Key],Completed_via_Excel!A57)</f>
        <v>3537.67</v>
      </c>
      <c r="J57">
        <f>H57/INDEX(Table1[Monthly AVG sales],MATCH(Completed_via_Excel!A57,Table1[Material - Key],0))</f>
        <v>11.999999999999988</v>
      </c>
      <c r="K57" s="4">
        <f>H57/SUMIFS(Table1[Net Sales/Retail],Table1[Material - Brand],Completed_via_Excel!B57,Table1[PRIVATE LABEL],"&lt;&gt;PL")</f>
        <v>0.31169502325147136</v>
      </c>
    </row>
    <row r="58" spans="1:11">
      <c r="A58" t="str">
        <v>122837</v>
      </c>
      <c r="B58" t="str">
        <f>INDEX(Table1[Material - Brand],MATCH(Completed_via_Excel!A58,Table1[Material - Key],0))</f>
        <v>Vape</v>
      </c>
      <c r="C58" s="5" t="str">
        <f t="array" ref="C58">IFERROR(
IF(OR(
INDEX(Table1[Current ext vend],
MATCH(1,($A58=Table1[Material - Key])*(Completed_via_Excel!C$1=Table1[Country - Key]),0)) =
INDEX(Table1[Current int vend],
MATCH(1,($A58=Table1[Material - Key])*(Completed_via_Excel!C$1=Table1[Country - Key]),0)),
INDEX(Table1[Current int vend],
MATCH(1,($A58=Table1[Material - Key])*(Completed_via_Excel!C$1=Table1[Country - Key]),0)) = 0),
INDEX(Table1[Current ext vend],
MATCH(1,($A58=Table1[Material - Key])*(Completed_via_Excel!C$1=Table1[Country - Key]),0)),
INDEX(Table1[Current int vend],
MATCH(1,($A58=Table1[Material - Key])*(Completed_via_Excel!C$1=Table1[Country - Key]),0))
),
"")</f>
        <v>Targeted Victory</v>
      </c>
      <c r="D58" s="5" t="str">
        <f t="array" ref="D58">IFERROR(
IF(OR(
INDEX(Table1[Current ext vend],
MATCH(1,($A58=Table1[Material - Key])*(Completed_via_Excel!D$1=Table1[Country - Key]),0)) =
INDEX(Table1[Current int vend],
MATCH(1,($A58=Table1[Material - Key])*(Completed_via_Excel!D$1=Table1[Country - Key]),0)),
INDEX(Table1[Current int vend],
MATCH(1,($A58=Table1[Material - Key])*(Completed_via_Excel!D$1=Table1[Country - Key]),0)) = 0),
INDEX(Table1[Current ext vend],
MATCH(1,($A58=Table1[Material - Key])*(Completed_via_Excel!D$1=Table1[Country - Key]),0)),
INDEX(Table1[Current int vend],
MATCH(1,($A58=Table1[Material - Key])*(Completed_via_Excel!D$1=Table1[Country - Key]),0))
),
"")</f>
        <v/>
      </c>
      <c r="E58" t="str">
        <f t="array" ref="E58">IFERROR(
IF(OR(
INDEX(Table1[Current ext vend],
MATCH(1,($A58=Table1[Material - Key])*(Completed_via_Excel!E$1=Table1[Country - Key]),0)) =
INDEX(Table1[Current int vend],
MATCH(1,($A58=Table1[Material - Key])*(Completed_via_Excel!E$1=Table1[Country - Key]),0)),
INDEX(Table1[Current int vend],
MATCH(1,($A58=Table1[Material - Key])*(Completed_via_Excel!E$1=Table1[Country - Key]),0)) = 0),
INDEX(Table1[Current ext vend],
MATCH(1,($A58=Table1[Material - Key])*(Completed_via_Excel!E$1=Table1[Country - Key]),0)),
INDEX(Table1[Current int vend],
MATCH(1,($A58=Table1[Material - Key])*(Completed_via_Excel!E$1=Table1[Country - Key]),0))
),
"")</f>
        <v/>
      </c>
      <c r="F58" s="20">
        <f t="array" ref="F58">MAX(IF(A58=Table1[Material - Key],Table1[Purchase Price]))</f>
        <v>2.4997259166666672</v>
      </c>
      <c r="G58">
        <f t="array" ref="G58">SUMPRODUCT((Table1[Material - Key]=A58)*(Table1[[HM Listing]:[EX Listing]]))</f>
        <v>82</v>
      </c>
      <c r="H58" s="21">
        <f>SUMIFS(Table1[Net Sales/Retail],Table1[Material - Key],Completed_via_Excel!A58)</f>
        <v>6272.94</v>
      </c>
      <c r="I58" s="21">
        <f>H58-SUMIFS(Table1[Promotion Net Sales/Retail],Table1[Material - Key],Completed_via_Excel!A58)</f>
        <v>5894.12</v>
      </c>
      <c r="J58">
        <f>H58/INDEX(Table1[Monthly AVG sales],MATCH(Completed_via_Excel!A58,Table1[Material - Key],0))</f>
        <v>12</v>
      </c>
      <c r="K58" s="4">
        <f>H58/SUMIFS(Table1[Net Sales/Retail],Table1[Material - Brand],Completed_via_Excel!B58,Table1[PRIVATE LABEL],"&lt;&gt;PL")</f>
        <v>0.5137551412860627</v>
      </c>
    </row>
    <row r="59" spans="1:11">
      <c r="A59" t="str">
        <v>124814</v>
      </c>
      <c r="B59" t="str">
        <f>INDEX(Table1[Material - Brand],MATCH(Completed_via_Excel!A59,Table1[Material - Key],0))</f>
        <v>Kiwi</v>
      </c>
      <c r="C59" s="5" t="str">
        <f t="array" ref="C59">IFERROR(
IF(OR(
INDEX(Table1[Current ext vend],
MATCH(1,($A59=Table1[Material - Key])*(Completed_via_Excel!C$1=Table1[Country - Key]),0)) =
INDEX(Table1[Current int vend],
MATCH(1,($A59=Table1[Material - Key])*(Completed_via_Excel!C$1=Table1[Country - Key]),0)),
INDEX(Table1[Current int vend],
MATCH(1,($A59=Table1[Material - Key])*(Completed_via_Excel!C$1=Table1[Country - Key]),0)) = 0),
INDEX(Table1[Current ext vend],
MATCH(1,($A59=Table1[Material - Key])*(Completed_via_Excel!C$1=Table1[Country - Key]),0)),
INDEX(Table1[Current int vend],
MATCH(1,($A59=Table1[Material - Key])*(Completed_via_Excel!C$1=Table1[Country - Key]),0))
),
"")</f>
        <v/>
      </c>
      <c r="D59" s="5" t="str">
        <f t="array" ref="D59">IFERROR(
IF(OR(
INDEX(Table1[Current ext vend],
MATCH(1,($A59=Table1[Material - Key])*(Completed_via_Excel!D$1=Table1[Country - Key]),0)) =
INDEX(Table1[Current int vend],
MATCH(1,($A59=Table1[Material - Key])*(Completed_via_Excel!D$1=Table1[Country - Key]),0)),
INDEX(Table1[Current int vend],
MATCH(1,($A59=Table1[Material - Key])*(Completed_via_Excel!D$1=Table1[Country - Key]),0)) = 0),
INDEX(Table1[Current ext vend],
MATCH(1,($A59=Table1[Material - Key])*(Completed_via_Excel!D$1=Table1[Country - Key]),0)),
INDEX(Table1[Current int vend],
MATCH(1,($A59=Table1[Material - Key])*(Completed_via_Excel!D$1=Table1[Country - Key]),0))
),
"")</f>
        <v/>
      </c>
      <c r="E59" t="str">
        <f t="array" ref="E59">IFERROR(
IF(OR(
INDEX(Table1[Current ext vend],
MATCH(1,($A59=Table1[Material - Key])*(Completed_via_Excel!E$1=Table1[Country - Key]),0)) =
INDEX(Table1[Current int vend],
MATCH(1,($A59=Table1[Material - Key])*(Completed_via_Excel!E$1=Table1[Country - Key]),0)),
INDEX(Table1[Current int vend],
MATCH(1,($A59=Table1[Material - Key])*(Completed_via_Excel!E$1=Table1[Country - Key]),0)) = 0),
INDEX(Table1[Current ext vend],
MATCH(1,($A59=Table1[Material - Key])*(Completed_via_Excel!E$1=Table1[Country - Key]),0)),
INDEX(Table1[Current int vend],
MATCH(1,($A59=Table1[Material - Key])*(Completed_via_Excel!E$1=Table1[Country - Key]),0))
),
"")</f>
        <v>Sage Media Planning &amp; Placement</v>
      </c>
      <c r="F59" s="20">
        <f t="array" ref="F59">MAX(IF(A59=Table1[Material - Key],Table1[Purchase Price]))</f>
        <v>1</v>
      </c>
      <c r="G59">
        <f t="array" ref="G59">SUMPRODUCT((Table1[Material - Key]=A59)*(Table1[[HM Listing]:[EX Listing]]))</f>
        <v>0</v>
      </c>
      <c r="H59" s="21">
        <f>SUMIFS(Table1[Net Sales/Retail],Table1[Material - Key],Completed_via_Excel!A59)</f>
        <v>33.01</v>
      </c>
      <c r="I59" s="21">
        <f>H59-SUMIFS(Table1[Promotion Net Sales/Retail],Table1[Material - Key],Completed_via_Excel!A59)</f>
        <v>5.9999999999995168E-2</v>
      </c>
      <c r="J59">
        <f>H59/INDEX(Table1[Monthly AVG sales],MATCH(Completed_via_Excel!A59,Table1[Material - Key],0))</f>
        <v>2</v>
      </c>
      <c r="K59" s="4">
        <f>H59/SUMIFS(Table1[Net Sales/Retail],Table1[Material - Brand],Completed_via_Excel!B59,Table1[PRIVATE LABEL],"&lt;&gt;PL")</f>
        <v>7.5950303146627256E-5</v>
      </c>
    </row>
    <row r="60" spans="1:11">
      <c r="A60" t="str">
        <v>124816</v>
      </c>
      <c r="B60" t="str">
        <f>INDEX(Table1[Material - Brand],MATCH(Completed_via_Excel!A60,Table1[Material - Key],0))</f>
        <v>Kiwi</v>
      </c>
      <c r="C60" s="5" t="str">
        <f t="array" ref="C60">IFERROR(
IF(OR(
INDEX(Table1[Current ext vend],
MATCH(1,($A60=Table1[Material - Key])*(Completed_via_Excel!C$1=Table1[Country - Key]),0)) =
INDEX(Table1[Current int vend],
MATCH(1,($A60=Table1[Material - Key])*(Completed_via_Excel!C$1=Table1[Country - Key]),0)),
INDEX(Table1[Current int vend],
MATCH(1,($A60=Table1[Material - Key])*(Completed_via_Excel!C$1=Table1[Country - Key]),0)) = 0),
INDEX(Table1[Current ext vend],
MATCH(1,($A60=Table1[Material - Key])*(Completed_via_Excel!C$1=Table1[Country - Key]),0)),
INDEX(Table1[Current int vend],
MATCH(1,($A60=Table1[Material - Key])*(Completed_via_Excel!C$1=Table1[Country - Key]),0))
),
"")</f>
        <v/>
      </c>
      <c r="D60" s="5" t="str">
        <f t="array" ref="D60">IFERROR(
IF(OR(
INDEX(Table1[Current ext vend],
MATCH(1,($A60=Table1[Material - Key])*(Completed_via_Excel!D$1=Table1[Country - Key]),0)) =
INDEX(Table1[Current int vend],
MATCH(1,($A60=Table1[Material - Key])*(Completed_via_Excel!D$1=Table1[Country - Key]),0)),
INDEX(Table1[Current int vend],
MATCH(1,($A60=Table1[Material - Key])*(Completed_via_Excel!D$1=Table1[Country - Key]),0)) = 0),
INDEX(Table1[Current ext vend],
MATCH(1,($A60=Table1[Material - Key])*(Completed_via_Excel!D$1=Table1[Country - Key]),0)),
INDEX(Table1[Current int vend],
MATCH(1,($A60=Table1[Material - Key])*(Completed_via_Excel!D$1=Table1[Country - Key]),0))
),
"")</f>
        <v/>
      </c>
      <c r="E60" t="str">
        <f t="array" ref="E60">IFERROR(
IF(OR(
INDEX(Table1[Current ext vend],
MATCH(1,($A60=Table1[Material - Key])*(Completed_via_Excel!E$1=Table1[Country - Key]),0)) =
INDEX(Table1[Current int vend],
MATCH(1,($A60=Table1[Material - Key])*(Completed_via_Excel!E$1=Table1[Country - Key]),0)),
INDEX(Table1[Current int vend],
MATCH(1,($A60=Table1[Material - Key])*(Completed_via_Excel!E$1=Table1[Country - Key]),0)) = 0),
INDEX(Table1[Current ext vend],
MATCH(1,($A60=Table1[Material - Key])*(Completed_via_Excel!E$1=Table1[Country - Key]),0)),
INDEX(Table1[Current int vend],
MATCH(1,($A60=Table1[Material - Key])*(Completed_via_Excel!E$1=Table1[Country - Key]),0))
),
"")</f>
        <v>Sage Media Planning &amp; Placement</v>
      </c>
      <c r="F60" s="20">
        <f t="array" ref="F60">MAX(IF(A60=Table1[Material - Key],Table1[Purchase Price]))</f>
        <v>1.19</v>
      </c>
      <c r="G60">
        <f t="array" ref="G60">SUMPRODUCT((Table1[Material - Key]=A60)*(Table1[[HM Listing]:[EX Listing]]))</f>
        <v>49</v>
      </c>
      <c r="H60" s="21">
        <f>SUMIFS(Table1[Net Sales/Retail],Table1[Material - Key],Completed_via_Excel!A60)</f>
        <v>1434.15</v>
      </c>
      <c r="I60" s="21">
        <f>H60-SUMIFS(Table1[Promotion Net Sales/Retail],Table1[Material - Key],Completed_via_Excel!A60)</f>
        <v>774.78000000000009</v>
      </c>
      <c r="J60">
        <f>H60/INDEX(Table1[Monthly AVG sales],MATCH(Completed_via_Excel!A60,Table1[Material - Key],0))</f>
        <v>12</v>
      </c>
      <c r="K60" s="4">
        <f>H60/SUMIFS(Table1[Net Sales/Retail],Table1[Material - Brand],Completed_via_Excel!B60,Table1[PRIVATE LABEL],"&lt;&gt;PL")</f>
        <v>3.2997312104736595E-3</v>
      </c>
    </row>
    <row r="61" spans="1:11">
      <c r="A61" t="str">
        <v>124817</v>
      </c>
      <c r="B61" t="str">
        <f>INDEX(Table1[Material - Brand],MATCH(Completed_via_Excel!A61,Table1[Material - Key],0))</f>
        <v>Plix</v>
      </c>
      <c r="C61" s="5" t="str">
        <f t="array" ref="C61">IFERROR(
IF(OR(
INDEX(Table1[Current ext vend],
MATCH(1,($A61=Table1[Material - Key])*(Completed_via_Excel!C$1=Table1[Country - Key]),0)) =
INDEX(Table1[Current int vend],
MATCH(1,($A61=Table1[Material - Key])*(Completed_via_Excel!C$1=Table1[Country - Key]),0)),
INDEX(Table1[Current int vend],
MATCH(1,($A61=Table1[Material - Key])*(Completed_via_Excel!C$1=Table1[Country - Key]),0)) = 0),
INDEX(Table1[Current ext vend],
MATCH(1,($A61=Table1[Material - Key])*(Completed_via_Excel!C$1=Table1[Country - Key]),0)),
INDEX(Table1[Current int vend],
MATCH(1,($A61=Table1[Material - Key])*(Completed_via_Excel!C$1=Table1[Country - Key]),0))
),
"")</f>
        <v/>
      </c>
      <c r="D61" s="5" t="str">
        <f t="array" ref="D61">IFERROR(
IF(OR(
INDEX(Table1[Current ext vend],
MATCH(1,($A61=Table1[Material - Key])*(Completed_via_Excel!D$1=Table1[Country - Key]),0)) =
INDEX(Table1[Current int vend],
MATCH(1,($A61=Table1[Material - Key])*(Completed_via_Excel!D$1=Table1[Country - Key]),0)),
INDEX(Table1[Current int vend],
MATCH(1,($A61=Table1[Material - Key])*(Completed_via_Excel!D$1=Table1[Country - Key]),0)) = 0),
INDEX(Table1[Current ext vend],
MATCH(1,($A61=Table1[Material - Key])*(Completed_via_Excel!D$1=Table1[Country - Key]),0)),
INDEX(Table1[Current int vend],
MATCH(1,($A61=Table1[Material - Key])*(Completed_via_Excel!D$1=Table1[Country - Key]),0))
),
"")</f>
        <v/>
      </c>
      <c r="E61" t="str">
        <f t="array" ref="E61">IFERROR(
IF(OR(
INDEX(Table1[Current ext vend],
MATCH(1,($A61=Table1[Material - Key])*(Completed_via_Excel!E$1=Table1[Country - Key]),0)) =
INDEX(Table1[Current int vend],
MATCH(1,($A61=Table1[Material - Key])*(Completed_via_Excel!E$1=Table1[Country - Key]),0)),
INDEX(Table1[Current int vend],
MATCH(1,($A61=Table1[Material - Key])*(Completed_via_Excel!E$1=Table1[Country - Key]),0)) = 0),
INDEX(Table1[Current ext vend],
MATCH(1,($A61=Table1[Material - Key])*(Completed_via_Excel!E$1=Table1[Country - Key]),0)),
INDEX(Table1[Current int vend],
MATCH(1,($A61=Table1[Material - Key])*(Completed_via_Excel!E$1=Table1[Country - Key]),0))
),
"")</f>
        <v>Main Street Media Group</v>
      </c>
      <c r="F61" s="20">
        <f t="array" ref="F61">MAX(IF(A61=Table1[Material - Key],Table1[Purchase Price]))</f>
        <v>1.19</v>
      </c>
      <c r="G61">
        <f t="array" ref="G61">SUMPRODUCT((Table1[Material - Key]=A61)*(Table1[[HM Listing]:[EX Listing]]))</f>
        <v>49</v>
      </c>
      <c r="H61" s="21">
        <f>SUMIFS(Table1[Net Sales/Retail],Table1[Material - Key],Completed_via_Excel!A61)</f>
        <v>1188.48</v>
      </c>
      <c r="I61" s="21">
        <f>H61-SUMIFS(Table1[Promotion Net Sales/Retail],Table1[Material - Key],Completed_via_Excel!A61)</f>
        <v>902.81</v>
      </c>
      <c r="J61">
        <f>H61/INDEX(Table1[Monthly AVG sales],MATCH(Completed_via_Excel!A61,Table1[Material - Key],0))</f>
        <v>12</v>
      </c>
      <c r="K61" s="4">
        <f>H61/SUMIFS(Table1[Net Sales/Retail],Table1[Material - Brand],Completed_via_Excel!B61,Table1[PRIVATE LABEL],"&lt;&gt;PL")</f>
        <v>3.0394143357917579E-2</v>
      </c>
    </row>
    <row r="62" spans="1:11">
      <c r="A62" t="str">
        <v>124986</v>
      </c>
      <c r="B62" t="str">
        <f>INDEX(Table1[Material - Brand],MATCH(Completed_via_Excel!A62,Table1[Material - Key],0))</f>
        <v>Moment</v>
      </c>
      <c r="C62" s="5" t="str">
        <f t="array" ref="C62">IFERROR(
IF(OR(
INDEX(Table1[Current ext vend],
MATCH(1,($A62=Table1[Material - Key])*(Completed_via_Excel!C$1=Table1[Country - Key]),0)) =
INDEX(Table1[Current int vend],
MATCH(1,($A62=Table1[Material - Key])*(Completed_via_Excel!C$1=Table1[Country - Key]),0)),
INDEX(Table1[Current int vend],
MATCH(1,($A62=Table1[Material - Key])*(Completed_via_Excel!C$1=Table1[Country - Key]),0)) = 0),
INDEX(Table1[Current ext vend],
MATCH(1,($A62=Table1[Material - Key])*(Completed_via_Excel!C$1=Table1[Country - Key]),0)),
INDEX(Table1[Current int vend],
MATCH(1,($A62=Table1[Material - Key])*(Completed_via_Excel!C$1=Table1[Country - Key]),0))
),
"")</f>
        <v/>
      </c>
      <c r="D62" s="5" t="str">
        <f t="array" ref="D62">IFERROR(
IF(OR(
INDEX(Table1[Current ext vend],
MATCH(1,($A62=Table1[Material - Key])*(Completed_via_Excel!D$1=Table1[Country - Key]),0)) =
INDEX(Table1[Current int vend],
MATCH(1,($A62=Table1[Material - Key])*(Completed_via_Excel!D$1=Table1[Country - Key]),0)),
INDEX(Table1[Current int vend],
MATCH(1,($A62=Table1[Material - Key])*(Completed_via_Excel!D$1=Table1[Country - Key]),0)) = 0),
INDEX(Table1[Current ext vend],
MATCH(1,($A62=Table1[Material - Key])*(Completed_via_Excel!D$1=Table1[Country - Key]),0)),
INDEX(Table1[Current int vend],
MATCH(1,($A62=Table1[Material - Key])*(Completed_via_Excel!D$1=Table1[Country - Key]),0))
),
"")</f>
        <v/>
      </c>
      <c r="E62" t="str">
        <f t="array" ref="E62">IFERROR(
IF(OR(
INDEX(Table1[Current ext vend],
MATCH(1,($A62=Table1[Material - Key])*(Completed_via_Excel!E$1=Table1[Country - Key]),0)) =
INDEX(Table1[Current int vend],
MATCH(1,($A62=Table1[Material - Key])*(Completed_via_Excel!E$1=Table1[Country - Key]),0)),
INDEX(Table1[Current int vend],
MATCH(1,($A62=Table1[Material - Key])*(Completed_via_Excel!E$1=Table1[Country - Key]),0)) = 0),
INDEX(Table1[Current ext vend],
MATCH(1,($A62=Table1[Material - Key])*(Completed_via_Excel!E$1=Table1[Country - Key]),0)),
INDEX(Table1[Current int vend],
MATCH(1,($A62=Table1[Material - Key])*(Completed_via_Excel!E$1=Table1[Country - Key]),0))
),
"")</f>
        <v>SKDKnickerbocker</v>
      </c>
      <c r="F62" s="20">
        <f t="array" ref="F62">MAX(IF(A62=Table1[Material - Key],Table1[Purchase Price]))</f>
        <v>1.2920940000000001</v>
      </c>
      <c r="G62">
        <f t="array" ref="G62">SUMPRODUCT((Table1[Material - Key]=A62)*(Table1[[HM Listing]:[EX Listing]]))</f>
        <v>49</v>
      </c>
      <c r="H62" s="21">
        <f>SUMIFS(Table1[Net Sales/Retail],Table1[Material - Key],Completed_via_Excel!A62)</f>
        <v>1782.02</v>
      </c>
      <c r="I62" s="21">
        <f>H62-SUMIFS(Table1[Promotion Net Sales/Retail],Table1[Material - Key],Completed_via_Excel!A62)</f>
        <v>1557.21</v>
      </c>
      <c r="J62">
        <f>H62/INDEX(Table1[Monthly AVG sales],MATCH(Completed_via_Excel!A62,Table1[Material - Key],0))</f>
        <v>11.999999999999972</v>
      </c>
      <c r="K62" s="4">
        <f>H62/SUMIFS(Table1[Net Sales/Retail],Table1[Material - Brand],Completed_via_Excel!B62,Table1[PRIVATE LABEL],"&lt;&gt;PL")</f>
        <v>4.9427786869331261E-2</v>
      </c>
    </row>
    <row r="63" spans="1:11">
      <c r="A63" t="str">
        <v>127253</v>
      </c>
      <c r="B63" t="str">
        <f>INDEX(Table1[Material - Brand],MATCH(Completed_via_Excel!A63,Table1[Material - Key],0))</f>
        <v>Moment</v>
      </c>
      <c r="C63" s="5" t="str">
        <f t="array" ref="C63">IFERROR(
IF(OR(
INDEX(Table1[Current ext vend],
MATCH(1,($A63=Table1[Material - Key])*(Completed_via_Excel!C$1=Table1[Country - Key]),0)) =
INDEX(Table1[Current int vend],
MATCH(1,($A63=Table1[Material - Key])*(Completed_via_Excel!C$1=Table1[Country - Key]),0)),
INDEX(Table1[Current int vend],
MATCH(1,($A63=Table1[Material - Key])*(Completed_via_Excel!C$1=Table1[Country - Key]),0)) = 0),
INDEX(Table1[Current ext vend],
MATCH(1,($A63=Table1[Material - Key])*(Completed_via_Excel!C$1=Table1[Country - Key]),0)),
INDEX(Table1[Current int vend],
MATCH(1,($A63=Table1[Material - Key])*(Completed_via_Excel!C$1=Table1[Country - Key]),0))
),
"")</f>
        <v>Canal Partners Media</v>
      </c>
      <c r="D63" s="5" t="str">
        <f t="array" ref="D63">IFERROR(
IF(OR(
INDEX(Table1[Current ext vend],
MATCH(1,($A63=Table1[Material - Key])*(Completed_via_Excel!D$1=Table1[Country - Key]),0)) =
INDEX(Table1[Current int vend],
MATCH(1,($A63=Table1[Material - Key])*(Completed_via_Excel!D$1=Table1[Country - Key]),0)),
INDEX(Table1[Current int vend],
MATCH(1,($A63=Table1[Material - Key])*(Completed_via_Excel!D$1=Table1[Country - Key]),0)) = 0),
INDEX(Table1[Current ext vend],
MATCH(1,($A63=Table1[Material - Key])*(Completed_via_Excel!D$1=Table1[Country - Key]),0)),
INDEX(Table1[Current int vend],
MATCH(1,($A63=Table1[Material - Key])*(Completed_via_Excel!D$1=Table1[Country - Key]),0))
),
"")</f>
        <v/>
      </c>
      <c r="E63" t="str">
        <f t="array" ref="E63">IFERROR(
IF(OR(
INDEX(Table1[Current ext vend],
MATCH(1,($A63=Table1[Material - Key])*(Completed_via_Excel!E$1=Table1[Country - Key]),0)) =
INDEX(Table1[Current int vend],
MATCH(1,($A63=Table1[Material - Key])*(Completed_via_Excel!E$1=Table1[Country - Key]),0)),
INDEX(Table1[Current int vend],
MATCH(1,($A63=Table1[Material - Key])*(Completed_via_Excel!E$1=Table1[Country - Key]),0)) = 0),
INDEX(Table1[Current ext vend],
MATCH(1,($A63=Table1[Material - Key])*(Completed_via_Excel!E$1=Table1[Country - Key]),0)),
INDEX(Table1[Current int vend],
MATCH(1,($A63=Table1[Material - Key])*(Completed_via_Excel!E$1=Table1[Country - Key]),0))
),
"")</f>
        <v/>
      </c>
      <c r="F63" s="20">
        <f t="array" ref="F63">MAX(IF(A63=Table1[Material - Key],Table1[Purchase Price]))</f>
        <v>2.3841782178217801</v>
      </c>
      <c r="G63">
        <f t="array" ref="G63">SUMPRODUCT((Table1[Material - Key]=A63)*(Table1[[HM Listing]:[EX Listing]]))</f>
        <v>15</v>
      </c>
      <c r="H63" s="21">
        <f>SUMIFS(Table1[Net Sales/Retail],Table1[Material - Key],Completed_via_Excel!A63)</f>
        <v>9412.25</v>
      </c>
      <c r="I63" s="21">
        <f>H63-SUMIFS(Table1[Promotion Net Sales/Retail],Table1[Material - Key],Completed_via_Excel!A63)</f>
        <v>6226.68</v>
      </c>
      <c r="J63">
        <f>H63/INDEX(Table1[Monthly AVG sales],MATCH(Completed_via_Excel!A63,Table1[Material - Key],0))</f>
        <v>11.999999999999995</v>
      </c>
      <c r="K63" s="4">
        <f>H63/SUMIFS(Table1[Net Sales/Retail],Table1[Material - Brand],Completed_via_Excel!B63,Table1[PRIVATE LABEL],"&lt;&gt;PL")</f>
        <v>0.26106704019083016</v>
      </c>
    </row>
    <row r="64" spans="1:11">
      <c r="A64" t="str">
        <v>127504</v>
      </c>
      <c r="B64" t="str">
        <f>INDEX(Table1[Material - Brand],MATCH(Completed_via_Excel!A64,Table1[Material - Key],0))</f>
        <v>Multy</v>
      </c>
      <c r="C64" s="5" t="str">
        <f t="array" ref="C64">IFERROR(
IF(OR(
INDEX(Table1[Current ext vend],
MATCH(1,($A64=Table1[Material - Key])*(Completed_via_Excel!C$1=Table1[Country - Key]),0)) =
INDEX(Table1[Current int vend],
MATCH(1,($A64=Table1[Material - Key])*(Completed_via_Excel!C$1=Table1[Country - Key]),0)),
INDEX(Table1[Current int vend],
MATCH(1,($A64=Table1[Material - Key])*(Completed_via_Excel!C$1=Table1[Country - Key]),0)) = 0),
INDEX(Table1[Current ext vend],
MATCH(1,($A64=Table1[Material - Key])*(Completed_via_Excel!C$1=Table1[Country - Key]),0)),
INDEX(Table1[Current int vend],
MATCH(1,($A64=Table1[Material - Key])*(Completed_via_Excel!C$1=Table1[Country - Key]),0))
),
"")</f>
        <v/>
      </c>
      <c r="D64" s="5" t="str">
        <f t="array" ref="D64">IFERROR(
IF(OR(
INDEX(Table1[Current ext vend],
MATCH(1,($A64=Table1[Material - Key])*(Completed_via_Excel!D$1=Table1[Country - Key]),0)) =
INDEX(Table1[Current int vend],
MATCH(1,($A64=Table1[Material - Key])*(Completed_via_Excel!D$1=Table1[Country - Key]),0)),
INDEX(Table1[Current int vend],
MATCH(1,($A64=Table1[Material - Key])*(Completed_via_Excel!D$1=Table1[Country - Key]),0)) = 0),
INDEX(Table1[Current ext vend],
MATCH(1,($A64=Table1[Material - Key])*(Completed_via_Excel!D$1=Table1[Country - Key]),0)),
INDEX(Table1[Current int vend],
MATCH(1,($A64=Table1[Material - Key])*(Completed_via_Excel!D$1=Table1[Country - Key]),0))
),
"")</f>
        <v>Bully Pulpit Interactive</v>
      </c>
      <c r="E64" t="str">
        <f t="array" ref="E64">IFERROR(
IF(OR(
INDEX(Table1[Current ext vend],
MATCH(1,($A64=Table1[Material - Key])*(Completed_via_Excel!E$1=Table1[Country - Key]),0)) =
INDEX(Table1[Current int vend],
MATCH(1,($A64=Table1[Material - Key])*(Completed_via_Excel!E$1=Table1[Country - Key]),0)),
INDEX(Table1[Current int vend],
MATCH(1,($A64=Table1[Material - Key])*(Completed_via_Excel!E$1=Table1[Country - Key]),0)) = 0),
INDEX(Table1[Current ext vend],
MATCH(1,($A64=Table1[Material - Key])*(Completed_via_Excel!E$1=Table1[Country - Key]),0)),
INDEX(Table1[Current int vend],
MATCH(1,($A64=Table1[Material - Key])*(Completed_via_Excel!E$1=Table1[Country - Key]),0))
),
"")</f>
        <v/>
      </c>
      <c r="F64" s="20">
        <f t="array" ref="F64">MAX(IF(A64=Table1[Material - Key],Table1[Purchase Price]))</f>
        <v>1.1133</v>
      </c>
      <c r="G64">
        <f t="array" ref="G64">SUMPRODUCT((Table1[Material - Key]=A64)*(Table1[[HM Listing]:[EX Listing]]))</f>
        <v>68</v>
      </c>
      <c r="H64" s="21">
        <f>SUMIFS(Table1[Net Sales/Retail],Table1[Material - Key],Completed_via_Excel!A64)</f>
        <v>570.28</v>
      </c>
      <c r="I64" s="21">
        <f>H64-SUMIFS(Table1[Promotion Net Sales/Retail],Table1[Material - Key],Completed_via_Excel!A64)</f>
        <v>539.85</v>
      </c>
      <c r="J64">
        <f>H64/INDEX(Table1[Monthly AVG sales],MATCH(Completed_via_Excel!A64,Table1[Material - Key],0))</f>
        <v>11.999999999999984</v>
      </c>
      <c r="K64" s="4">
        <f>H64/SUMIFS(Table1[Net Sales/Retail],Table1[Material - Brand],Completed_via_Excel!B64,Table1[PRIVATE LABEL],"&lt;&gt;PL")</f>
        <v>1</v>
      </c>
    </row>
    <row r="65" spans="1:11">
      <c r="A65" t="str">
        <v>130338</v>
      </c>
      <c r="B65" t="str">
        <f>INDEX(Table1[Material - Brand],MATCH(Completed_via_Excel!A65,Table1[Material - Key],0))</f>
        <v>Zy - Zy</v>
      </c>
      <c r="C65" s="5" t="str">
        <f t="array" ref="C65">IFERROR(
IF(OR(
INDEX(Table1[Current ext vend],
MATCH(1,($A65=Table1[Material - Key])*(Completed_via_Excel!C$1=Table1[Country - Key]),0)) =
INDEX(Table1[Current int vend],
MATCH(1,($A65=Table1[Material - Key])*(Completed_via_Excel!C$1=Table1[Country - Key]),0)),
INDEX(Table1[Current int vend],
MATCH(1,($A65=Table1[Material - Key])*(Completed_via_Excel!C$1=Table1[Country - Key]),0)) = 0),
INDEX(Table1[Current ext vend],
MATCH(1,($A65=Table1[Material - Key])*(Completed_via_Excel!C$1=Table1[Country - Key]),0)),
INDEX(Table1[Current int vend],
MATCH(1,($A65=Table1[Material - Key])*(Completed_via_Excel!C$1=Table1[Country - Key]),0))
),
"")</f>
        <v/>
      </c>
      <c r="D65" s="5" t="str">
        <f t="array" ref="D65">IFERROR(
IF(OR(
INDEX(Table1[Current ext vend],
MATCH(1,($A65=Table1[Material - Key])*(Completed_via_Excel!D$1=Table1[Country - Key]),0)) =
INDEX(Table1[Current int vend],
MATCH(1,($A65=Table1[Material - Key])*(Completed_via_Excel!D$1=Table1[Country - Key]),0)),
INDEX(Table1[Current int vend],
MATCH(1,($A65=Table1[Material - Key])*(Completed_via_Excel!D$1=Table1[Country - Key]),0)) = 0),
INDEX(Table1[Current ext vend],
MATCH(1,($A65=Table1[Material - Key])*(Completed_via_Excel!D$1=Table1[Country - Key]),0)),
INDEX(Table1[Current int vend],
MATCH(1,($A65=Table1[Material - Key])*(Completed_via_Excel!D$1=Table1[Country - Key]),0))
),
"")</f>
        <v>Great American Media</v>
      </c>
      <c r="E65" t="str">
        <f t="array" ref="E65">IFERROR(
IF(OR(
INDEX(Table1[Current ext vend],
MATCH(1,($A65=Table1[Material - Key])*(Completed_via_Excel!E$1=Table1[Country - Key]),0)) =
INDEX(Table1[Current int vend],
MATCH(1,($A65=Table1[Material - Key])*(Completed_via_Excel!E$1=Table1[Country - Key]),0)),
INDEX(Table1[Current int vend],
MATCH(1,($A65=Table1[Material - Key])*(Completed_via_Excel!E$1=Table1[Country - Key]),0)) = 0),
INDEX(Table1[Current ext vend],
MATCH(1,($A65=Table1[Material - Key])*(Completed_via_Excel!E$1=Table1[Country - Key]),0)),
INDEX(Table1[Current int vend],
MATCH(1,($A65=Table1[Material - Key])*(Completed_via_Excel!E$1=Table1[Country - Key]),0))
),
"")</f>
        <v/>
      </c>
      <c r="F65" s="20">
        <f t="array" ref="F65">MAX(IF(A65=Table1[Material - Key],Table1[Purchase Price]))</f>
        <v>1.0895999999999999</v>
      </c>
      <c r="G65">
        <f t="array" ref="G65">SUMPRODUCT((Table1[Material - Key]=A65)*(Table1[[HM Listing]:[EX Listing]]))</f>
        <v>100</v>
      </c>
      <c r="H65" s="21">
        <f>SUMIFS(Table1[Net Sales/Retail],Table1[Material - Key],Completed_via_Excel!A65)</f>
        <v>9485.27</v>
      </c>
      <c r="I65" s="21">
        <f>H65-SUMIFS(Table1[Promotion Net Sales/Retail],Table1[Material - Key],Completed_via_Excel!A65)</f>
        <v>3118.26</v>
      </c>
      <c r="J65">
        <f>H65/INDEX(Table1[Monthly AVG sales],MATCH(Completed_via_Excel!A65,Table1[Material - Key],0))</f>
        <v>12.000000000000011</v>
      </c>
      <c r="K65" s="4">
        <f>H65/SUMIFS(Table1[Net Sales/Retail],Table1[Material - Brand],Completed_via_Excel!B65,Table1[PRIVATE LABEL],"&lt;&gt;PL")</f>
        <v>8.832732457677657E-2</v>
      </c>
    </row>
    <row r="66" spans="1:11">
      <c r="A66" t="str">
        <v>130835</v>
      </c>
      <c r="B66" t="str">
        <f>INDEX(Table1[Material - Brand],MATCH(Completed_via_Excel!A66,Table1[Material - Key],0))</f>
        <v>Art</v>
      </c>
      <c r="C66" s="5" t="str">
        <f t="array" ref="C66">IFERROR(
IF(OR(
INDEX(Table1[Current ext vend],
MATCH(1,($A66=Table1[Material - Key])*(Completed_via_Excel!C$1=Table1[Country - Key]),0)) =
INDEX(Table1[Current int vend],
MATCH(1,($A66=Table1[Material - Key])*(Completed_via_Excel!C$1=Table1[Country - Key]),0)),
INDEX(Table1[Current int vend],
MATCH(1,($A66=Table1[Material - Key])*(Completed_via_Excel!C$1=Table1[Country - Key]),0)) = 0),
INDEX(Table1[Current ext vend],
MATCH(1,($A66=Table1[Material - Key])*(Completed_via_Excel!C$1=Table1[Country - Key]),0)),
INDEX(Table1[Current int vend],
MATCH(1,($A66=Table1[Material - Key])*(Completed_via_Excel!C$1=Table1[Country - Key]),0))
),
"")</f>
        <v/>
      </c>
      <c r="D66" s="5" t="str">
        <f t="array" ref="D66">IFERROR(
IF(OR(
INDEX(Table1[Current ext vend],
MATCH(1,($A66=Table1[Material - Key])*(Completed_via_Excel!D$1=Table1[Country - Key]),0)) =
INDEX(Table1[Current int vend],
MATCH(1,($A66=Table1[Material - Key])*(Completed_via_Excel!D$1=Table1[Country - Key]),0)),
INDEX(Table1[Current int vend],
MATCH(1,($A66=Table1[Material - Key])*(Completed_via_Excel!D$1=Table1[Country - Key]),0)) = 0),
INDEX(Table1[Current ext vend],
MATCH(1,($A66=Table1[Material - Key])*(Completed_via_Excel!D$1=Table1[Country - Key]),0)),
INDEX(Table1[Current int vend],
MATCH(1,($A66=Table1[Material - Key])*(Completed_via_Excel!D$1=Table1[Country - Key]),0))
),
"")</f>
        <v>Automatic Data Processing Inc</v>
      </c>
      <c r="E66" t="str">
        <f t="array" ref="E66">IFERROR(
IF(OR(
INDEX(Table1[Current ext vend],
MATCH(1,($A66=Table1[Material - Key])*(Completed_via_Excel!E$1=Table1[Country - Key]),0)) =
INDEX(Table1[Current int vend],
MATCH(1,($A66=Table1[Material - Key])*(Completed_via_Excel!E$1=Table1[Country - Key]),0)),
INDEX(Table1[Current int vend],
MATCH(1,($A66=Table1[Material - Key])*(Completed_via_Excel!E$1=Table1[Country - Key]),0)) = 0),
INDEX(Table1[Current ext vend],
MATCH(1,($A66=Table1[Material - Key])*(Completed_via_Excel!E$1=Table1[Country - Key]),0)),
INDEX(Table1[Current int vend],
MATCH(1,($A66=Table1[Material - Key])*(Completed_via_Excel!E$1=Table1[Country - Key]),0))
),
"")</f>
        <v/>
      </c>
      <c r="F66" s="20">
        <f t="array" ref="F66">MAX(IF(A66=Table1[Material - Key],Table1[Purchase Price]))</f>
        <v>2.0989377400000002</v>
      </c>
      <c r="G66">
        <f t="array" ref="G66">SUMPRODUCT((Table1[Material - Key]=A66)*(Table1[[HM Listing]:[EX Listing]]))</f>
        <v>9</v>
      </c>
      <c r="H66" s="21">
        <f>SUMIFS(Table1[Net Sales/Retail],Table1[Material - Key],Completed_via_Excel!A66)</f>
        <v>822.46</v>
      </c>
      <c r="I66" s="21">
        <f>H66-SUMIFS(Table1[Promotion Net Sales/Retail],Table1[Material - Key],Completed_via_Excel!A66)</f>
        <v>816.52</v>
      </c>
      <c r="J66">
        <f>H66/INDEX(Table1[Monthly AVG sales],MATCH(Completed_via_Excel!A66,Table1[Material - Key],0))</f>
        <v>12.000000000000007</v>
      </c>
      <c r="K66" s="4">
        <f>H66/SUMIFS(Table1[Net Sales/Retail],Table1[Material - Brand],Completed_via_Excel!B66,Table1[PRIVATE LABEL],"&lt;&gt;PL")</f>
        <v>1</v>
      </c>
    </row>
    <row r="67" spans="1:11">
      <c r="A67" t="str">
        <v>131024</v>
      </c>
      <c r="B67" t="str">
        <f>INDEX(Table1[Material - Brand],MATCH(Completed_via_Excel!A67,Table1[Material - Key],0))</f>
        <v>Chistij Dom</v>
      </c>
      <c r="C67" s="5" t="str">
        <f t="array" ref="C67">IFERROR(
IF(OR(
INDEX(Table1[Current ext vend],
MATCH(1,($A67=Table1[Material - Key])*(Completed_via_Excel!C$1=Table1[Country - Key]),0)) =
INDEX(Table1[Current int vend],
MATCH(1,($A67=Table1[Material - Key])*(Completed_via_Excel!C$1=Table1[Country - Key]),0)),
INDEX(Table1[Current int vend],
MATCH(1,($A67=Table1[Material - Key])*(Completed_via_Excel!C$1=Table1[Country - Key]),0)) = 0),
INDEX(Table1[Current ext vend],
MATCH(1,($A67=Table1[Material - Key])*(Completed_via_Excel!C$1=Table1[Country - Key]),0)),
INDEX(Table1[Current int vend],
MATCH(1,($A67=Table1[Material - Key])*(Completed_via_Excel!C$1=Table1[Country - Key]),0))
),
"")</f>
        <v/>
      </c>
      <c r="D67" s="5" t="str">
        <f t="array" ref="D67">IFERROR(
IF(OR(
INDEX(Table1[Current ext vend],
MATCH(1,($A67=Table1[Material - Key])*(Completed_via_Excel!D$1=Table1[Country - Key]),0)) =
INDEX(Table1[Current int vend],
MATCH(1,($A67=Table1[Material - Key])*(Completed_via_Excel!D$1=Table1[Country - Key]),0)),
INDEX(Table1[Current int vend],
MATCH(1,($A67=Table1[Material - Key])*(Completed_via_Excel!D$1=Table1[Country - Key]),0)) = 0),
INDEX(Table1[Current ext vend],
MATCH(1,($A67=Table1[Material - Key])*(Completed_via_Excel!D$1=Table1[Country - Key]),0)),
INDEX(Table1[Current int vend],
MATCH(1,($A67=Table1[Material - Key])*(Completed_via_Excel!D$1=Table1[Country - Key]),0))
),
"")</f>
        <v>Strategic Media Services</v>
      </c>
      <c r="E67" t="str">
        <f t="array" ref="E67">IFERROR(
IF(OR(
INDEX(Table1[Current ext vend],
MATCH(1,($A67=Table1[Material - Key])*(Completed_via_Excel!E$1=Table1[Country - Key]),0)) =
INDEX(Table1[Current int vend],
MATCH(1,($A67=Table1[Material - Key])*(Completed_via_Excel!E$1=Table1[Country - Key]),0)),
INDEX(Table1[Current int vend],
MATCH(1,($A67=Table1[Material - Key])*(Completed_via_Excel!E$1=Table1[Country - Key]),0)) = 0),
INDEX(Table1[Current ext vend],
MATCH(1,($A67=Table1[Material - Key])*(Completed_via_Excel!E$1=Table1[Country - Key]),0)),
INDEX(Table1[Current int vend],
MATCH(1,($A67=Table1[Material - Key])*(Completed_via_Excel!E$1=Table1[Country - Key]),0))
),
"")</f>
        <v/>
      </c>
      <c r="F67" s="20">
        <f t="array" ref="F67">MAX(IF(A67=Table1[Material - Key],Table1[Purchase Price]))</f>
        <v>1.77</v>
      </c>
      <c r="G67">
        <f t="array" ref="G67">SUMPRODUCT((Table1[Material - Key]=A67)*(Table1[[HM Listing]:[EX Listing]]))</f>
        <v>57</v>
      </c>
      <c r="H67" s="21">
        <f>SUMIFS(Table1[Net Sales/Retail],Table1[Material - Key],Completed_via_Excel!A67)</f>
        <v>5137.7</v>
      </c>
      <c r="I67" s="21">
        <f>H67-SUMIFS(Table1[Promotion Net Sales/Retail],Table1[Material - Key],Completed_via_Excel!A67)</f>
        <v>5067.45</v>
      </c>
      <c r="J67">
        <f>H67/INDEX(Table1[Monthly AVG sales],MATCH(Completed_via_Excel!A67,Table1[Material - Key],0))</f>
        <v>11.999999999999991</v>
      </c>
      <c r="K67" s="4">
        <f>H67/SUMIFS(Table1[Net Sales/Retail],Table1[Material - Brand],Completed_via_Excel!B67,Table1[PRIVATE LABEL],"&lt;&gt;PL")</f>
        <v>1</v>
      </c>
    </row>
    <row r="68" spans="1:11">
      <c r="A68" t="str">
        <v>131266</v>
      </c>
      <c r="B68" t="str">
        <f>INDEX(Table1[Material - Brand],MATCH(Completed_via_Excel!A68,Table1[Material - Key],0))</f>
        <v>Vape</v>
      </c>
      <c r="C68" s="5" t="str">
        <f t="array" ref="C68">IFERROR(
IF(OR(
INDEX(Table1[Current ext vend],
MATCH(1,($A68=Table1[Material - Key])*(Completed_via_Excel!C$1=Table1[Country - Key]),0)) =
INDEX(Table1[Current int vend],
MATCH(1,($A68=Table1[Material - Key])*(Completed_via_Excel!C$1=Table1[Country - Key]),0)),
INDEX(Table1[Current int vend],
MATCH(1,($A68=Table1[Material - Key])*(Completed_via_Excel!C$1=Table1[Country - Key]),0)) = 0),
INDEX(Table1[Current ext vend],
MATCH(1,($A68=Table1[Material - Key])*(Completed_via_Excel!C$1=Table1[Country - Key]),0)),
INDEX(Table1[Current int vend],
MATCH(1,($A68=Table1[Material - Key])*(Completed_via_Excel!C$1=Table1[Country - Key]),0))
),
"")</f>
        <v/>
      </c>
      <c r="D68" s="5" t="str">
        <f t="array" ref="D68">IFERROR(
IF(OR(
INDEX(Table1[Current ext vend],
MATCH(1,($A68=Table1[Material - Key])*(Completed_via_Excel!D$1=Table1[Country - Key]),0)) =
INDEX(Table1[Current int vend],
MATCH(1,($A68=Table1[Material - Key])*(Completed_via_Excel!D$1=Table1[Country - Key]),0)),
INDEX(Table1[Current int vend],
MATCH(1,($A68=Table1[Material - Key])*(Completed_via_Excel!D$1=Table1[Country - Key]),0)) = 0),
INDEX(Table1[Current ext vend],
MATCH(1,($A68=Table1[Material - Key])*(Completed_via_Excel!D$1=Table1[Country - Key]),0)),
INDEX(Table1[Current int vend],
MATCH(1,($A68=Table1[Material - Key])*(Completed_via_Excel!D$1=Table1[Country - Key]),0))
),
"")</f>
        <v>Targeted Victory</v>
      </c>
      <c r="E68" t="str">
        <f t="array" ref="E68">IFERROR(
IF(OR(
INDEX(Table1[Current ext vend],
MATCH(1,($A68=Table1[Material - Key])*(Completed_via_Excel!E$1=Table1[Country - Key]),0)) =
INDEX(Table1[Current int vend],
MATCH(1,($A68=Table1[Material - Key])*(Completed_via_Excel!E$1=Table1[Country - Key]),0)),
INDEX(Table1[Current int vend],
MATCH(1,($A68=Table1[Material - Key])*(Completed_via_Excel!E$1=Table1[Country - Key]),0)) = 0),
INDEX(Table1[Current ext vend],
MATCH(1,($A68=Table1[Material - Key])*(Completed_via_Excel!E$1=Table1[Country - Key]),0)),
INDEX(Table1[Current int vend],
MATCH(1,($A68=Table1[Material - Key])*(Completed_via_Excel!E$1=Table1[Country - Key]),0))
),
"")</f>
        <v/>
      </c>
      <c r="F68" s="20">
        <f t="array" ref="F68">MAX(IF(A68=Table1[Material - Key],Table1[Purchase Price]))</f>
        <v>2.0721479999999999</v>
      </c>
      <c r="G68">
        <f t="array" ref="G68">SUMPRODUCT((Table1[Material - Key]=A68)*(Table1[[HM Listing]:[EX Listing]]))</f>
        <v>9</v>
      </c>
      <c r="H68" s="21">
        <f>SUMIFS(Table1[Net Sales/Retail],Table1[Material - Key],Completed_via_Excel!A68)</f>
        <v>1606.33</v>
      </c>
      <c r="I68" s="21">
        <f>H68-SUMIFS(Table1[Promotion Net Sales/Retail],Table1[Material - Key],Completed_via_Excel!A68)</f>
        <v>1565.46</v>
      </c>
      <c r="J68">
        <f>H68/INDEX(Table1[Monthly AVG sales],MATCH(Completed_via_Excel!A68,Table1[Material - Key],0))</f>
        <v>12.000000000000028</v>
      </c>
      <c r="K68" s="4">
        <f>H68/SUMIFS(Table1[Net Sales/Retail],Table1[Material - Brand],Completed_via_Excel!B68,Table1[PRIVATE LABEL],"&lt;&gt;PL")</f>
        <v>0.13155877405204594</v>
      </c>
    </row>
    <row r="69" spans="1:11">
      <c r="A69" t="str">
        <v>132790</v>
      </c>
      <c r="B69" t="str">
        <f>INDEX(Table1[Material - Brand],MATCH(Completed_via_Excel!A69,Table1[Material - Key],0))</f>
        <v>Bros</v>
      </c>
      <c r="C69" s="5" t="str">
        <f t="array" ref="C69">IFERROR(
IF(OR(
INDEX(Table1[Current ext vend],
MATCH(1,($A69=Table1[Material - Key])*(Completed_via_Excel!C$1=Table1[Country - Key]),0)) =
INDEX(Table1[Current int vend],
MATCH(1,($A69=Table1[Material - Key])*(Completed_via_Excel!C$1=Table1[Country - Key]),0)),
INDEX(Table1[Current int vend],
MATCH(1,($A69=Table1[Material - Key])*(Completed_via_Excel!C$1=Table1[Country - Key]),0)) = 0),
INDEX(Table1[Current ext vend],
MATCH(1,($A69=Table1[Material - Key])*(Completed_via_Excel!C$1=Table1[Country - Key]),0)),
INDEX(Table1[Current int vend],
MATCH(1,($A69=Table1[Material - Key])*(Completed_via_Excel!C$1=Table1[Country - Key]),0))
),
"")</f>
        <v>Bully Pulpit Interactive</v>
      </c>
      <c r="D69" s="5" t="str">
        <f t="array" ref="D69">IFERROR(
IF(OR(
INDEX(Table1[Current ext vend],
MATCH(1,($A69=Table1[Material - Key])*(Completed_via_Excel!D$1=Table1[Country - Key]),0)) =
INDEX(Table1[Current int vend],
MATCH(1,($A69=Table1[Material - Key])*(Completed_via_Excel!D$1=Table1[Country - Key]),0)),
INDEX(Table1[Current int vend],
MATCH(1,($A69=Table1[Material - Key])*(Completed_via_Excel!D$1=Table1[Country - Key]),0)) = 0),
INDEX(Table1[Current ext vend],
MATCH(1,($A69=Table1[Material - Key])*(Completed_via_Excel!D$1=Table1[Country - Key]),0)),
INDEX(Table1[Current int vend],
MATCH(1,($A69=Table1[Material - Key])*(Completed_via_Excel!D$1=Table1[Country - Key]),0))
),
"")</f>
        <v>Bully Pulpit Interactive</v>
      </c>
      <c r="E69" t="str">
        <f t="array" ref="E69">IFERROR(
IF(OR(
INDEX(Table1[Current ext vend],
MATCH(1,($A69=Table1[Material - Key])*(Completed_via_Excel!E$1=Table1[Country - Key]),0)) =
INDEX(Table1[Current int vend],
MATCH(1,($A69=Table1[Material - Key])*(Completed_via_Excel!E$1=Table1[Country - Key]),0)),
INDEX(Table1[Current int vend],
MATCH(1,($A69=Table1[Material - Key])*(Completed_via_Excel!E$1=Table1[Country - Key]),0)) = 0),
INDEX(Table1[Current ext vend],
MATCH(1,($A69=Table1[Material - Key])*(Completed_via_Excel!E$1=Table1[Country - Key]),0)),
INDEX(Table1[Current int vend],
MATCH(1,($A69=Table1[Material - Key])*(Completed_via_Excel!E$1=Table1[Country - Key]),0))
),
"")</f>
        <v>Bully Pulpit Interactive</v>
      </c>
      <c r="F69" s="20">
        <f t="array" ref="F69">MAX(IF(A69=Table1[Material - Key],Table1[Purchase Price]))</f>
        <v>2.4</v>
      </c>
      <c r="G69">
        <f t="array" ref="G69">SUMPRODUCT((Table1[Material - Key]=A69)*(Table1[[HM Listing]:[EX Listing]]))</f>
        <v>75</v>
      </c>
      <c r="H69" s="21">
        <f>SUMIFS(Table1[Net Sales/Retail],Table1[Material - Key],Completed_via_Excel!A69)</f>
        <v>5378.76</v>
      </c>
      <c r="I69" s="21">
        <f>H69-SUMIFS(Table1[Promotion Net Sales/Retail],Table1[Material - Key],Completed_via_Excel!A69)</f>
        <v>3957.7400000000002</v>
      </c>
      <c r="J69">
        <f>H69/INDEX(Table1[Monthly AVG sales],MATCH(Completed_via_Excel!A69,Table1[Material - Key],0))</f>
        <v>12</v>
      </c>
      <c r="K69" s="4">
        <f>H69/SUMIFS(Table1[Net Sales/Retail],Table1[Material - Brand],Completed_via_Excel!B69,Table1[PRIVATE LABEL],"&lt;&gt;PL")</f>
        <v>3.845281116961384E-2</v>
      </c>
    </row>
    <row r="70" spans="1:11">
      <c r="A70" t="str">
        <v>132901</v>
      </c>
      <c r="B70" t="str">
        <f>INDEX(Table1[Material - Brand],MATCH(Completed_via_Excel!A70,Table1[Material - Key],0))</f>
        <v>Bros</v>
      </c>
      <c r="C70" s="5" t="str">
        <f t="array" ref="C70">IFERROR(
IF(OR(
INDEX(Table1[Current ext vend],
MATCH(1,($A70=Table1[Material - Key])*(Completed_via_Excel!C$1=Table1[Country - Key]),0)) =
INDEX(Table1[Current int vend],
MATCH(1,($A70=Table1[Material - Key])*(Completed_via_Excel!C$1=Table1[Country - Key]),0)),
INDEX(Table1[Current int vend],
MATCH(1,($A70=Table1[Material - Key])*(Completed_via_Excel!C$1=Table1[Country - Key]),0)) = 0),
INDEX(Table1[Current ext vend],
MATCH(1,($A70=Table1[Material - Key])*(Completed_via_Excel!C$1=Table1[Country - Key]),0)),
INDEX(Table1[Current int vend],
MATCH(1,($A70=Table1[Material - Key])*(Completed_via_Excel!C$1=Table1[Country - Key]),0))
),
"")</f>
        <v>Bully Pulpit Interactive</v>
      </c>
      <c r="D70" s="5" t="str">
        <f t="array" ref="D70">IFERROR(
IF(OR(
INDEX(Table1[Current ext vend],
MATCH(1,($A70=Table1[Material - Key])*(Completed_via_Excel!D$1=Table1[Country - Key]),0)) =
INDEX(Table1[Current int vend],
MATCH(1,($A70=Table1[Material - Key])*(Completed_via_Excel!D$1=Table1[Country - Key]),0)),
INDEX(Table1[Current int vend],
MATCH(1,($A70=Table1[Material - Key])*(Completed_via_Excel!D$1=Table1[Country - Key]),0)) = 0),
INDEX(Table1[Current ext vend],
MATCH(1,($A70=Table1[Material - Key])*(Completed_via_Excel!D$1=Table1[Country - Key]),0)),
INDEX(Table1[Current int vend],
MATCH(1,($A70=Table1[Material - Key])*(Completed_via_Excel!D$1=Table1[Country - Key]),0))
),
"")</f>
        <v>Bully Pulpit Interactive</v>
      </c>
      <c r="E70" t="str">
        <f t="array" ref="E70">IFERROR(
IF(OR(
INDEX(Table1[Current ext vend],
MATCH(1,($A70=Table1[Material - Key])*(Completed_via_Excel!E$1=Table1[Country - Key]),0)) =
INDEX(Table1[Current int vend],
MATCH(1,($A70=Table1[Material - Key])*(Completed_via_Excel!E$1=Table1[Country - Key]),0)),
INDEX(Table1[Current int vend],
MATCH(1,($A70=Table1[Material - Key])*(Completed_via_Excel!E$1=Table1[Country - Key]),0)) = 0),
INDEX(Table1[Current ext vend],
MATCH(1,($A70=Table1[Material - Key])*(Completed_via_Excel!E$1=Table1[Country - Key]),0)),
INDEX(Table1[Current int vend],
MATCH(1,($A70=Table1[Material - Key])*(Completed_via_Excel!E$1=Table1[Country - Key]),0))
),
"")</f>
        <v>Bully Pulpit Interactive</v>
      </c>
      <c r="F70" s="20">
        <f t="array" ref="F70">MAX(IF(A70=Table1[Material - Key],Table1[Purchase Price]))</f>
        <v>2</v>
      </c>
      <c r="G70">
        <f t="array" ref="G70">SUMPRODUCT((Table1[Material - Key]=A70)*(Table1[[HM Listing]:[EX Listing]]))</f>
        <v>0</v>
      </c>
      <c r="H70" s="21">
        <f>SUMIFS(Table1[Net Sales/Retail],Table1[Material - Key],Completed_via_Excel!A70)</f>
        <v>614.62</v>
      </c>
      <c r="I70" s="21">
        <f>H70-SUMIFS(Table1[Promotion Net Sales/Retail],Table1[Material - Key],Completed_via_Excel!A70)</f>
        <v>8.1100000000000136</v>
      </c>
      <c r="J70">
        <f>H70/INDEX(Table1[Monthly AVG sales],MATCH(Completed_via_Excel!A70,Table1[Material - Key],0))</f>
        <v>5</v>
      </c>
      <c r="K70" s="4">
        <f>H70/SUMIFS(Table1[Net Sales/Retail],Table1[Material - Brand],Completed_via_Excel!B70,Table1[PRIVATE LABEL],"&lt;&gt;PL")</f>
        <v>4.3939247709635781E-3</v>
      </c>
    </row>
    <row r="71" spans="1:11">
      <c r="A71" t="str">
        <v>136518</v>
      </c>
      <c r="B71" t="str">
        <f>INDEX(Table1[Material - Brand],MATCH(Completed_via_Excel!A71,Table1[Material - Key],0))</f>
        <v>Bros</v>
      </c>
      <c r="C71" s="5" t="str">
        <f t="array" ref="C71">IFERROR(
IF(OR(
INDEX(Table1[Current ext vend],
MATCH(1,($A71=Table1[Material - Key])*(Completed_via_Excel!C$1=Table1[Country - Key]),0)) =
INDEX(Table1[Current int vend],
MATCH(1,($A71=Table1[Material - Key])*(Completed_via_Excel!C$1=Table1[Country - Key]),0)),
INDEX(Table1[Current int vend],
MATCH(1,($A71=Table1[Material - Key])*(Completed_via_Excel!C$1=Table1[Country - Key]),0)) = 0),
INDEX(Table1[Current ext vend],
MATCH(1,($A71=Table1[Material - Key])*(Completed_via_Excel!C$1=Table1[Country - Key]),0)),
INDEX(Table1[Current int vend],
MATCH(1,($A71=Table1[Material - Key])*(Completed_via_Excel!C$1=Table1[Country - Key]),0))
),
"")</f>
        <v>Bully Pulpit Interactive</v>
      </c>
      <c r="D71" s="5" t="str">
        <f t="array" ref="D71">IFERROR(
IF(OR(
INDEX(Table1[Current ext vend],
MATCH(1,($A71=Table1[Material - Key])*(Completed_via_Excel!D$1=Table1[Country - Key]),0)) =
INDEX(Table1[Current int vend],
MATCH(1,($A71=Table1[Material - Key])*(Completed_via_Excel!D$1=Table1[Country - Key]),0)),
INDEX(Table1[Current int vend],
MATCH(1,($A71=Table1[Material - Key])*(Completed_via_Excel!D$1=Table1[Country - Key]),0)) = 0),
INDEX(Table1[Current ext vend],
MATCH(1,($A71=Table1[Material - Key])*(Completed_via_Excel!D$1=Table1[Country - Key]),0)),
INDEX(Table1[Current int vend],
MATCH(1,($A71=Table1[Material - Key])*(Completed_via_Excel!D$1=Table1[Country - Key]),0))
),
"")</f>
        <v/>
      </c>
      <c r="E71" t="str">
        <f t="array" ref="E71">IFERROR(
IF(OR(
INDEX(Table1[Current ext vend],
MATCH(1,($A71=Table1[Material - Key])*(Completed_via_Excel!E$1=Table1[Country - Key]),0)) =
INDEX(Table1[Current int vend],
MATCH(1,($A71=Table1[Material - Key])*(Completed_via_Excel!E$1=Table1[Country - Key]),0)),
INDEX(Table1[Current int vend],
MATCH(1,($A71=Table1[Material - Key])*(Completed_via_Excel!E$1=Table1[Country - Key]),0)) = 0),
INDEX(Table1[Current ext vend],
MATCH(1,($A71=Table1[Material - Key])*(Completed_via_Excel!E$1=Table1[Country - Key]),0)),
INDEX(Table1[Current int vend],
MATCH(1,($A71=Table1[Material - Key])*(Completed_via_Excel!E$1=Table1[Country - Key]),0))
),
"")</f>
        <v/>
      </c>
      <c r="F71" s="20">
        <f t="array" ref="F71">MAX(IF(A71=Table1[Material - Key],Table1[Purchase Price]))</f>
        <v>2.8893719999999998</v>
      </c>
      <c r="G71">
        <f t="array" ref="G71">SUMPRODUCT((Table1[Material - Key]=A71)*(Table1[[HM Listing]:[EX Listing]]))</f>
        <v>0</v>
      </c>
      <c r="H71" s="21">
        <f>SUMIFS(Table1[Net Sales/Retail],Table1[Material - Key],Completed_via_Excel!A71)</f>
        <v>2563.96</v>
      </c>
      <c r="I71" s="21">
        <f>H71-SUMIFS(Table1[Promotion Net Sales/Retail],Table1[Material - Key],Completed_via_Excel!A71)</f>
        <v>2187.11</v>
      </c>
      <c r="J71">
        <f>H71/INDEX(Table1[Monthly AVG sales],MATCH(Completed_via_Excel!A71,Table1[Material - Key],0))</f>
        <v>12.00000000000002</v>
      </c>
      <c r="K71" s="4">
        <f>H71/SUMIFS(Table1[Net Sales/Retail],Table1[Material - Brand],Completed_via_Excel!B71,Table1[PRIVATE LABEL],"&lt;&gt;PL")</f>
        <v>1.8329776700660206E-2</v>
      </c>
    </row>
    <row r="72" spans="1:11">
      <c r="A72" t="str">
        <v>136825</v>
      </c>
      <c r="B72" t="str">
        <f>INDEX(Table1[Material - Brand],MATCH(Completed_via_Excel!A72,Table1[Material - Key],0))</f>
        <v>Zy - Zy</v>
      </c>
      <c r="C72" s="5" t="str">
        <f t="array" ref="C72">IFERROR(
IF(OR(
INDEX(Table1[Current ext vend],
MATCH(1,($A72=Table1[Material - Key])*(Completed_via_Excel!C$1=Table1[Country - Key]),0)) =
INDEX(Table1[Current int vend],
MATCH(1,($A72=Table1[Material - Key])*(Completed_via_Excel!C$1=Table1[Country - Key]),0)),
INDEX(Table1[Current int vend],
MATCH(1,($A72=Table1[Material - Key])*(Completed_via_Excel!C$1=Table1[Country - Key]),0)) = 0),
INDEX(Table1[Current ext vend],
MATCH(1,($A72=Table1[Material - Key])*(Completed_via_Excel!C$1=Table1[Country - Key]),0)),
INDEX(Table1[Current int vend],
MATCH(1,($A72=Table1[Material - Key])*(Completed_via_Excel!C$1=Table1[Country - Key]),0))
),
"")</f>
        <v>Great American Media</v>
      </c>
      <c r="D72" s="5" t="str">
        <f t="array" ref="D72">IFERROR(
IF(OR(
INDEX(Table1[Current ext vend],
MATCH(1,($A72=Table1[Material - Key])*(Completed_via_Excel!D$1=Table1[Country - Key]),0)) =
INDEX(Table1[Current int vend],
MATCH(1,($A72=Table1[Material - Key])*(Completed_via_Excel!D$1=Table1[Country - Key]),0)),
INDEX(Table1[Current int vend],
MATCH(1,($A72=Table1[Material - Key])*(Completed_via_Excel!D$1=Table1[Country - Key]),0)) = 0),
INDEX(Table1[Current ext vend],
MATCH(1,($A72=Table1[Material - Key])*(Completed_via_Excel!D$1=Table1[Country - Key]),0)),
INDEX(Table1[Current int vend],
MATCH(1,($A72=Table1[Material - Key])*(Completed_via_Excel!D$1=Table1[Country - Key]),0))
),
"")</f>
        <v>Great American Media</v>
      </c>
      <c r="E72" t="str">
        <f t="array" ref="E72">IFERROR(
IF(OR(
INDEX(Table1[Current ext vend],
MATCH(1,($A72=Table1[Material - Key])*(Completed_via_Excel!E$1=Table1[Country - Key]),0)) =
INDEX(Table1[Current int vend],
MATCH(1,($A72=Table1[Material - Key])*(Completed_via_Excel!E$1=Table1[Country - Key]),0)),
INDEX(Table1[Current int vend],
MATCH(1,($A72=Table1[Material - Key])*(Completed_via_Excel!E$1=Table1[Country - Key]),0)) = 0),
INDEX(Table1[Current ext vend],
MATCH(1,($A72=Table1[Material - Key])*(Completed_via_Excel!E$1=Table1[Country - Key]),0)),
INDEX(Table1[Current int vend],
MATCH(1,($A72=Table1[Material - Key])*(Completed_via_Excel!E$1=Table1[Country - Key]),0))
),
"")</f>
        <v>Great American Media</v>
      </c>
      <c r="F72" s="20">
        <f t="array" ref="F72">MAX(IF(A72=Table1[Material - Key],Table1[Purchase Price]))</f>
        <v>1.52395105</v>
      </c>
      <c r="G72">
        <f t="array" ref="G72">SUMPRODUCT((Table1[Material - Key]=A72)*(Table1[[HM Listing]:[EX Listing]]))</f>
        <v>250</v>
      </c>
      <c r="H72" s="21">
        <f>SUMIFS(Table1[Net Sales/Retail],Table1[Material - Key],Completed_via_Excel!A72)</f>
        <v>70376.760000000009</v>
      </c>
      <c r="I72" s="21">
        <f>H72-SUMIFS(Table1[Promotion Net Sales/Retail],Table1[Material - Key],Completed_via_Excel!A72)</f>
        <v>59976.320000000007</v>
      </c>
      <c r="J72">
        <f>H72/INDEX(Table1[Monthly AVG sales],MATCH(Completed_via_Excel!A72,Table1[Material - Key],0))</f>
        <v>12.000000000000002</v>
      </c>
      <c r="K72" s="4">
        <f>H72/SUMIFS(Table1[Net Sales/Retail],Table1[Material - Brand],Completed_via_Excel!B72,Table1[PRIVATE LABEL],"&lt;&gt;PL")</f>
        <v>0.65535202721502983</v>
      </c>
    </row>
    <row r="73" spans="1:11">
      <c r="A73" t="str">
        <v>137520</v>
      </c>
      <c r="B73" t="str">
        <f>INDEX(Table1[Material - Brand],MATCH(Completed_via_Excel!A73,Table1[Material - Key],0))</f>
        <v>Margarita (Biok Labo</v>
      </c>
      <c r="C73" s="5" t="str">
        <f t="array" ref="C73">IFERROR(
IF(OR(
INDEX(Table1[Current ext vend],
MATCH(1,($A73=Table1[Material - Key])*(Completed_via_Excel!C$1=Table1[Country - Key]),0)) =
INDEX(Table1[Current int vend],
MATCH(1,($A73=Table1[Material - Key])*(Completed_via_Excel!C$1=Table1[Country - Key]),0)),
INDEX(Table1[Current int vend],
MATCH(1,($A73=Table1[Material - Key])*(Completed_via_Excel!C$1=Table1[Country - Key]),0)) = 0),
INDEX(Table1[Current ext vend],
MATCH(1,($A73=Table1[Material - Key])*(Completed_via_Excel!C$1=Table1[Country - Key]),0)),
INDEX(Table1[Current int vend],
MATCH(1,($A73=Table1[Material - Key])*(Completed_via_Excel!C$1=Table1[Country - Key]),0))
),
"")</f>
        <v/>
      </c>
      <c r="D73" s="5" t="str">
        <f t="array" ref="D73">IFERROR(
IF(OR(
INDEX(Table1[Current ext vend],
MATCH(1,($A73=Table1[Material - Key])*(Completed_via_Excel!D$1=Table1[Country - Key]),0)) =
INDEX(Table1[Current int vend],
MATCH(1,($A73=Table1[Material - Key])*(Completed_via_Excel!D$1=Table1[Country - Key]),0)),
INDEX(Table1[Current int vend],
MATCH(1,($A73=Table1[Material - Key])*(Completed_via_Excel!D$1=Table1[Country - Key]),0)) = 0),
INDEX(Table1[Current ext vend],
MATCH(1,($A73=Table1[Material - Key])*(Completed_via_Excel!D$1=Table1[Country - Key]),0)),
INDEX(Table1[Current int vend],
MATCH(1,($A73=Table1[Material - Key])*(Completed_via_Excel!D$1=Table1[Country - Key]),0))
),
"")</f>
        <v>AxMedia</v>
      </c>
      <c r="E73" t="str">
        <f t="array" ref="E73">IFERROR(
IF(OR(
INDEX(Table1[Current ext vend],
MATCH(1,($A73=Table1[Material - Key])*(Completed_via_Excel!E$1=Table1[Country - Key]),0)) =
INDEX(Table1[Current int vend],
MATCH(1,($A73=Table1[Material - Key])*(Completed_via_Excel!E$1=Table1[Country - Key]),0)),
INDEX(Table1[Current int vend],
MATCH(1,($A73=Table1[Material - Key])*(Completed_via_Excel!E$1=Table1[Country - Key]),0)) = 0),
INDEX(Table1[Current ext vend],
MATCH(1,($A73=Table1[Material - Key])*(Completed_via_Excel!E$1=Table1[Country - Key]),0)),
INDEX(Table1[Current int vend],
MATCH(1,($A73=Table1[Material - Key])*(Completed_via_Excel!E$1=Table1[Country - Key]),0))
),
"")</f>
        <v/>
      </c>
      <c r="F73" s="20">
        <f t="array" ref="F73">MAX(IF(A73=Table1[Material - Key],Table1[Purchase Price]))</f>
        <v>1.2538</v>
      </c>
      <c r="G73">
        <f t="array" ref="G73">SUMPRODUCT((Table1[Material - Key]=A73)*(Table1[[HM Listing]:[EX Listing]]))</f>
        <v>87</v>
      </c>
      <c r="H73" s="21">
        <f>SUMIFS(Table1[Net Sales/Retail],Table1[Material - Key],Completed_via_Excel!A73)</f>
        <v>15559.42</v>
      </c>
      <c r="I73" s="21">
        <f>H73-SUMIFS(Table1[Promotion Net Sales/Retail],Table1[Material - Key],Completed_via_Excel!A73)</f>
        <v>14726.5</v>
      </c>
      <c r="J73">
        <f>H73/INDEX(Table1[Monthly AVG sales],MATCH(Completed_via_Excel!A73,Table1[Material - Key],0))</f>
        <v>12.000000000000032</v>
      </c>
      <c r="K73" s="4">
        <f>H73/SUMIFS(Table1[Net Sales/Retail],Table1[Material - Brand],Completed_via_Excel!B73,Table1[PRIVATE LABEL],"&lt;&gt;PL")</f>
        <v>1</v>
      </c>
    </row>
    <row r="74" spans="1:11">
      <c r="A74" t="str">
        <v>137521</v>
      </c>
      <c r="B74" t="str">
        <f>INDEX(Table1[Material - Brand],MATCH(Completed_via_Excel!A74,Table1[Material - Key],0))</f>
        <v>Vape</v>
      </c>
      <c r="C74" s="5" t="str">
        <f t="array" ref="C74">IFERROR(
IF(OR(
INDEX(Table1[Current ext vend],
MATCH(1,($A74=Table1[Material - Key])*(Completed_via_Excel!C$1=Table1[Country - Key]),0)) =
INDEX(Table1[Current int vend],
MATCH(1,($A74=Table1[Material - Key])*(Completed_via_Excel!C$1=Table1[Country - Key]),0)),
INDEX(Table1[Current int vend],
MATCH(1,($A74=Table1[Material - Key])*(Completed_via_Excel!C$1=Table1[Country - Key]),0)) = 0),
INDEX(Table1[Current ext vend],
MATCH(1,($A74=Table1[Material - Key])*(Completed_via_Excel!C$1=Table1[Country - Key]),0)),
INDEX(Table1[Current int vend],
MATCH(1,($A74=Table1[Material - Key])*(Completed_via_Excel!C$1=Table1[Country - Key]),0))
),
"")</f>
        <v/>
      </c>
      <c r="D74" s="5" t="str">
        <f t="array" ref="D74">IFERROR(
IF(OR(
INDEX(Table1[Current ext vend],
MATCH(1,($A74=Table1[Material - Key])*(Completed_via_Excel!D$1=Table1[Country - Key]),0)) =
INDEX(Table1[Current int vend],
MATCH(1,($A74=Table1[Material - Key])*(Completed_via_Excel!D$1=Table1[Country - Key]),0)),
INDEX(Table1[Current int vend],
MATCH(1,($A74=Table1[Material - Key])*(Completed_via_Excel!D$1=Table1[Country - Key]),0)) = 0),
INDEX(Table1[Current ext vend],
MATCH(1,($A74=Table1[Material - Key])*(Completed_via_Excel!D$1=Table1[Country - Key]),0)),
INDEX(Table1[Current int vend],
MATCH(1,($A74=Table1[Material - Key])*(Completed_via_Excel!D$1=Table1[Country - Key]),0))
),
"")</f>
        <v>Targeted Victory</v>
      </c>
      <c r="E74" t="str">
        <f t="array" ref="E74">IFERROR(
IF(OR(
INDEX(Table1[Current ext vend],
MATCH(1,($A74=Table1[Material - Key])*(Completed_via_Excel!E$1=Table1[Country - Key]),0)) =
INDEX(Table1[Current int vend],
MATCH(1,($A74=Table1[Material - Key])*(Completed_via_Excel!E$1=Table1[Country - Key]),0)),
INDEX(Table1[Current int vend],
MATCH(1,($A74=Table1[Material - Key])*(Completed_via_Excel!E$1=Table1[Country - Key]),0)) = 0),
INDEX(Table1[Current ext vend],
MATCH(1,($A74=Table1[Material - Key])*(Completed_via_Excel!E$1=Table1[Country - Key]),0)),
INDEX(Table1[Current int vend],
MATCH(1,($A74=Table1[Material - Key])*(Completed_via_Excel!E$1=Table1[Country - Key]),0))
),
"")</f>
        <v/>
      </c>
      <c r="F74" s="20">
        <f t="array" ref="F74">MAX(IF(A74=Table1[Material - Key],Table1[Purchase Price]))</f>
        <v>1.2538</v>
      </c>
      <c r="G74">
        <f t="array" ref="G74">SUMPRODUCT((Table1[Material - Key]=A74)*(Table1[[HM Listing]:[EX Listing]]))</f>
        <v>0</v>
      </c>
      <c r="H74" s="21">
        <f>SUMIFS(Table1[Net Sales/Retail],Table1[Material - Key],Completed_via_Excel!A74)</f>
        <v>524.91999999999996</v>
      </c>
      <c r="I74" s="21">
        <f>H74-SUMIFS(Table1[Promotion Net Sales/Retail],Table1[Material - Key],Completed_via_Excel!A74)</f>
        <v>29.319999999999936</v>
      </c>
      <c r="J74">
        <f>H74/INDEX(Table1[Monthly AVG sales],MATCH(Completed_via_Excel!A74,Table1[Material - Key],0))</f>
        <v>2</v>
      </c>
      <c r="K74" s="4">
        <f>H74/SUMIFS(Table1[Net Sales/Retail],Table1[Material - Brand],Completed_via_Excel!B74,Table1[PRIVATE LABEL],"&lt;&gt;PL")</f>
        <v>4.2991061410420001E-2</v>
      </c>
    </row>
    <row r="75" spans="1:11">
      <c r="A75" t="str">
        <v>137522</v>
      </c>
      <c r="B75" t="str">
        <f>INDEX(Table1[Material - Brand],MATCH(Completed_via_Excel!A75,Table1[Material - Key],0))</f>
        <v>Cobra</v>
      </c>
      <c r="C75" s="5" t="str">
        <f t="array" ref="C75">IFERROR(
IF(OR(
INDEX(Table1[Current ext vend],
MATCH(1,($A75=Table1[Material - Key])*(Completed_via_Excel!C$1=Table1[Country - Key]),0)) =
INDEX(Table1[Current int vend],
MATCH(1,($A75=Table1[Material - Key])*(Completed_via_Excel!C$1=Table1[Country - Key]),0)),
INDEX(Table1[Current int vend],
MATCH(1,($A75=Table1[Material - Key])*(Completed_via_Excel!C$1=Table1[Country - Key]),0)) = 0),
INDEX(Table1[Current ext vend],
MATCH(1,($A75=Table1[Material - Key])*(Completed_via_Excel!C$1=Table1[Country - Key]),0)),
INDEX(Table1[Current int vend],
MATCH(1,($A75=Table1[Material - Key])*(Completed_via_Excel!C$1=Table1[Country - Key]),0))
),
"")</f>
        <v/>
      </c>
      <c r="D75" s="5" t="str">
        <f t="array" ref="D75">IFERROR(
IF(OR(
INDEX(Table1[Current ext vend],
MATCH(1,($A75=Table1[Material - Key])*(Completed_via_Excel!D$1=Table1[Country - Key]),0)) =
INDEX(Table1[Current int vend],
MATCH(1,($A75=Table1[Material - Key])*(Completed_via_Excel!D$1=Table1[Country - Key]),0)),
INDEX(Table1[Current int vend],
MATCH(1,($A75=Table1[Material - Key])*(Completed_via_Excel!D$1=Table1[Country - Key]),0)) = 0),
INDEX(Table1[Current ext vend],
MATCH(1,($A75=Table1[Material - Key])*(Completed_via_Excel!D$1=Table1[Country - Key]),0)),
INDEX(Table1[Current int vend],
MATCH(1,($A75=Table1[Material - Key])*(Completed_via_Excel!D$1=Table1[Country - Key]),0))
),
"")</f>
        <v>Nebo Media</v>
      </c>
      <c r="E75" t="str">
        <f t="array" ref="E75">IFERROR(
IF(OR(
INDEX(Table1[Current ext vend],
MATCH(1,($A75=Table1[Material - Key])*(Completed_via_Excel!E$1=Table1[Country - Key]),0)) =
INDEX(Table1[Current int vend],
MATCH(1,($A75=Table1[Material - Key])*(Completed_via_Excel!E$1=Table1[Country - Key]),0)),
INDEX(Table1[Current int vend],
MATCH(1,($A75=Table1[Material - Key])*(Completed_via_Excel!E$1=Table1[Country - Key]),0)) = 0),
INDEX(Table1[Current ext vend],
MATCH(1,($A75=Table1[Material - Key])*(Completed_via_Excel!E$1=Table1[Country - Key]),0)),
INDEX(Table1[Current int vend],
MATCH(1,($A75=Table1[Material - Key])*(Completed_via_Excel!E$1=Table1[Country - Key]),0))
),
"")</f>
        <v/>
      </c>
      <c r="F75" s="20">
        <f t="array" ref="F75">MAX(IF(A75=Table1[Material - Key],Table1[Purchase Price]))</f>
        <v>1.2538</v>
      </c>
      <c r="G75">
        <f t="array" ref="G75">SUMPRODUCT((Table1[Material - Key]=A75)*(Table1[[HM Listing]:[EX Listing]]))</f>
        <v>71</v>
      </c>
      <c r="H75" s="21">
        <f>SUMIFS(Table1[Net Sales/Retail],Table1[Material - Key],Completed_via_Excel!A75)</f>
        <v>10722.4</v>
      </c>
      <c r="I75" s="21">
        <f>H75-SUMIFS(Table1[Promotion Net Sales/Retail],Table1[Material - Key],Completed_via_Excel!A75)</f>
        <v>10123.85</v>
      </c>
      <c r="J75">
        <f>H75/INDEX(Table1[Monthly AVG sales],MATCH(Completed_via_Excel!A75,Table1[Material - Key],0))</f>
        <v>12.000000000000005</v>
      </c>
      <c r="K75" s="4">
        <f>H75/SUMIFS(Table1[Net Sales/Retail],Table1[Material - Brand],Completed_via_Excel!B75,Table1[PRIVATE LABEL],"&lt;&gt;PL")</f>
        <v>0.398824475051339</v>
      </c>
    </row>
    <row r="76" spans="1:11">
      <c r="A76" t="str">
        <v>138021</v>
      </c>
      <c r="B76" t="str">
        <f>INDEX(Table1[Material - Brand],MATCH(Completed_via_Excel!A76,Table1[Material - Key],0))</f>
        <v>Silver</v>
      </c>
      <c r="C76" s="5" t="str">
        <f t="array" ref="C76">IFERROR(
IF(OR(
INDEX(Table1[Current ext vend],
MATCH(1,($A76=Table1[Material - Key])*(Completed_via_Excel!C$1=Table1[Country - Key]),0)) =
INDEX(Table1[Current int vend],
MATCH(1,($A76=Table1[Material - Key])*(Completed_via_Excel!C$1=Table1[Country - Key]),0)),
INDEX(Table1[Current int vend],
MATCH(1,($A76=Table1[Material - Key])*(Completed_via_Excel!C$1=Table1[Country - Key]),0)) = 0),
INDEX(Table1[Current ext vend],
MATCH(1,($A76=Table1[Material - Key])*(Completed_via_Excel!C$1=Table1[Country - Key]),0)),
INDEX(Table1[Current int vend],
MATCH(1,($A76=Table1[Material - Key])*(Completed_via_Excel!C$1=Table1[Country - Key]),0))
),
"")</f>
        <v/>
      </c>
      <c r="D76" s="5" t="str">
        <f t="array" ref="D76">IFERROR(
IF(OR(
INDEX(Table1[Current ext vend],
MATCH(1,($A76=Table1[Material - Key])*(Completed_via_Excel!D$1=Table1[Country - Key]),0)) =
INDEX(Table1[Current int vend],
MATCH(1,($A76=Table1[Material - Key])*(Completed_via_Excel!D$1=Table1[Country - Key]),0)),
INDEX(Table1[Current int vend],
MATCH(1,($A76=Table1[Material - Key])*(Completed_via_Excel!D$1=Table1[Country - Key]),0)) = 0),
INDEX(Table1[Current ext vend],
MATCH(1,($A76=Table1[Material - Key])*(Completed_via_Excel!D$1=Table1[Country - Key]),0)),
INDEX(Table1[Current int vend],
MATCH(1,($A76=Table1[Material - Key])*(Completed_via_Excel!D$1=Table1[Country - Key]),0))
),
"")</f>
        <v/>
      </c>
      <c r="E76" t="str">
        <f t="array" ref="E76">IFERROR(
IF(OR(
INDEX(Table1[Current ext vend],
MATCH(1,($A76=Table1[Material - Key])*(Completed_via_Excel!E$1=Table1[Country - Key]),0)) =
INDEX(Table1[Current int vend],
MATCH(1,($A76=Table1[Material - Key])*(Completed_via_Excel!E$1=Table1[Country - Key]),0)),
INDEX(Table1[Current int vend],
MATCH(1,($A76=Table1[Material - Key])*(Completed_via_Excel!E$1=Table1[Country - Key]),0)) = 0),
INDEX(Table1[Current ext vend],
MATCH(1,($A76=Table1[Material - Key])*(Completed_via_Excel!E$1=Table1[Country - Key]),0)),
INDEX(Table1[Current int vend],
MATCH(1,($A76=Table1[Material - Key])*(Completed_via_Excel!E$1=Table1[Country - Key]),0))
),
"")</f>
        <v>Mothership Strategies</v>
      </c>
      <c r="F76" s="20">
        <f t="array" ref="F76">MAX(IF(A76=Table1[Material - Key],Table1[Purchase Price]))</f>
        <v>2.2294999999999998</v>
      </c>
      <c r="G76">
        <f t="array" ref="G76">SUMPRODUCT((Table1[Material - Key]=A76)*(Table1[[HM Listing]:[EX Listing]]))</f>
        <v>15</v>
      </c>
      <c r="H76" s="21">
        <f>SUMIFS(Table1[Net Sales/Retail],Table1[Material - Key],Completed_via_Excel!A76)</f>
        <v>131.32</v>
      </c>
      <c r="I76" s="21">
        <f>H76-SUMIFS(Table1[Promotion Net Sales/Retail],Table1[Material - Key],Completed_via_Excel!A76)</f>
        <v>123.03</v>
      </c>
      <c r="J76">
        <f>H76/INDEX(Table1[Monthly AVG sales],MATCH(Completed_via_Excel!A76,Table1[Material - Key],0))</f>
        <v>11.000000000000016</v>
      </c>
      <c r="K76" s="4">
        <f>H76/SUMIFS(Table1[Net Sales/Retail],Table1[Material - Brand],Completed_via_Excel!B76,Table1[PRIVATE LABEL],"&lt;&gt;PL")</f>
        <v>1.1541712453685274E-3</v>
      </c>
    </row>
    <row r="77" spans="1:11">
      <c r="A77" t="str">
        <v>138022</v>
      </c>
      <c r="B77" t="str">
        <f>INDEX(Table1[Material - Brand],MATCH(Completed_via_Excel!A77,Table1[Material - Key],0))</f>
        <v>Primacol</v>
      </c>
      <c r="C77" s="5" t="str">
        <f t="array" ref="C77">IFERROR(
IF(OR(
INDEX(Table1[Current ext vend],
MATCH(1,($A77=Table1[Material - Key])*(Completed_via_Excel!C$1=Table1[Country - Key]),0)) =
INDEX(Table1[Current int vend],
MATCH(1,($A77=Table1[Material - Key])*(Completed_via_Excel!C$1=Table1[Country - Key]),0)),
INDEX(Table1[Current int vend],
MATCH(1,($A77=Table1[Material - Key])*(Completed_via_Excel!C$1=Table1[Country - Key]),0)) = 0),
INDEX(Table1[Current ext vend],
MATCH(1,($A77=Table1[Material - Key])*(Completed_via_Excel!C$1=Table1[Country - Key]),0)),
INDEX(Table1[Current int vend],
MATCH(1,($A77=Table1[Material - Key])*(Completed_via_Excel!C$1=Table1[Country - Key]),0))
),
"")</f>
        <v/>
      </c>
      <c r="D77" s="5" t="str">
        <f t="array" ref="D77">IFERROR(
IF(OR(
INDEX(Table1[Current ext vend],
MATCH(1,($A77=Table1[Material - Key])*(Completed_via_Excel!D$1=Table1[Country - Key]),0)) =
INDEX(Table1[Current int vend],
MATCH(1,($A77=Table1[Material - Key])*(Completed_via_Excel!D$1=Table1[Country - Key]),0)),
INDEX(Table1[Current int vend],
MATCH(1,($A77=Table1[Material - Key])*(Completed_via_Excel!D$1=Table1[Country - Key]),0)) = 0),
INDEX(Table1[Current ext vend],
MATCH(1,($A77=Table1[Material - Key])*(Completed_via_Excel!D$1=Table1[Country - Key]),0)),
INDEX(Table1[Current int vend],
MATCH(1,($A77=Table1[Material - Key])*(Completed_via_Excel!D$1=Table1[Country - Key]),0))
),
"")</f>
        <v/>
      </c>
      <c r="E77" t="str">
        <f t="array" ref="E77">IFERROR(
IF(OR(
INDEX(Table1[Current ext vend],
MATCH(1,($A77=Table1[Material - Key])*(Completed_via_Excel!E$1=Table1[Country - Key]),0)) =
INDEX(Table1[Current int vend],
MATCH(1,($A77=Table1[Material - Key])*(Completed_via_Excel!E$1=Table1[Country - Key]),0)),
INDEX(Table1[Current int vend],
MATCH(1,($A77=Table1[Material - Key])*(Completed_via_Excel!E$1=Table1[Country - Key]),0)) = 0),
INDEX(Table1[Current ext vend],
MATCH(1,($A77=Table1[Material - Key])*(Completed_via_Excel!E$1=Table1[Country - Key]),0)),
INDEX(Table1[Current int vend],
MATCH(1,($A77=Table1[Material - Key])*(Completed_via_Excel!E$1=Table1[Country - Key]),0))
),
"")</f>
        <v>Smart Media Group</v>
      </c>
      <c r="F77" s="20">
        <f t="array" ref="F77">MAX(IF(A77=Table1[Material - Key],Table1[Purchase Price]))</f>
        <v>2</v>
      </c>
      <c r="G77">
        <f t="array" ref="G77">SUMPRODUCT((Table1[Material - Key]=A77)*(Table1[[HM Listing]:[EX Listing]]))</f>
        <v>0</v>
      </c>
      <c r="H77" s="21">
        <f>SUMIFS(Table1[Net Sales/Retail],Table1[Material - Key],Completed_via_Excel!A77)</f>
        <v>0.96</v>
      </c>
      <c r="I77" s="21">
        <f>H77-SUMIFS(Table1[Promotion Net Sales/Retail],Table1[Material - Key],Completed_via_Excel!A77)</f>
        <v>0</v>
      </c>
      <c r="J77">
        <f>H77/INDEX(Table1[Monthly AVG sales],MATCH(Completed_via_Excel!A77,Table1[Material - Key],0))</f>
        <v>1</v>
      </c>
      <c r="K77" s="4">
        <f>H77/SUMIFS(Table1[Net Sales/Retail],Table1[Material - Brand],Completed_via_Excel!B77,Table1[PRIVATE LABEL],"&lt;&gt;PL")</f>
        <v>3.2282949289539724E-5</v>
      </c>
    </row>
    <row r="78" spans="1:11">
      <c r="A78" t="str">
        <v>139765</v>
      </c>
      <c r="B78" t="str">
        <f>INDEX(Table1[Material - Brand],MATCH(Completed_via_Excel!A78,Table1[Material - Key],0))</f>
        <v>Primacol</v>
      </c>
      <c r="C78" s="5" t="str">
        <f t="array" ref="C78">IFERROR(
IF(OR(
INDEX(Table1[Current ext vend],
MATCH(1,($A78=Table1[Material - Key])*(Completed_via_Excel!C$1=Table1[Country - Key]),0)) =
INDEX(Table1[Current int vend],
MATCH(1,($A78=Table1[Material - Key])*(Completed_via_Excel!C$1=Table1[Country - Key]),0)),
INDEX(Table1[Current int vend],
MATCH(1,($A78=Table1[Material - Key])*(Completed_via_Excel!C$1=Table1[Country - Key]),0)) = 0),
INDEX(Table1[Current ext vend],
MATCH(1,($A78=Table1[Material - Key])*(Completed_via_Excel!C$1=Table1[Country - Key]),0)),
INDEX(Table1[Current int vend],
MATCH(1,($A78=Table1[Material - Key])*(Completed_via_Excel!C$1=Table1[Country - Key]),0))
),
"")</f>
        <v>Smart Media Group</v>
      </c>
      <c r="D78" s="5" t="str">
        <f t="array" ref="D78">IFERROR(
IF(OR(
INDEX(Table1[Current ext vend],
MATCH(1,($A78=Table1[Material - Key])*(Completed_via_Excel!D$1=Table1[Country - Key]),0)) =
INDEX(Table1[Current int vend],
MATCH(1,($A78=Table1[Material - Key])*(Completed_via_Excel!D$1=Table1[Country - Key]),0)),
INDEX(Table1[Current int vend],
MATCH(1,($A78=Table1[Material - Key])*(Completed_via_Excel!D$1=Table1[Country - Key]),0)) = 0),
INDEX(Table1[Current ext vend],
MATCH(1,($A78=Table1[Material - Key])*(Completed_via_Excel!D$1=Table1[Country - Key]),0)),
INDEX(Table1[Current int vend],
MATCH(1,($A78=Table1[Material - Key])*(Completed_via_Excel!D$1=Table1[Country - Key]),0))
),
"")</f>
        <v/>
      </c>
      <c r="E78" t="str">
        <f t="array" ref="E78">IFERROR(
IF(OR(
INDEX(Table1[Current ext vend],
MATCH(1,($A78=Table1[Material - Key])*(Completed_via_Excel!E$1=Table1[Country - Key]),0)) =
INDEX(Table1[Current int vend],
MATCH(1,($A78=Table1[Material - Key])*(Completed_via_Excel!E$1=Table1[Country - Key]),0)),
INDEX(Table1[Current int vend],
MATCH(1,($A78=Table1[Material - Key])*(Completed_via_Excel!E$1=Table1[Country - Key]),0)) = 0),
INDEX(Table1[Current ext vend],
MATCH(1,($A78=Table1[Material - Key])*(Completed_via_Excel!E$1=Table1[Country - Key]),0)),
INDEX(Table1[Current int vend],
MATCH(1,($A78=Table1[Material - Key])*(Completed_via_Excel!E$1=Table1[Country - Key]),0))
),
"")</f>
        <v/>
      </c>
      <c r="F78" s="20">
        <f t="array" ref="F78">MAX(IF(A78=Table1[Material - Key],Table1[Purchase Price]))</f>
        <v>1.4983985833333331</v>
      </c>
      <c r="G78">
        <f t="array" ref="G78">SUMPRODUCT((Table1[Material - Key]=A78)*(Table1[[HM Listing]:[EX Listing]]))</f>
        <v>72</v>
      </c>
      <c r="H78" s="21">
        <f>SUMIFS(Table1[Net Sales/Retail],Table1[Material - Key],Completed_via_Excel!A78)</f>
        <v>4828.58</v>
      </c>
      <c r="I78" s="21">
        <f>H78-SUMIFS(Table1[Promotion Net Sales/Retail],Table1[Material - Key],Completed_via_Excel!A78)</f>
        <v>4659.13</v>
      </c>
      <c r="J78">
        <f>H78/INDEX(Table1[Monthly AVG sales],MATCH(Completed_via_Excel!A78,Table1[Material - Key],0))</f>
        <v>11.999999999999989</v>
      </c>
      <c r="K78" s="4">
        <f>H78/SUMIFS(Table1[Net Sales/Retail],Table1[Material - Brand],Completed_via_Excel!B78,Table1[PRIVATE LABEL],"&lt;&gt;PL")</f>
        <v>0.16237583675050593</v>
      </c>
    </row>
    <row r="79" spans="1:11">
      <c r="A79" t="str">
        <v>140632</v>
      </c>
      <c r="B79" t="str">
        <f>INDEX(Table1[Material - Brand],MATCH(Completed_via_Excel!A79,Table1[Material - Key],0))</f>
        <v>Primacol</v>
      </c>
      <c r="C79" s="5" t="str">
        <f t="array" ref="C79">IFERROR(
IF(OR(
INDEX(Table1[Current ext vend],
MATCH(1,($A79=Table1[Material - Key])*(Completed_via_Excel!C$1=Table1[Country - Key]),0)) =
INDEX(Table1[Current int vend],
MATCH(1,($A79=Table1[Material - Key])*(Completed_via_Excel!C$1=Table1[Country - Key]),0)),
INDEX(Table1[Current int vend],
MATCH(1,($A79=Table1[Material - Key])*(Completed_via_Excel!C$1=Table1[Country - Key]),0)) = 0),
INDEX(Table1[Current ext vend],
MATCH(1,($A79=Table1[Material - Key])*(Completed_via_Excel!C$1=Table1[Country - Key]),0)),
INDEX(Table1[Current int vend],
MATCH(1,($A79=Table1[Material - Key])*(Completed_via_Excel!C$1=Table1[Country - Key]),0))
),
"")</f>
        <v>Smart Media Group</v>
      </c>
      <c r="D79" s="5" t="str">
        <f t="array" ref="D79">IFERROR(
IF(OR(
INDEX(Table1[Current ext vend],
MATCH(1,($A79=Table1[Material - Key])*(Completed_via_Excel!D$1=Table1[Country - Key]),0)) =
INDEX(Table1[Current int vend],
MATCH(1,($A79=Table1[Material - Key])*(Completed_via_Excel!D$1=Table1[Country - Key]),0)),
INDEX(Table1[Current int vend],
MATCH(1,($A79=Table1[Material - Key])*(Completed_via_Excel!D$1=Table1[Country - Key]),0)) = 0),
INDEX(Table1[Current ext vend],
MATCH(1,($A79=Table1[Material - Key])*(Completed_via_Excel!D$1=Table1[Country - Key]),0)),
INDEX(Table1[Current int vend],
MATCH(1,($A79=Table1[Material - Key])*(Completed_via_Excel!D$1=Table1[Country - Key]),0))
),
"")</f>
        <v/>
      </c>
      <c r="E79" t="str">
        <f t="array" ref="E79">IFERROR(
IF(OR(
INDEX(Table1[Current ext vend],
MATCH(1,($A79=Table1[Material - Key])*(Completed_via_Excel!E$1=Table1[Country - Key]),0)) =
INDEX(Table1[Current int vend],
MATCH(1,($A79=Table1[Material - Key])*(Completed_via_Excel!E$1=Table1[Country - Key]),0)),
INDEX(Table1[Current int vend],
MATCH(1,($A79=Table1[Material - Key])*(Completed_via_Excel!E$1=Table1[Country - Key]),0)) = 0),
INDEX(Table1[Current ext vend],
MATCH(1,($A79=Table1[Material - Key])*(Completed_via_Excel!E$1=Table1[Country - Key]),0)),
INDEX(Table1[Current int vend],
MATCH(1,($A79=Table1[Material - Key])*(Completed_via_Excel!E$1=Table1[Country - Key]),0))
),
"")</f>
        <v/>
      </c>
      <c r="F79" s="20">
        <f t="array" ref="F79">MAX(IF(A79=Table1[Material - Key],Table1[Purchase Price]))</f>
        <v>1</v>
      </c>
      <c r="G79">
        <f t="array" ref="G79">SUMPRODUCT((Table1[Material - Key]=A79)*(Table1[[HM Listing]:[EX Listing]]))</f>
        <v>0</v>
      </c>
      <c r="H79" s="21">
        <f>SUMIFS(Table1[Net Sales/Retail],Table1[Material - Key],Completed_via_Excel!A79)</f>
        <v>7.85</v>
      </c>
      <c r="I79" s="21">
        <f>H79-SUMIFS(Table1[Promotion Net Sales/Retail],Table1[Material - Key],Completed_via_Excel!A79)</f>
        <v>2.0499999999999998</v>
      </c>
      <c r="J79">
        <f>H79/INDEX(Table1[Monthly AVG sales],MATCH(Completed_via_Excel!A79,Table1[Material - Key],0))</f>
        <v>2</v>
      </c>
      <c r="K79" s="4">
        <f>H79/SUMIFS(Table1[Net Sales/Retail],Table1[Material - Brand],Completed_via_Excel!B79,Table1[PRIVATE LABEL],"&lt;&gt;PL")</f>
        <v>2.6398036658634042E-4</v>
      </c>
    </row>
    <row r="80" spans="1:11">
      <c r="A80" t="str">
        <v>140634</v>
      </c>
      <c r="B80" t="str">
        <f>INDEX(Table1[Material - Brand],MATCH(Completed_via_Excel!A80,Table1[Material - Key],0))</f>
        <v>Primacol</v>
      </c>
      <c r="C80" s="5" t="str">
        <f t="array" ref="C80">IFERROR(
IF(OR(
INDEX(Table1[Current ext vend],
MATCH(1,($A80=Table1[Material - Key])*(Completed_via_Excel!C$1=Table1[Country - Key]),0)) =
INDEX(Table1[Current int vend],
MATCH(1,($A80=Table1[Material - Key])*(Completed_via_Excel!C$1=Table1[Country - Key]),0)),
INDEX(Table1[Current int vend],
MATCH(1,($A80=Table1[Material - Key])*(Completed_via_Excel!C$1=Table1[Country - Key]),0)) = 0),
INDEX(Table1[Current ext vend],
MATCH(1,($A80=Table1[Material - Key])*(Completed_via_Excel!C$1=Table1[Country - Key]),0)),
INDEX(Table1[Current int vend],
MATCH(1,($A80=Table1[Material - Key])*(Completed_via_Excel!C$1=Table1[Country - Key]),0))
),
"")</f>
        <v/>
      </c>
      <c r="D80" s="5" t="str">
        <f t="array" ref="D80">IFERROR(
IF(OR(
INDEX(Table1[Current ext vend],
MATCH(1,($A80=Table1[Material - Key])*(Completed_via_Excel!D$1=Table1[Country - Key]),0)) =
INDEX(Table1[Current int vend],
MATCH(1,($A80=Table1[Material - Key])*(Completed_via_Excel!D$1=Table1[Country - Key]),0)),
INDEX(Table1[Current int vend],
MATCH(1,($A80=Table1[Material - Key])*(Completed_via_Excel!D$1=Table1[Country - Key]),0)) = 0),
INDEX(Table1[Current ext vend],
MATCH(1,($A80=Table1[Material - Key])*(Completed_via_Excel!D$1=Table1[Country - Key]),0)),
INDEX(Table1[Current int vend],
MATCH(1,($A80=Table1[Material - Key])*(Completed_via_Excel!D$1=Table1[Country - Key]),0))
),
"")</f>
        <v>Smart Media Group</v>
      </c>
      <c r="E80" t="str">
        <f t="array" ref="E80">IFERROR(
IF(OR(
INDEX(Table1[Current ext vend],
MATCH(1,($A80=Table1[Material - Key])*(Completed_via_Excel!E$1=Table1[Country - Key]),0)) =
INDEX(Table1[Current int vend],
MATCH(1,($A80=Table1[Material - Key])*(Completed_via_Excel!E$1=Table1[Country - Key]),0)),
INDEX(Table1[Current int vend],
MATCH(1,($A80=Table1[Material - Key])*(Completed_via_Excel!E$1=Table1[Country - Key]),0)) = 0),
INDEX(Table1[Current ext vend],
MATCH(1,($A80=Table1[Material - Key])*(Completed_via_Excel!E$1=Table1[Country - Key]),0)),
INDEX(Table1[Current int vend],
MATCH(1,($A80=Table1[Material - Key])*(Completed_via_Excel!E$1=Table1[Country - Key]),0))
),
"")</f>
        <v/>
      </c>
      <c r="F80" s="20">
        <f t="array" ref="F80">MAX(IF(A80=Table1[Material - Key],Table1[Purchase Price]))</f>
        <v>2</v>
      </c>
      <c r="G80">
        <f t="array" ref="G80">SUMPRODUCT((Table1[Material - Key]=A80)*(Table1[[HM Listing]:[EX Listing]]))</f>
        <v>0</v>
      </c>
      <c r="H80" s="21">
        <f>SUMIFS(Table1[Net Sales/Retail],Table1[Material - Key],Completed_via_Excel!A80)</f>
        <v>14.25</v>
      </c>
      <c r="I80" s="21">
        <f>H80-SUMIFS(Table1[Promotion Net Sales/Retail],Table1[Material - Key],Completed_via_Excel!A80)</f>
        <v>14.25</v>
      </c>
      <c r="J80">
        <f>H80/INDEX(Table1[Monthly AVG sales],MATCH(Completed_via_Excel!A80,Table1[Material - Key],0))</f>
        <v>4</v>
      </c>
      <c r="K80" s="4">
        <f>H80/SUMIFS(Table1[Net Sales/Retail],Table1[Material - Brand],Completed_via_Excel!B80,Table1[PRIVATE LABEL],"&lt;&gt;PL")</f>
        <v>4.7920002851660525E-4</v>
      </c>
    </row>
    <row r="81" spans="1:11">
      <c r="A81" t="str">
        <v>140981</v>
      </c>
      <c r="B81" t="str">
        <f>INDEX(Table1[Material - Brand],MATCH(Completed_via_Excel!A81,Table1[Material - Key],0))</f>
        <v>Primacol</v>
      </c>
      <c r="C81" s="5" t="str">
        <f t="array" ref="C81">IFERROR(
IF(OR(
INDEX(Table1[Current ext vend],
MATCH(1,($A81=Table1[Material - Key])*(Completed_via_Excel!C$1=Table1[Country - Key]),0)) =
INDEX(Table1[Current int vend],
MATCH(1,($A81=Table1[Material - Key])*(Completed_via_Excel!C$1=Table1[Country - Key]),0)),
INDEX(Table1[Current int vend],
MATCH(1,($A81=Table1[Material - Key])*(Completed_via_Excel!C$1=Table1[Country - Key]),0)) = 0),
INDEX(Table1[Current ext vend],
MATCH(1,($A81=Table1[Material - Key])*(Completed_via_Excel!C$1=Table1[Country - Key]),0)),
INDEX(Table1[Current int vend],
MATCH(1,($A81=Table1[Material - Key])*(Completed_via_Excel!C$1=Table1[Country - Key]),0))
),
"")</f>
        <v/>
      </c>
      <c r="D81" s="5" t="str">
        <f t="array" ref="D81">IFERROR(
IF(OR(
INDEX(Table1[Current ext vend],
MATCH(1,($A81=Table1[Material - Key])*(Completed_via_Excel!D$1=Table1[Country - Key]),0)) =
INDEX(Table1[Current int vend],
MATCH(1,($A81=Table1[Material - Key])*(Completed_via_Excel!D$1=Table1[Country - Key]),0)),
INDEX(Table1[Current int vend],
MATCH(1,($A81=Table1[Material - Key])*(Completed_via_Excel!D$1=Table1[Country - Key]),0)) = 0),
INDEX(Table1[Current ext vend],
MATCH(1,($A81=Table1[Material - Key])*(Completed_via_Excel!D$1=Table1[Country - Key]),0)),
INDEX(Table1[Current int vend],
MATCH(1,($A81=Table1[Material - Key])*(Completed_via_Excel!D$1=Table1[Country - Key]),0))
),
"")</f>
        <v>Smart Media Group</v>
      </c>
      <c r="E81" t="str">
        <f t="array" ref="E81">IFERROR(
IF(OR(
INDEX(Table1[Current ext vend],
MATCH(1,($A81=Table1[Material - Key])*(Completed_via_Excel!E$1=Table1[Country - Key]),0)) =
INDEX(Table1[Current int vend],
MATCH(1,($A81=Table1[Material - Key])*(Completed_via_Excel!E$1=Table1[Country - Key]),0)),
INDEX(Table1[Current int vend],
MATCH(1,($A81=Table1[Material - Key])*(Completed_via_Excel!E$1=Table1[Country - Key]),0)) = 0),
INDEX(Table1[Current ext vend],
MATCH(1,($A81=Table1[Material - Key])*(Completed_via_Excel!E$1=Table1[Country - Key]),0)),
INDEX(Table1[Current int vend],
MATCH(1,($A81=Table1[Material - Key])*(Completed_via_Excel!E$1=Table1[Country - Key]),0))
),
"")</f>
        <v/>
      </c>
      <c r="F81" s="20">
        <f t="array" ref="F81">MAX(IF(A81=Table1[Material - Key],Table1[Purchase Price]))</f>
        <v>2.4395806800000002</v>
      </c>
      <c r="G81">
        <f t="array" ref="G81">SUMPRODUCT((Table1[Material - Key]=A81)*(Table1[[HM Listing]:[EX Listing]]))</f>
        <v>100</v>
      </c>
      <c r="H81" s="21">
        <f>SUMIFS(Table1[Net Sales/Retail],Table1[Material - Key],Completed_via_Excel!A81)</f>
        <v>24885.42</v>
      </c>
      <c r="I81" s="21">
        <f>H81-SUMIFS(Table1[Promotion Net Sales/Retail],Table1[Material - Key],Completed_via_Excel!A81)</f>
        <v>24451.51</v>
      </c>
      <c r="J81">
        <f>H81/INDEX(Table1[Monthly AVG sales],MATCH(Completed_via_Excel!A81,Table1[Material - Key],0))</f>
        <v>12</v>
      </c>
      <c r="K81" s="4">
        <f>H81/SUMIFS(Table1[Net Sales/Retail],Table1[Material - Brand],Completed_via_Excel!B81,Table1[PRIVATE LABEL],"&lt;&gt;PL")</f>
        <v>0.83684869990510158</v>
      </c>
    </row>
    <row r="82" spans="1:11">
      <c r="A82" t="str">
        <v>141034</v>
      </c>
      <c r="B82" t="str">
        <f>INDEX(Table1[Material - Brand],MATCH(Completed_via_Excel!A82,Table1[Material - Key],0))</f>
        <v>Class</v>
      </c>
      <c r="C82" s="5" t="str">
        <f t="array" ref="C82">IFERROR(
IF(OR(
INDEX(Table1[Current ext vend],
MATCH(1,($A82=Table1[Material - Key])*(Completed_via_Excel!C$1=Table1[Country - Key]),0)) =
INDEX(Table1[Current int vend],
MATCH(1,($A82=Table1[Material - Key])*(Completed_via_Excel!C$1=Table1[Country - Key]),0)),
INDEX(Table1[Current int vend],
MATCH(1,($A82=Table1[Material - Key])*(Completed_via_Excel!C$1=Table1[Country - Key]),0)) = 0),
INDEX(Table1[Current ext vend],
MATCH(1,($A82=Table1[Material - Key])*(Completed_via_Excel!C$1=Table1[Country - Key]),0)),
INDEX(Table1[Current int vend],
MATCH(1,($A82=Table1[Material - Key])*(Completed_via_Excel!C$1=Table1[Country - Key]),0))
),
"")</f>
        <v>Amplify Media</v>
      </c>
      <c r="D82" s="5" t="str">
        <f t="array" ref="D82">IFERROR(
IF(OR(
INDEX(Table1[Current ext vend],
MATCH(1,($A82=Table1[Material - Key])*(Completed_via_Excel!D$1=Table1[Country - Key]),0)) =
INDEX(Table1[Current int vend],
MATCH(1,($A82=Table1[Material - Key])*(Completed_via_Excel!D$1=Table1[Country - Key]),0)),
INDEX(Table1[Current int vend],
MATCH(1,($A82=Table1[Material - Key])*(Completed_via_Excel!D$1=Table1[Country - Key]),0)) = 0),
INDEX(Table1[Current ext vend],
MATCH(1,($A82=Table1[Material - Key])*(Completed_via_Excel!D$1=Table1[Country - Key]),0)),
INDEX(Table1[Current int vend],
MATCH(1,($A82=Table1[Material - Key])*(Completed_via_Excel!D$1=Table1[Country - Key]),0))
),
"")</f>
        <v/>
      </c>
      <c r="E82" t="str">
        <f t="array" ref="E82">IFERROR(
IF(OR(
INDEX(Table1[Current ext vend],
MATCH(1,($A82=Table1[Material - Key])*(Completed_via_Excel!E$1=Table1[Country - Key]),0)) =
INDEX(Table1[Current int vend],
MATCH(1,($A82=Table1[Material - Key])*(Completed_via_Excel!E$1=Table1[Country - Key]),0)),
INDEX(Table1[Current int vend],
MATCH(1,($A82=Table1[Material - Key])*(Completed_via_Excel!E$1=Table1[Country - Key]),0)) = 0),
INDEX(Table1[Current ext vend],
MATCH(1,($A82=Table1[Material - Key])*(Completed_via_Excel!E$1=Table1[Country - Key]),0)),
INDEX(Table1[Current int vend],
MATCH(1,($A82=Table1[Material - Key])*(Completed_via_Excel!E$1=Table1[Country - Key]),0))
),
"")</f>
        <v/>
      </c>
      <c r="F82" s="20">
        <f t="array" ref="F82">MAX(IF(A82=Table1[Material - Key],Table1[Purchase Price]))</f>
        <v>2.4889941250000001</v>
      </c>
      <c r="G82">
        <f t="array" ref="G82">SUMPRODUCT((Table1[Material - Key]=A82)*(Table1[[HM Listing]:[EX Listing]]))</f>
        <v>35</v>
      </c>
      <c r="H82" s="21">
        <f>SUMIFS(Table1[Net Sales/Retail],Table1[Material - Key],Completed_via_Excel!A82)</f>
        <v>1730.62</v>
      </c>
      <c r="I82" s="21">
        <f>H82-SUMIFS(Table1[Promotion Net Sales/Retail],Table1[Material - Key],Completed_via_Excel!A82)</f>
        <v>1614.6499999999999</v>
      </c>
      <c r="J82">
        <f>H82/INDEX(Table1[Monthly AVG sales],MATCH(Completed_via_Excel!A82,Table1[Material - Key],0))</f>
        <v>12.000000000000028</v>
      </c>
      <c r="K82" s="4">
        <f>H82/SUMIFS(Table1[Net Sales/Retail],Table1[Material - Brand],Completed_via_Excel!B82,Table1[PRIVATE LABEL],"&lt;&gt;PL")</f>
        <v>0.25108814243929617</v>
      </c>
    </row>
    <row r="83" spans="1:11">
      <c r="A83" t="str">
        <v>141035</v>
      </c>
      <c r="B83" t="str">
        <f>INDEX(Table1[Material - Brand],MATCH(Completed_via_Excel!A83,Table1[Material - Key],0))</f>
        <v>Class</v>
      </c>
      <c r="C83" s="5" t="str">
        <f t="array" ref="C83">IFERROR(
IF(OR(
INDEX(Table1[Current ext vend],
MATCH(1,($A83=Table1[Material - Key])*(Completed_via_Excel!C$1=Table1[Country - Key]),0)) =
INDEX(Table1[Current int vend],
MATCH(1,($A83=Table1[Material - Key])*(Completed_via_Excel!C$1=Table1[Country - Key]),0)),
INDEX(Table1[Current int vend],
MATCH(1,($A83=Table1[Material - Key])*(Completed_via_Excel!C$1=Table1[Country - Key]),0)) = 0),
INDEX(Table1[Current ext vend],
MATCH(1,($A83=Table1[Material - Key])*(Completed_via_Excel!C$1=Table1[Country - Key]),0)),
INDEX(Table1[Current int vend],
MATCH(1,($A83=Table1[Material - Key])*(Completed_via_Excel!C$1=Table1[Country - Key]),0))
),
"")</f>
        <v>Amplify Media</v>
      </c>
      <c r="D83" s="5" t="str">
        <f t="array" ref="D83">IFERROR(
IF(OR(
INDEX(Table1[Current ext vend],
MATCH(1,($A83=Table1[Material - Key])*(Completed_via_Excel!D$1=Table1[Country - Key]),0)) =
INDEX(Table1[Current int vend],
MATCH(1,($A83=Table1[Material - Key])*(Completed_via_Excel!D$1=Table1[Country - Key]),0)),
INDEX(Table1[Current int vend],
MATCH(1,($A83=Table1[Material - Key])*(Completed_via_Excel!D$1=Table1[Country - Key]),0)) = 0),
INDEX(Table1[Current ext vend],
MATCH(1,($A83=Table1[Material - Key])*(Completed_via_Excel!D$1=Table1[Country - Key]),0)),
INDEX(Table1[Current int vend],
MATCH(1,($A83=Table1[Material - Key])*(Completed_via_Excel!D$1=Table1[Country - Key]),0))
),
"")</f>
        <v/>
      </c>
      <c r="E83" t="str">
        <f t="array" ref="E83">IFERROR(
IF(OR(
INDEX(Table1[Current ext vend],
MATCH(1,($A83=Table1[Material - Key])*(Completed_via_Excel!E$1=Table1[Country - Key]),0)) =
INDEX(Table1[Current int vend],
MATCH(1,($A83=Table1[Material - Key])*(Completed_via_Excel!E$1=Table1[Country - Key]),0)),
INDEX(Table1[Current int vend],
MATCH(1,($A83=Table1[Material - Key])*(Completed_via_Excel!E$1=Table1[Country - Key]),0)) = 0),
INDEX(Table1[Current ext vend],
MATCH(1,($A83=Table1[Material - Key])*(Completed_via_Excel!E$1=Table1[Country - Key]),0)),
INDEX(Table1[Current int vend],
MATCH(1,($A83=Table1[Material - Key])*(Completed_via_Excel!E$1=Table1[Country - Key]),0))
),
"")</f>
        <v/>
      </c>
      <c r="F83" s="20">
        <f t="array" ref="F83">MAX(IF(A83=Table1[Material - Key],Table1[Purchase Price]))</f>
        <v>1.489884041666667</v>
      </c>
      <c r="G83">
        <f t="array" ref="G83">SUMPRODUCT((Table1[Material - Key]=A83)*(Table1[[HM Listing]:[EX Listing]]))</f>
        <v>72</v>
      </c>
      <c r="H83" s="21">
        <f>SUMIFS(Table1[Net Sales/Retail],Table1[Material - Key],Completed_via_Excel!A83)</f>
        <v>3046.55</v>
      </c>
      <c r="I83" s="21">
        <f>H83-SUMIFS(Table1[Promotion Net Sales/Retail],Table1[Material - Key],Completed_via_Excel!A83)</f>
        <v>2860.02</v>
      </c>
      <c r="J83">
        <f>H83/INDEX(Table1[Monthly AVG sales],MATCH(Completed_via_Excel!A83,Table1[Material - Key],0))</f>
        <v>11.999999999999984</v>
      </c>
      <c r="K83" s="4">
        <f>H83/SUMIFS(Table1[Net Sales/Retail],Table1[Material - Brand],Completed_via_Excel!B83,Table1[PRIVATE LABEL],"&lt;&gt;PL")</f>
        <v>0.4420107131250291</v>
      </c>
    </row>
    <row r="84" spans="1:11">
      <c r="A84" t="str">
        <v>141669</v>
      </c>
      <c r="B84" t="str">
        <f>INDEX(Table1[Material - Brand],MATCH(Completed_via_Excel!A84,Table1[Material - Key],0))</f>
        <v>Class</v>
      </c>
      <c r="C84" s="5" t="str">
        <f t="array" ref="C84">IFERROR(
IF(OR(
INDEX(Table1[Current ext vend],
MATCH(1,($A84=Table1[Material - Key])*(Completed_via_Excel!C$1=Table1[Country - Key]),0)) =
INDEX(Table1[Current int vend],
MATCH(1,($A84=Table1[Material - Key])*(Completed_via_Excel!C$1=Table1[Country - Key]),0)),
INDEX(Table1[Current int vend],
MATCH(1,($A84=Table1[Material - Key])*(Completed_via_Excel!C$1=Table1[Country - Key]),0)) = 0),
INDEX(Table1[Current ext vend],
MATCH(1,($A84=Table1[Material - Key])*(Completed_via_Excel!C$1=Table1[Country - Key]),0)),
INDEX(Table1[Current int vend],
MATCH(1,($A84=Table1[Material - Key])*(Completed_via_Excel!C$1=Table1[Country - Key]),0))
),
"")</f>
        <v/>
      </c>
      <c r="D84" s="5" t="str">
        <f t="array" ref="D84">IFERROR(
IF(OR(
INDEX(Table1[Current ext vend],
MATCH(1,($A84=Table1[Material - Key])*(Completed_via_Excel!D$1=Table1[Country - Key]),0)) =
INDEX(Table1[Current int vend],
MATCH(1,($A84=Table1[Material - Key])*(Completed_via_Excel!D$1=Table1[Country - Key]),0)),
INDEX(Table1[Current int vend],
MATCH(1,($A84=Table1[Material - Key])*(Completed_via_Excel!D$1=Table1[Country - Key]),0)) = 0),
INDEX(Table1[Current ext vend],
MATCH(1,($A84=Table1[Material - Key])*(Completed_via_Excel!D$1=Table1[Country - Key]),0)),
INDEX(Table1[Current int vend],
MATCH(1,($A84=Table1[Material - Key])*(Completed_via_Excel!D$1=Table1[Country - Key]),0))
),
"")</f>
        <v>Amplify Media</v>
      </c>
      <c r="E84" t="str">
        <f t="array" ref="E84">IFERROR(
IF(OR(
INDEX(Table1[Current ext vend],
MATCH(1,($A84=Table1[Material - Key])*(Completed_via_Excel!E$1=Table1[Country - Key]),0)) =
INDEX(Table1[Current int vend],
MATCH(1,($A84=Table1[Material - Key])*(Completed_via_Excel!E$1=Table1[Country - Key]),0)),
INDEX(Table1[Current int vend],
MATCH(1,($A84=Table1[Material - Key])*(Completed_via_Excel!E$1=Table1[Country - Key]),0)) = 0),
INDEX(Table1[Current ext vend],
MATCH(1,($A84=Table1[Material - Key])*(Completed_via_Excel!E$1=Table1[Country - Key]),0)),
INDEX(Table1[Current int vend],
MATCH(1,($A84=Table1[Material - Key])*(Completed_via_Excel!E$1=Table1[Country - Key]),0))
),
"")</f>
        <v/>
      </c>
      <c r="F84" s="20">
        <f t="array" ref="F84">MAX(IF(A84=Table1[Material - Key],Table1[Purchase Price]))</f>
        <v>1.39</v>
      </c>
      <c r="G84">
        <f t="array" ref="G84">SUMPRODUCT((Table1[Material - Key]=A84)*(Table1[[HM Listing]:[EX Listing]]))</f>
        <v>39</v>
      </c>
      <c r="H84" s="21">
        <f>SUMIFS(Table1[Net Sales/Retail],Table1[Material - Key],Completed_via_Excel!A84)</f>
        <v>2115.31</v>
      </c>
      <c r="I84" s="21">
        <f>H84-SUMIFS(Table1[Promotion Net Sales/Retail],Table1[Material - Key],Completed_via_Excel!A84)</f>
        <v>2091.37</v>
      </c>
      <c r="J84">
        <f>H84/INDEX(Table1[Monthly AVG sales],MATCH(Completed_via_Excel!A84,Table1[Material - Key],0))</f>
        <v>12.000000000000023</v>
      </c>
      <c r="K84" s="4">
        <f>H84/SUMIFS(Table1[Net Sales/Retail],Table1[Material - Brand],Completed_via_Excel!B84,Table1[PRIVATE LABEL],"&lt;&gt;PL")</f>
        <v>0.30690114443567484</v>
      </c>
    </row>
    <row r="85" spans="1:11">
      <c r="A85" t="str">
        <v>141934</v>
      </c>
      <c r="B85" t="str">
        <f>INDEX(Table1[Material - Brand],MATCH(Completed_via_Excel!A85,Table1[Material - Key],0))</f>
        <v>Bens</v>
      </c>
      <c r="C85" s="5" t="str">
        <f t="array" ref="C85">IFERROR(
IF(OR(
INDEX(Table1[Current ext vend],
MATCH(1,($A85=Table1[Material - Key])*(Completed_via_Excel!C$1=Table1[Country - Key]),0)) =
INDEX(Table1[Current int vend],
MATCH(1,($A85=Table1[Material - Key])*(Completed_via_Excel!C$1=Table1[Country - Key]),0)),
INDEX(Table1[Current int vend],
MATCH(1,($A85=Table1[Material - Key])*(Completed_via_Excel!C$1=Table1[Country - Key]),0)) = 0),
INDEX(Table1[Current ext vend],
MATCH(1,($A85=Table1[Material - Key])*(Completed_via_Excel!C$1=Table1[Country - Key]),0)),
INDEX(Table1[Current int vend],
MATCH(1,($A85=Table1[Material - Key])*(Completed_via_Excel!C$1=Table1[Country - Key]),0))
),
"")</f>
        <v/>
      </c>
      <c r="D85" s="5" t="str">
        <f t="array" ref="D85">IFERROR(
IF(OR(
INDEX(Table1[Current ext vend],
MATCH(1,($A85=Table1[Material - Key])*(Completed_via_Excel!D$1=Table1[Country - Key]),0)) =
INDEX(Table1[Current int vend],
MATCH(1,($A85=Table1[Material - Key])*(Completed_via_Excel!D$1=Table1[Country - Key]),0)),
INDEX(Table1[Current int vend],
MATCH(1,($A85=Table1[Material - Key])*(Completed_via_Excel!D$1=Table1[Country - Key]),0)) = 0),
INDEX(Table1[Current ext vend],
MATCH(1,($A85=Table1[Material - Key])*(Completed_via_Excel!D$1=Table1[Country - Key]),0)),
INDEX(Table1[Current int vend],
MATCH(1,($A85=Table1[Material - Key])*(Completed_via_Excel!D$1=Table1[Country - Key]),0))
),
"")</f>
        <v>Target Enterprises</v>
      </c>
      <c r="E85" t="str">
        <f t="array" ref="E85">IFERROR(
IF(OR(
INDEX(Table1[Current ext vend],
MATCH(1,($A85=Table1[Material - Key])*(Completed_via_Excel!E$1=Table1[Country - Key]),0)) =
INDEX(Table1[Current int vend],
MATCH(1,($A85=Table1[Material - Key])*(Completed_via_Excel!E$1=Table1[Country - Key]),0)),
INDEX(Table1[Current int vend],
MATCH(1,($A85=Table1[Material - Key])*(Completed_via_Excel!E$1=Table1[Country - Key]),0)) = 0),
INDEX(Table1[Current ext vend],
MATCH(1,($A85=Table1[Material - Key])*(Completed_via_Excel!E$1=Table1[Country - Key]),0)),
INDEX(Table1[Current int vend],
MATCH(1,($A85=Table1[Material - Key])*(Completed_via_Excel!E$1=Table1[Country - Key]),0))
),
"")</f>
        <v/>
      </c>
      <c r="F85" s="20">
        <f t="array" ref="F85">MAX(IF(A85=Table1[Material - Key],Table1[Purchase Price]))</f>
        <v>1</v>
      </c>
      <c r="G85">
        <f t="array" ref="G85">SUMPRODUCT((Table1[Material - Key]=A85)*(Table1[[HM Listing]:[EX Listing]]))</f>
        <v>0</v>
      </c>
      <c r="H85" s="21">
        <f>SUMIFS(Table1[Net Sales/Retail],Table1[Material - Key],Completed_via_Excel!A85)</f>
        <v>11.42</v>
      </c>
      <c r="I85" s="21">
        <f>H85-SUMIFS(Table1[Promotion Net Sales/Retail],Table1[Material - Key],Completed_via_Excel!A85)</f>
        <v>3.9999999999999147E-2</v>
      </c>
      <c r="J85">
        <f>H85/INDEX(Table1[Monthly AVG sales],MATCH(Completed_via_Excel!A85,Table1[Material - Key],0))</f>
        <v>2</v>
      </c>
      <c r="K85" s="4">
        <f>H85/SUMIFS(Table1[Net Sales/Retail],Table1[Material - Brand],Completed_via_Excel!B85,Table1[PRIVATE LABEL],"&lt;&gt;PL")</f>
        <v>1</v>
      </c>
    </row>
    <row r="86" spans="1:11">
      <c r="A86" t="str">
        <v>142158</v>
      </c>
      <c r="B86" t="str">
        <f>INDEX(Table1[Material - Brand],MATCH(Completed_via_Excel!A86,Table1[Material - Key],0))</f>
        <v>After Bite</v>
      </c>
      <c r="C86" s="5" t="str">
        <f t="array" ref="C86">IFERROR(
IF(OR(
INDEX(Table1[Current ext vend],
MATCH(1,($A86=Table1[Material - Key])*(Completed_via_Excel!C$1=Table1[Country - Key]),0)) =
INDEX(Table1[Current int vend],
MATCH(1,($A86=Table1[Material - Key])*(Completed_via_Excel!C$1=Table1[Country - Key]),0)),
INDEX(Table1[Current int vend],
MATCH(1,($A86=Table1[Material - Key])*(Completed_via_Excel!C$1=Table1[Country - Key]),0)) = 0),
INDEX(Table1[Current ext vend],
MATCH(1,($A86=Table1[Material - Key])*(Completed_via_Excel!C$1=Table1[Country - Key]),0)),
INDEX(Table1[Current int vend],
MATCH(1,($A86=Table1[Material - Key])*(Completed_via_Excel!C$1=Table1[Country - Key]),0))
),
"")</f>
        <v>Target Enterprises</v>
      </c>
      <c r="D86" s="5" t="str">
        <f t="array" ref="D86">IFERROR(
IF(OR(
INDEX(Table1[Current ext vend],
MATCH(1,($A86=Table1[Material - Key])*(Completed_via_Excel!D$1=Table1[Country - Key]),0)) =
INDEX(Table1[Current int vend],
MATCH(1,($A86=Table1[Material - Key])*(Completed_via_Excel!D$1=Table1[Country - Key]),0)),
INDEX(Table1[Current int vend],
MATCH(1,($A86=Table1[Material - Key])*(Completed_via_Excel!D$1=Table1[Country - Key]),0)) = 0),
INDEX(Table1[Current ext vend],
MATCH(1,($A86=Table1[Material - Key])*(Completed_via_Excel!D$1=Table1[Country - Key]),0)),
INDEX(Table1[Current int vend],
MATCH(1,($A86=Table1[Material - Key])*(Completed_via_Excel!D$1=Table1[Country - Key]),0))
),
"")</f>
        <v/>
      </c>
      <c r="E86" t="str">
        <f t="array" ref="E86">IFERROR(
IF(OR(
INDEX(Table1[Current ext vend],
MATCH(1,($A86=Table1[Material - Key])*(Completed_via_Excel!E$1=Table1[Country - Key]),0)) =
INDEX(Table1[Current int vend],
MATCH(1,($A86=Table1[Material - Key])*(Completed_via_Excel!E$1=Table1[Country - Key]),0)),
INDEX(Table1[Current int vend],
MATCH(1,($A86=Table1[Material - Key])*(Completed_via_Excel!E$1=Table1[Country - Key]),0)) = 0),
INDEX(Table1[Current ext vend],
MATCH(1,($A86=Table1[Material - Key])*(Completed_via_Excel!E$1=Table1[Country - Key]),0)),
INDEX(Table1[Current int vend],
MATCH(1,($A86=Table1[Material - Key])*(Completed_via_Excel!E$1=Table1[Country - Key]),0))
),
"")</f>
        <v/>
      </c>
      <c r="F86" s="20">
        <f t="array" ref="F86">MAX(IF(A86=Table1[Material - Key],Table1[Purchase Price]))</f>
        <v>1.4272972333333329</v>
      </c>
      <c r="G86">
        <f t="array" ref="G86">SUMPRODUCT((Table1[Material - Key]=A86)*(Table1[[HM Listing]:[EX Listing]]))</f>
        <v>35</v>
      </c>
      <c r="H86" s="21">
        <f>SUMIFS(Table1[Net Sales/Retail],Table1[Material - Key],Completed_via_Excel!A86)</f>
        <v>7488.56</v>
      </c>
      <c r="I86" s="21">
        <f>H86-SUMIFS(Table1[Promotion Net Sales/Retail],Table1[Material - Key],Completed_via_Excel!A86)</f>
        <v>7173.1200000000008</v>
      </c>
      <c r="J86">
        <f>H86/INDEX(Table1[Monthly AVG sales],MATCH(Completed_via_Excel!A86,Table1[Material - Key],0))</f>
        <v>11.999999999999995</v>
      </c>
      <c r="K86" s="4">
        <f>H86/SUMIFS(Table1[Net Sales/Retail],Table1[Material - Brand],Completed_via_Excel!B86,Table1[PRIVATE LABEL],"&lt;&gt;PL")</f>
        <v>0.68866337749044748</v>
      </c>
    </row>
    <row r="87" spans="1:11">
      <c r="A87" t="str">
        <v>143913</v>
      </c>
      <c r="B87" t="str">
        <f>INDEX(Table1[Material - Brand],MATCH(Completed_via_Excel!A87,Table1[Material - Key],0))</f>
        <v>After Bite</v>
      </c>
      <c r="C87" s="5" t="str">
        <f t="array" ref="C87">IFERROR(
IF(OR(
INDEX(Table1[Current ext vend],
MATCH(1,($A87=Table1[Material - Key])*(Completed_via_Excel!C$1=Table1[Country - Key]),0)) =
INDEX(Table1[Current int vend],
MATCH(1,($A87=Table1[Material - Key])*(Completed_via_Excel!C$1=Table1[Country - Key]),0)),
INDEX(Table1[Current int vend],
MATCH(1,($A87=Table1[Material - Key])*(Completed_via_Excel!C$1=Table1[Country - Key]),0)) = 0),
INDEX(Table1[Current ext vend],
MATCH(1,($A87=Table1[Material - Key])*(Completed_via_Excel!C$1=Table1[Country - Key]),0)),
INDEX(Table1[Current int vend],
MATCH(1,($A87=Table1[Material - Key])*(Completed_via_Excel!C$1=Table1[Country - Key]),0))
),
"")</f>
        <v>Target Enterprises</v>
      </c>
      <c r="D87" s="5" t="str">
        <f t="array" ref="D87">IFERROR(
IF(OR(
INDEX(Table1[Current ext vend],
MATCH(1,($A87=Table1[Material - Key])*(Completed_via_Excel!D$1=Table1[Country - Key]),0)) =
INDEX(Table1[Current int vend],
MATCH(1,($A87=Table1[Material - Key])*(Completed_via_Excel!D$1=Table1[Country - Key]),0)),
INDEX(Table1[Current int vend],
MATCH(1,($A87=Table1[Material - Key])*(Completed_via_Excel!D$1=Table1[Country - Key]),0)) = 0),
INDEX(Table1[Current ext vend],
MATCH(1,($A87=Table1[Material - Key])*(Completed_via_Excel!D$1=Table1[Country - Key]),0)),
INDEX(Table1[Current int vend],
MATCH(1,($A87=Table1[Material - Key])*(Completed_via_Excel!D$1=Table1[Country - Key]),0))
),
"")</f>
        <v/>
      </c>
      <c r="E87" t="str">
        <f t="array" ref="E87">IFERROR(
IF(OR(
INDEX(Table1[Current ext vend],
MATCH(1,($A87=Table1[Material - Key])*(Completed_via_Excel!E$1=Table1[Country - Key]),0)) =
INDEX(Table1[Current int vend],
MATCH(1,($A87=Table1[Material - Key])*(Completed_via_Excel!E$1=Table1[Country - Key]),0)),
INDEX(Table1[Current int vend],
MATCH(1,($A87=Table1[Material - Key])*(Completed_via_Excel!E$1=Table1[Country - Key]),0)) = 0),
INDEX(Table1[Current ext vend],
MATCH(1,($A87=Table1[Material - Key])*(Completed_via_Excel!E$1=Table1[Country - Key]),0)),
INDEX(Table1[Current int vend],
MATCH(1,($A87=Table1[Material - Key])*(Completed_via_Excel!E$1=Table1[Country - Key]),0))
),
"")</f>
        <v/>
      </c>
      <c r="F87" s="20">
        <f t="array" ref="F87">MAX(IF(A87=Table1[Material - Key],Table1[Purchase Price]))</f>
        <v>2.5832999999999999</v>
      </c>
      <c r="G87">
        <f t="array" ref="G87">SUMPRODUCT((Table1[Material - Key]=A87)*(Table1[[HM Listing]:[EX Listing]]))</f>
        <v>25</v>
      </c>
      <c r="H87" s="21">
        <f>SUMIFS(Table1[Net Sales/Retail],Table1[Material - Key],Completed_via_Excel!A87)</f>
        <v>3385.49</v>
      </c>
      <c r="I87" s="21">
        <f>H87-SUMIFS(Table1[Promotion Net Sales/Retail],Table1[Material - Key],Completed_via_Excel!A87)</f>
        <v>3067.54</v>
      </c>
      <c r="J87">
        <f>H87/INDEX(Table1[Monthly AVG sales],MATCH(Completed_via_Excel!A87,Table1[Material - Key],0))</f>
        <v>11.999999999999984</v>
      </c>
      <c r="K87" s="4">
        <f>H87/SUMIFS(Table1[Net Sales/Retail],Table1[Material - Brand],Completed_via_Excel!B87,Table1[PRIVATE LABEL],"&lt;&gt;PL")</f>
        <v>0.31133662250955257</v>
      </c>
    </row>
    <row r="88" spans="1:11">
      <c r="A88" t="str">
        <v>143915</v>
      </c>
      <c r="B88" t="str">
        <f>INDEX(Table1[Material - Brand],MATCH(Completed_via_Excel!A88,Table1[Material - Key],0))</f>
        <v>Bros</v>
      </c>
      <c r="C88" s="5" t="str">
        <f t="array" ref="C88">IFERROR(
IF(OR(
INDEX(Table1[Current ext vend],
MATCH(1,($A88=Table1[Material - Key])*(Completed_via_Excel!C$1=Table1[Country - Key]),0)) =
INDEX(Table1[Current int vend],
MATCH(1,($A88=Table1[Material - Key])*(Completed_via_Excel!C$1=Table1[Country - Key]),0)),
INDEX(Table1[Current int vend],
MATCH(1,($A88=Table1[Material - Key])*(Completed_via_Excel!C$1=Table1[Country - Key]),0)) = 0),
INDEX(Table1[Current ext vend],
MATCH(1,($A88=Table1[Material - Key])*(Completed_via_Excel!C$1=Table1[Country - Key]),0)),
INDEX(Table1[Current int vend],
MATCH(1,($A88=Table1[Material - Key])*(Completed_via_Excel!C$1=Table1[Country - Key]),0))
),
"")</f>
        <v>Paychex Inc</v>
      </c>
      <c r="D88" s="5" t="str">
        <f t="array" ref="D88">IFERROR(
IF(OR(
INDEX(Table1[Current ext vend],
MATCH(1,($A88=Table1[Material - Key])*(Completed_via_Excel!D$1=Table1[Country - Key]),0)) =
INDEX(Table1[Current int vend],
MATCH(1,($A88=Table1[Material - Key])*(Completed_via_Excel!D$1=Table1[Country - Key]),0)),
INDEX(Table1[Current int vend],
MATCH(1,($A88=Table1[Material - Key])*(Completed_via_Excel!D$1=Table1[Country - Key]),0)) = 0),
INDEX(Table1[Current ext vend],
MATCH(1,($A88=Table1[Material - Key])*(Completed_via_Excel!D$1=Table1[Country - Key]),0)),
INDEX(Table1[Current int vend],
MATCH(1,($A88=Table1[Material - Key])*(Completed_via_Excel!D$1=Table1[Country - Key]),0))
),
"")</f>
        <v/>
      </c>
      <c r="E88" t="str">
        <f t="array" ref="E88">IFERROR(
IF(OR(
INDEX(Table1[Current ext vend],
MATCH(1,($A88=Table1[Material - Key])*(Completed_via_Excel!E$1=Table1[Country - Key]),0)) =
INDEX(Table1[Current int vend],
MATCH(1,($A88=Table1[Material - Key])*(Completed_via_Excel!E$1=Table1[Country - Key]),0)),
INDEX(Table1[Current int vend],
MATCH(1,($A88=Table1[Material - Key])*(Completed_via_Excel!E$1=Table1[Country - Key]),0)) = 0),
INDEX(Table1[Current ext vend],
MATCH(1,($A88=Table1[Material - Key])*(Completed_via_Excel!E$1=Table1[Country - Key]),0)),
INDEX(Table1[Current int vend],
MATCH(1,($A88=Table1[Material - Key])*(Completed_via_Excel!E$1=Table1[Country - Key]),0))
),
"")</f>
        <v/>
      </c>
      <c r="F88" s="20">
        <f t="array" ref="F88">MAX(IF(A88=Table1[Material - Key],Table1[Purchase Price]))</f>
        <v>2.4655</v>
      </c>
      <c r="G88">
        <f t="array" ref="G88">SUMPRODUCT((Table1[Material - Key]=A88)*(Table1[[HM Listing]:[EX Listing]]))</f>
        <v>0</v>
      </c>
      <c r="H88" s="21">
        <f>SUMIFS(Table1[Net Sales/Retail],Table1[Material - Key],Completed_via_Excel!A88)</f>
        <v>264.51</v>
      </c>
      <c r="I88" s="21">
        <f>H88-SUMIFS(Table1[Promotion Net Sales/Retail],Table1[Material - Key],Completed_via_Excel!A88)</f>
        <v>202.35</v>
      </c>
      <c r="J88">
        <f>H88/INDEX(Table1[Monthly AVG sales],MATCH(Completed_via_Excel!A88,Table1[Material - Key],0))</f>
        <v>8</v>
      </c>
      <c r="K88" s="4">
        <f>H88/SUMIFS(Table1[Net Sales/Retail],Table1[Material - Brand],Completed_via_Excel!B88,Table1[PRIVATE LABEL],"&lt;&gt;PL")</f>
        <v>1.8909847404373044E-3</v>
      </c>
    </row>
    <row r="89" spans="1:11">
      <c r="A89" t="str">
        <v>144445</v>
      </c>
      <c r="B89" t="str">
        <f>INDEX(Table1[Material - Brand],MATCH(Completed_via_Excel!A89,Table1[Material - Key],0))</f>
        <v>Aeroxon</v>
      </c>
      <c r="C89" s="5" t="str">
        <f t="array" ref="C89">IFERROR(
IF(OR(
INDEX(Table1[Current ext vend],
MATCH(1,($A89=Table1[Material - Key])*(Completed_via_Excel!C$1=Table1[Country - Key]),0)) =
INDEX(Table1[Current int vend],
MATCH(1,($A89=Table1[Material - Key])*(Completed_via_Excel!C$1=Table1[Country - Key]),0)),
INDEX(Table1[Current int vend],
MATCH(1,($A89=Table1[Material - Key])*(Completed_via_Excel!C$1=Table1[Country - Key]),0)) = 0),
INDEX(Table1[Current ext vend],
MATCH(1,($A89=Table1[Material - Key])*(Completed_via_Excel!C$1=Table1[Country - Key]),0)),
INDEX(Table1[Current int vend],
MATCH(1,($A89=Table1[Material - Key])*(Completed_via_Excel!C$1=Table1[Country - Key]),0))
),
"")</f>
        <v>ActBlue</v>
      </c>
      <c r="D89" s="5" t="str">
        <f t="array" ref="D89">IFERROR(
IF(OR(
INDEX(Table1[Current ext vend],
MATCH(1,($A89=Table1[Material - Key])*(Completed_via_Excel!D$1=Table1[Country - Key]),0)) =
INDEX(Table1[Current int vend],
MATCH(1,($A89=Table1[Material - Key])*(Completed_via_Excel!D$1=Table1[Country - Key]),0)),
INDEX(Table1[Current int vend],
MATCH(1,($A89=Table1[Material - Key])*(Completed_via_Excel!D$1=Table1[Country - Key]),0)) = 0),
INDEX(Table1[Current ext vend],
MATCH(1,($A89=Table1[Material - Key])*(Completed_via_Excel!D$1=Table1[Country - Key]),0)),
INDEX(Table1[Current int vend],
MATCH(1,($A89=Table1[Material - Key])*(Completed_via_Excel!D$1=Table1[Country - Key]),0))
),
"")</f>
        <v/>
      </c>
      <c r="E89" t="str">
        <f t="array" ref="E89">IFERROR(
IF(OR(
INDEX(Table1[Current ext vend],
MATCH(1,($A89=Table1[Material - Key])*(Completed_via_Excel!E$1=Table1[Country - Key]),0)) =
INDEX(Table1[Current int vend],
MATCH(1,($A89=Table1[Material - Key])*(Completed_via_Excel!E$1=Table1[Country - Key]),0)),
INDEX(Table1[Current int vend],
MATCH(1,($A89=Table1[Material - Key])*(Completed_via_Excel!E$1=Table1[Country - Key]),0)) = 0),
INDEX(Table1[Current ext vend],
MATCH(1,($A89=Table1[Material - Key])*(Completed_via_Excel!E$1=Table1[Country - Key]),0)),
INDEX(Table1[Current int vend],
MATCH(1,($A89=Table1[Material - Key])*(Completed_via_Excel!E$1=Table1[Country - Key]),0))
),
"")</f>
        <v/>
      </c>
      <c r="F89" s="20">
        <f t="array" ref="F89">MAX(IF(A89=Table1[Material - Key],Table1[Purchase Price]))</f>
        <v>2.0905999999999998</v>
      </c>
      <c r="G89">
        <f t="array" ref="G89">SUMPRODUCT((Table1[Material - Key]=A89)*(Table1[[HM Listing]:[EX Listing]]))</f>
        <v>18</v>
      </c>
      <c r="H89" s="21">
        <f>SUMIFS(Table1[Net Sales/Retail],Table1[Material - Key],Completed_via_Excel!A89)</f>
        <v>4174.16</v>
      </c>
      <c r="I89" s="21">
        <f>H89-SUMIFS(Table1[Promotion Net Sales/Retail],Table1[Material - Key],Completed_via_Excel!A89)</f>
        <v>3687.6</v>
      </c>
      <c r="J89">
        <f>H89/INDEX(Table1[Monthly AVG sales],MATCH(Completed_via_Excel!A89,Table1[Material - Key],0))</f>
        <v>11.999999999999989</v>
      </c>
      <c r="K89" s="4">
        <f>H89/SUMIFS(Table1[Net Sales/Retail],Table1[Material - Brand],Completed_via_Excel!B89,Table1[PRIVATE LABEL],"&lt;&gt;PL")</f>
        <v>0.42543198954704542</v>
      </c>
    </row>
    <row r="90" spans="1:11">
      <c r="A90" t="str">
        <v>146088</v>
      </c>
      <c r="B90" t="str">
        <f>INDEX(Table1[Material - Brand],MATCH(Completed_via_Excel!A90,Table1[Material - Key],0))</f>
        <v>Stop Humidity</v>
      </c>
      <c r="C90" s="5" t="str">
        <f t="array" ref="C90">IFERROR(
IF(OR(
INDEX(Table1[Current ext vend],
MATCH(1,($A90=Table1[Material - Key])*(Completed_via_Excel!C$1=Table1[Country - Key]),0)) =
INDEX(Table1[Current int vend],
MATCH(1,($A90=Table1[Material - Key])*(Completed_via_Excel!C$1=Table1[Country - Key]),0)),
INDEX(Table1[Current int vend],
MATCH(1,($A90=Table1[Material - Key])*(Completed_via_Excel!C$1=Table1[Country - Key]),0)) = 0),
INDEX(Table1[Current ext vend],
MATCH(1,($A90=Table1[Material - Key])*(Completed_via_Excel!C$1=Table1[Country - Key]),0)),
INDEX(Table1[Current int vend],
MATCH(1,($A90=Table1[Material - Key])*(Completed_via_Excel!C$1=Table1[Country - Key]),0))
),
"")</f>
        <v/>
      </c>
      <c r="D90" s="5" t="str">
        <f t="array" ref="D90">IFERROR(
IF(OR(
INDEX(Table1[Current ext vend],
MATCH(1,($A90=Table1[Material - Key])*(Completed_via_Excel!D$1=Table1[Country - Key]),0)) =
INDEX(Table1[Current int vend],
MATCH(1,($A90=Table1[Material - Key])*(Completed_via_Excel!D$1=Table1[Country - Key]),0)),
INDEX(Table1[Current int vend],
MATCH(1,($A90=Table1[Material - Key])*(Completed_via_Excel!D$1=Table1[Country - Key]),0)) = 0),
INDEX(Table1[Current ext vend],
MATCH(1,($A90=Table1[Material - Key])*(Completed_via_Excel!D$1=Table1[Country - Key]),0)),
INDEX(Table1[Current int vend],
MATCH(1,($A90=Table1[Material - Key])*(Completed_via_Excel!D$1=Table1[Country - Key]),0))
),
"")</f>
        <v/>
      </c>
      <c r="E90" t="str">
        <f t="array" ref="E90">IFERROR(
IF(OR(
INDEX(Table1[Current ext vend],
MATCH(1,($A90=Table1[Material - Key])*(Completed_via_Excel!E$1=Table1[Country - Key]),0)) =
INDEX(Table1[Current int vend],
MATCH(1,($A90=Table1[Material - Key])*(Completed_via_Excel!E$1=Table1[Country - Key]),0)),
INDEX(Table1[Current int vend],
MATCH(1,($A90=Table1[Material - Key])*(Completed_via_Excel!E$1=Table1[Country - Key]),0)) = 0),
INDEX(Table1[Current ext vend],
MATCH(1,($A90=Table1[Material - Key])*(Completed_via_Excel!E$1=Table1[Country - Key]),0)),
INDEX(Table1[Current int vend],
MATCH(1,($A90=Table1[Material - Key])*(Completed_via_Excel!E$1=Table1[Country - Key]),0))
),
"")</f>
        <v>Buying Time LLC</v>
      </c>
      <c r="F90" s="20">
        <f t="array" ref="F90">MAX(IF(A90=Table1[Material - Key],Table1[Purchase Price]))</f>
        <v>1</v>
      </c>
      <c r="G90">
        <f t="array" ref="G90">SUMPRODUCT((Table1[Material - Key]=A90)*(Table1[[HM Listing]:[EX Listing]]))</f>
        <v>0</v>
      </c>
      <c r="H90" s="21">
        <f>SUMIFS(Table1[Net Sales/Retail],Table1[Material - Key],Completed_via_Excel!A90)</f>
        <v>140.58000000000001</v>
      </c>
      <c r="I90" s="21">
        <f>H90-SUMIFS(Table1[Promotion Net Sales/Retail],Table1[Material - Key],Completed_via_Excel!A90)</f>
        <v>7.9300000000000068</v>
      </c>
      <c r="J90">
        <f>H90/INDEX(Table1[Monthly AVG sales],MATCH(Completed_via_Excel!A90,Table1[Material - Key],0))</f>
        <v>5.0000000000000009</v>
      </c>
      <c r="K90" s="4">
        <f>H90/SUMIFS(Table1[Net Sales/Retail],Table1[Material - Brand],Completed_via_Excel!B90,Table1[PRIVATE LABEL],"&lt;&gt;PL")</f>
        <v>1</v>
      </c>
    </row>
    <row r="91" spans="1:11">
      <c r="A91" t="str">
        <v>146089</v>
      </c>
      <c r="B91" t="str">
        <f>INDEX(Table1[Material - Brand],MATCH(Completed_via_Excel!A91,Table1[Material - Key],0))</f>
        <v>Silver</v>
      </c>
      <c r="C91" s="5" t="str">
        <f t="array" ref="C91">IFERROR(
IF(OR(
INDEX(Table1[Current ext vend],
MATCH(1,($A91=Table1[Material - Key])*(Completed_via_Excel!C$1=Table1[Country - Key]),0)) =
INDEX(Table1[Current int vend],
MATCH(1,($A91=Table1[Material - Key])*(Completed_via_Excel!C$1=Table1[Country - Key]),0)),
INDEX(Table1[Current int vend],
MATCH(1,($A91=Table1[Material - Key])*(Completed_via_Excel!C$1=Table1[Country - Key]),0)) = 0),
INDEX(Table1[Current ext vend],
MATCH(1,($A91=Table1[Material - Key])*(Completed_via_Excel!C$1=Table1[Country - Key]),0)),
INDEX(Table1[Current int vend],
MATCH(1,($A91=Table1[Material - Key])*(Completed_via_Excel!C$1=Table1[Country - Key]),0))
),
"")</f>
        <v/>
      </c>
      <c r="D91" s="5" t="str">
        <f t="array" ref="D91">IFERROR(
IF(OR(
INDEX(Table1[Current ext vend],
MATCH(1,($A91=Table1[Material - Key])*(Completed_via_Excel!D$1=Table1[Country - Key]),0)) =
INDEX(Table1[Current int vend],
MATCH(1,($A91=Table1[Material - Key])*(Completed_via_Excel!D$1=Table1[Country - Key]),0)),
INDEX(Table1[Current int vend],
MATCH(1,($A91=Table1[Material - Key])*(Completed_via_Excel!D$1=Table1[Country - Key]),0)) = 0),
INDEX(Table1[Current ext vend],
MATCH(1,($A91=Table1[Material - Key])*(Completed_via_Excel!D$1=Table1[Country - Key]),0)),
INDEX(Table1[Current int vend],
MATCH(1,($A91=Table1[Material - Key])*(Completed_via_Excel!D$1=Table1[Country - Key]),0))
),
"")</f>
        <v/>
      </c>
      <c r="E91" t="str">
        <f t="array" ref="E91">IFERROR(
IF(OR(
INDEX(Table1[Current ext vend],
MATCH(1,($A91=Table1[Material - Key])*(Completed_via_Excel!E$1=Table1[Country - Key]),0)) =
INDEX(Table1[Current int vend],
MATCH(1,($A91=Table1[Material - Key])*(Completed_via_Excel!E$1=Table1[Country - Key]),0)),
INDEX(Table1[Current int vend],
MATCH(1,($A91=Table1[Material - Key])*(Completed_via_Excel!E$1=Table1[Country - Key]),0)) = 0),
INDEX(Table1[Current ext vend],
MATCH(1,($A91=Table1[Material - Key])*(Completed_via_Excel!E$1=Table1[Country - Key]),0)),
INDEX(Table1[Current int vend],
MATCH(1,($A91=Table1[Material - Key])*(Completed_via_Excel!E$1=Table1[Country - Key]),0))
),
"")</f>
        <v>Nebo Media</v>
      </c>
      <c r="F91" s="20">
        <f t="array" ref="F91">MAX(IF(A91=Table1[Material - Key],Table1[Purchase Price]))</f>
        <v>2</v>
      </c>
      <c r="G91">
        <f t="array" ref="G91">SUMPRODUCT((Table1[Material - Key]=A91)*(Table1[[HM Listing]:[EX Listing]]))</f>
        <v>0</v>
      </c>
      <c r="H91" s="21">
        <f>SUMIFS(Table1[Net Sales/Retail],Table1[Material - Key],Completed_via_Excel!A91)</f>
        <v>84.63</v>
      </c>
      <c r="I91" s="21">
        <f>H91-SUMIFS(Table1[Promotion Net Sales/Retail],Table1[Material - Key],Completed_via_Excel!A91)</f>
        <v>-0.10000000000000853</v>
      </c>
      <c r="J91">
        <f>H91/INDEX(Table1[Monthly AVG sales],MATCH(Completed_via_Excel!A91,Table1[Material - Key],0))</f>
        <v>2</v>
      </c>
      <c r="K91" s="4">
        <f>H91/SUMIFS(Table1[Net Sales/Retail],Table1[Material - Brand],Completed_via_Excel!B91,Table1[PRIVATE LABEL],"&lt;&gt;PL")</f>
        <v>7.4381291879027157E-4</v>
      </c>
    </row>
    <row r="92" spans="1:11">
      <c r="A92" t="str">
        <v>146090</v>
      </c>
      <c r="B92" t="str">
        <f>INDEX(Table1[Material - Brand],MATCH(Completed_via_Excel!A92,Table1[Material - Key],0))</f>
        <v>Salamander</v>
      </c>
      <c r="C92" s="5" t="str">
        <f t="array" ref="C92">IFERROR(
IF(OR(
INDEX(Table1[Current ext vend],
MATCH(1,($A92=Table1[Material - Key])*(Completed_via_Excel!C$1=Table1[Country - Key]),0)) =
INDEX(Table1[Current int vend],
MATCH(1,($A92=Table1[Material - Key])*(Completed_via_Excel!C$1=Table1[Country - Key]),0)),
INDEX(Table1[Current int vend],
MATCH(1,($A92=Table1[Material - Key])*(Completed_via_Excel!C$1=Table1[Country - Key]),0)) = 0),
INDEX(Table1[Current ext vend],
MATCH(1,($A92=Table1[Material - Key])*(Completed_via_Excel!C$1=Table1[Country - Key]),0)),
INDEX(Table1[Current int vend],
MATCH(1,($A92=Table1[Material - Key])*(Completed_via_Excel!C$1=Table1[Country - Key]),0))
),
"")</f>
        <v/>
      </c>
      <c r="D92" s="5" t="str">
        <f t="array" ref="D92">IFERROR(
IF(OR(
INDEX(Table1[Current ext vend],
MATCH(1,($A92=Table1[Material - Key])*(Completed_via_Excel!D$1=Table1[Country - Key]),0)) =
INDEX(Table1[Current int vend],
MATCH(1,($A92=Table1[Material - Key])*(Completed_via_Excel!D$1=Table1[Country - Key]),0)),
INDEX(Table1[Current int vend],
MATCH(1,($A92=Table1[Material - Key])*(Completed_via_Excel!D$1=Table1[Country - Key]),0)) = 0),
INDEX(Table1[Current ext vend],
MATCH(1,($A92=Table1[Material - Key])*(Completed_via_Excel!D$1=Table1[Country - Key]),0)),
INDEX(Table1[Current int vend],
MATCH(1,($A92=Table1[Material - Key])*(Completed_via_Excel!D$1=Table1[Country - Key]),0))
),
"")</f>
        <v/>
      </c>
      <c r="E92" t="str">
        <f t="array" ref="E92">IFERROR(
IF(OR(
INDEX(Table1[Current ext vend],
MATCH(1,($A92=Table1[Material - Key])*(Completed_via_Excel!E$1=Table1[Country - Key]),0)) =
INDEX(Table1[Current int vend],
MATCH(1,($A92=Table1[Material - Key])*(Completed_via_Excel!E$1=Table1[Country - Key]),0)),
INDEX(Table1[Current int vend],
MATCH(1,($A92=Table1[Material - Key])*(Completed_via_Excel!E$1=Table1[Country - Key]),0)) = 0),
INDEX(Table1[Current ext vend],
MATCH(1,($A92=Table1[Material - Key])*(Completed_via_Excel!E$1=Table1[Country - Key]),0)),
INDEX(Table1[Current int vend],
MATCH(1,($A92=Table1[Material - Key])*(Completed_via_Excel!E$1=Table1[Country - Key]),0))
),
"")</f>
        <v>Buying Time LLC</v>
      </c>
      <c r="F92" s="20">
        <f t="array" ref="F92">MAX(IF(A92=Table1[Material - Key],Table1[Purchase Price]))</f>
        <v>2</v>
      </c>
      <c r="G92">
        <f t="array" ref="G92">SUMPRODUCT((Table1[Material - Key]=A92)*(Table1[[HM Listing]:[EX Listing]]))</f>
        <v>0</v>
      </c>
      <c r="H92" s="21">
        <f>SUMIFS(Table1[Net Sales/Retail],Table1[Material - Key],Completed_via_Excel!A92)</f>
        <v>80.790000000000006</v>
      </c>
      <c r="I92" s="21">
        <f>H92-SUMIFS(Table1[Promotion Net Sales/Retail],Table1[Material - Key],Completed_via_Excel!A92)</f>
        <v>0.56000000000000227</v>
      </c>
      <c r="J92">
        <f>H92/INDEX(Table1[Monthly AVG sales],MATCH(Completed_via_Excel!A92,Table1[Material - Key],0))</f>
        <v>3.0000000000000004</v>
      </c>
      <c r="K92" s="4">
        <f>H92/SUMIFS(Table1[Net Sales/Retail],Table1[Material - Brand],Completed_via_Excel!B92,Table1[PRIVATE LABEL],"&lt;&gt;PL")</f>
        <v>7.334307428131005E-4</v>
      </c>
    </row>
    <row r="93" spans="1:11">
      <c r="A93" t="str">
        <v>146091</v>
      </c>
      <c r="B93" t="str">
        <f>INDEX(Table1[Material - Brand],MATCH(Completed_via_Excel!A93,Table1[Material - Key],0))</f>
        <v>Salamander</v>
      </c>
      <c r="C93" s="5" t="str">
        <f t="array" ref="C93">IFERROR(
IF(OR(
INDEX(Table1[Current ext vend],
MATCH(1,($A93=Table1[Material - Key])*(Completed_via_Excel!C$1=Table1[Country - Key]),0)) =
INDEX(Table1[Current int vend],
MATCH(1,($A93=Table1[Material - Key])*(Completed_via_Excel!C$1=Table1[Country - Key]),0)),
INDEX(Table1[Current int vend],
MATCH(1,($A93=Table1[Material - Key])*(Completed_via_Excel!C$1=Table1[Country - Key]),0)) = 0),
INDEX(Table1[Current ext vend],
MATCH(1,($A93=Table1[Material - Key])*(Completed_via_Excel!C$1=Table1[Country - Key]),0)),
INDEX(Table1[Current int vend],
MATCH(1,($A93=Table1[Material - Key])*(Completed_via_Excel!C$1=Table1[Country - Key]),0))
),
"")</f>
        <v/>
      </c>
      <c r="D93" s="5" t="str">
        <f t="array" ref="D93">IFERROR(
IF(OR(
INDEX(Table1[Current ext vend],
MATCH(1,($A93=Table1[Material - Key])*(Completed_via_Excel!D$1=Table1[Country - Key]),0)) =
INDEX(Table1[Current int vend],
MATCH(1,($A93=Table1[Material - Key])*(Completed_via_Excel!D$1=Table1[Country - Key]),0)),
INDEX(Table1[Current int vend],
MATCH(1,($A93=Table1[Material - Key])*(Completed_via_Excel!D$1=Table1[Country - Key]),0)) = 0),
INDEX(Table1[Current ext vend],
MATCH(1,($A93=Table1[Material - Key])*(Completed_via_Excel!D$1=Table1[Country - Key]),0)),
INDEX(Table1[Current int vend],
MATCH(1,($A93=Table1[Material - Key])*(Completed_via_Excel!D$1=Table1[Country - Key]),0))
),
"")</f>
        <v/>
      </c>
      <c r="E93" t="str">
        <f t="array" ref="E93">IFERROR(
IF(OR(
INDEX(Table1[Current ext vend],
MATCH(1,($A93=Table1[Material - Key])*(Completed_via_Excel!E$1=Table1[Country - Key]),0)) =
INDEX(Table1[Current int vend],
MATCH(1,($A93=Table1[Material - Key])*(Completed_via_Excel!E$1=Table1[Country - Key]),0)),
INDEX(Table1[Current int vend],
MATCH(1,($A93=Table1[Material - Key])*(Completed_via_Excel!E$1=Table1[Country - Key]),0)) = 0),
INDEX(Table1[Current ext vend],
MATCH(1,($A93=Table1[Material - Key])*(Completed_via_Excel!E$1=Table1[Country - Key]),0)),
INDEX(Table1[Current int vend],
MATCH(1,($A93=Table1[Material - Key])*(Completed_via_Excel!E$1=Table1[Country - Key]),0))
),
"")</f>
        <v>Buying Time LLC</v>
      </c>
      <c r="F93" s="20">
        <f t="array" ref="F93">MAX(IF(A93=Table1[Material - Key],Table1[Purchase Price]))</f>
        <v>1.2726</v>
      </c>
      <c r="G93">
        <f t="array" ref="G93">SUMPRODUCT((Table1[Material - Key]=A93)*(Table1[[HM Listing]:[EX Listing]]))</f>
        <v>55</v>
      </c>
      <c r="H93" s="21">
        <f>SUMIFS(Table1[Net Sales/Retail],Table1[Material - Key],Completed_via_Excel!A93)</f>
        <v>11283.52</v>
      </c>
      <c r="I93" s="21">
        <f>H93-SUMIFS(Table1[Promotion Net Sales/Retail],Table1[Material - Key],Completed_via_Excel!A93)</f>
        <v>10846.91</v>
      </c>
      <c r="J93">
        <f>H93/INDEX(Table1[Monthly AVG sales],MATCH(Completed_via_Excel!A93,Table1[Material - Key],0))</f>
        <v>12.000000000000005</v>
      </c>
      <c r="K93" s="4">
        <f>H93/SUMIFS(Table1[Net Sales/Retail],Table1[Material - Brand],Completed_via_Excel!B93,Table1[PRIVATE LABEL],"&lt;&gt;PL")</f>
        <v>0.10243446534405837</v>
      </c>
    </row>
    <row r="94" spans="1:11">
      <c r="A94" t="str">
        <v>146265</v>
      </c>
      <c r="B94" t="str">
        <f>INDEX(Table1[Material - Brand],MATCH(Completed_via_Excel!A94,Table1[Material - Key],0))</f>
        <v>Maga</v>
      </c>
      <c r="C94" s="5" t="str">
        <f t="array" ref="C94">IFERROR(
IF(OR(
INDEX(Table1[Current ext vend],
MATCH(1,($A94=Table1[Material - Key])*(Completed_via_Excel!C$1=Table1[Country - Key]),0)) =
INDEX(Table1[Current int vend],
MATCH(1,($A94=Table1[Material - Key])*(Completed_via_Excel!C$1=Table1[Country - Key]),0)),
INDEX(Table1[Current int vend],
MATCH(1,($A94=Table1[Material - Key])*(Completed_via_Excel!C$1=Table1[Country - Key]),0)) = 0),
INDEX(Table1[Current ext vend],
MATCH(1,($A94=Table1[Material - Key])*(Completed_via_Excel!C$1=Table1[Country - Key]),0)),
INDEX(Table1[Current int vend],
MATCH(1,($A94=Table1[Material - Key])*(Completed_via_Excel!C$1=Table1[Country - Key]),0))
),
"")</f>
        <v/>
      </c>
      <c r="D94" s="5" t="str">
        <f t="array" ref="D94">IFERROR(
IF(OR(
INDEX(Table1[Current ext vend],
MATCH(1,($A94=Table1[Material - Key])*(Completed_via_Excel!D$1=Table1[Country - Key]),0)) =
INDEX(Table1[Current int vend],
MATCH(1,($A94=Table1[Material - Key])*(Completed_via_Excel!D$1=Table1[Country - Key]),0)),
INDEX(Table1[Current int vend],
MATCH(1,($A94=Table1[Material - Key])*(Completed_via_Excel!D$1=Table1[Country - Key]),0)) = 0),
INDEX(Table1[Current ext vend],
MATCH(1,($A94=Table1[Material - Key])*(Completed_via_Excel!D$1=Table1[Country - Key]),0)),
INDEX(Table1[Current int vend],
MATCH(1,($A94=Table1[Material - Key])*(Completed_via_Excel!D$1=Table1[Country - Key]),0))
),
"")</f>
        <v/>
      </c>
      <c r="E94" t="str">
        <f t="array" ref="E94">IFERROR(
IF(OR(
INDEX(Table1[Current ext vend],
MATCH(1,($A94=Table1[Material - Key])*(Completed_via_Excel!E$1=Table1[Country - Key]),0)) =
INDEX(Table1[Current int vend],
MATCH(1,($A94=Table1[Material - Key])*(Completed_via_Excel!E$1=Table1[Country - Key]),0)),
INDEX(Table1[Current int vend],
MATCH(1,($A94=Table1[Material - Key])*(Completed_via_Excel!E$1=Table1[Country - Key]),0)) = 0),
INDEX(Table1[Current ext vend],
MATCH(1,($A94=Table1[Material - Key])*(Completed_via_Excel!E$1=Table1[Country - Key]),0)),
INDEX(Table1[Current int vend],
MATCH(1,($A94=Table1[Material - Key])*(Completed_via_Excel!E$1=Table1[Country - Key]),0))
),
"")</f>
        <v>Del Ray Media</v>
      </c>
      <c r="F94" s="20">
        <f t="array" ref="F94">MAX(IF(A94=Table1[Material - Key],Table1[Purchase Price]))</f>
        <v>1.11934</v>
      </c>
      <c r="G94">
        <f t="array" ref="G94">SUMPRODUCT((Table1[Material - Key]=A94)*(Table1[[HM Listing]:[EX Listing]]))</f>
        <v>55</v>
      </c>
      <c r="H94" s="21">
        <f>SUMIFS(Table1[Net Sales/Retail],Table1[Material - Key],Completed_via_Excel!A94)</f>
        <v>4471.34</v>
      </c>
      <c r="I94" s="21">
        <f>H94-SUMIFS(Table1[Promotion Net Sales/Retail],Table1[Material - Key],Completed_via_Excel!A94)</f>
        <v>4125.96</v>
      </c>
      <c r="J94">
        <f>H94/INDEX(Table1[Monthly AVG sales],MATCH(Completed_via_Excel!A94,Table1[Material - Key],0))</f>
        <v>11.999999999999989</v>
      </c>
      <c r="K94" s="4">
        <f>H94/SUMIFS(Table1[Net Sales/Retail],Table1[Material - Brand],Completed_via_Excel!B94,Table1[PRIVATE LABEL],"&lt;&gt;PL")</f>
        <v>1</v>
      </c>
    </row>
    <row r="95" spans="1:11">
      <c r="A95" t="str">
        <v>146266</v>
      </c>
      <c r="B95" t="str">
        <f>INDEX(Table1[Material - Brand],MATCH(Completed_via_Excel!A95,Table1[Material - Key],0))</f>
        <v>Salamander</v>
      </c>
      <c r="C95" s="5" t="str">
        <f t="array" ref="C95">IFERROR(
IF(OR(
INDEX(Table1[Current ext vend],
MATCH(1,($A95=Table1[Material - Key])*(Completed_via_Excel!C$1=Table1[Country - Key]),0)) =
INDEX(Table1[Current int vend],
MATCH(1,($A95=Table1[Material - Key])*(Completed_via_Excel!C$1=Table1[Country - Key]),0)),
INDEX(Table1[Current int vend],
MATCH(1,($A95=Table1[Material - Key])*(Completed_via_Excel!C$1=Table1[Country - Key]),0)) = 0),
INDEX(Table1[Current ext vend],
MATCH(1,($A95=Table1[Material - Key])*(Completed_via_Excel!C$1=Table1[Country - Key]),0)),
INDEX(Table1[Current int vend],
MATCH(1,($A95=Table1[Material - Key])*(Completed_via_Excel!C$1=Table1[Country - Key]),0))
),
"")</f>
        <v/>
      </c>
      <c r="D95" s="5" t="str">
        <f t="array" ref="D95">IFERROR(
IF(OR(
INDEX(Table1[Current ext vend],
MATCH(1,($A95=Table1[Material - Key])*(Completed_via_Excel!D$1=Table1[Country - Key]),0)) =
INDEX(Table1[Current int vend],
MATCH(1,($A95=Table1[Material - Key])*(Completed_via_Excel!D$1=Table1[Country - Key]),0)),
INDEX(Table1[Current int vend],
MATCH(1,($A95=Table1[Material - Key])*(Completed_via_Excel!D$1=Table1[Country - Key]),0)) = 0),
INDEX(Table1[Current ext vend],
MATCH(1,($A95=Table1[Material - Key])*(Completed_via_Excel!D$1=Table1[Country - Key]),0)),
INDEX(Table1[Current int vend],
MATCH(1,($A95=Table1[Material - Key])*(Completed_via_Excel!D$1=Table1[Country - Key]),0))
),
"")</f>
        <v/>
      </c>
      <c r="E95" t="str">
        <f t="array" ref="E95">IFERROR(
IF(OR(
INDEX(Table1[Current ext vend],
MATCH(1,($A95=Table1[Material - Key])*(Completed_via_Excel!E$1=Table1[Country - Key]),0)) =
INDEX(Table1[Current int vend],
MATCH(1,($A95=Table1[Material - Key])*(Completed_via_Excel!E$1=Table1[Country - Key]),0)),
INDEX(Table1[Current int vend],
MATCH(1,($A95=Table1[Material - Key])*(Completed_via_Excel!E$1=Table1[Country - Key]),0)) = 0),
INDEX(Table1[Current ext vend],
MATCH(1,($A95=Table1[Material - Key])*(Completed_via_Excel!E$1=Table1[Country - Key]),0)),
INDEX(Table1[Current int vend],
MATCH(1,($A95=Table1[Material - Key])*(Completed_via_Excel!E$1=Table1[Country - Key]),0))
),
"")</f>
        <v>Buying Time LLC</v>
      </c>
      <c r="F95" s="20">
        <f t="array" ref="F95">MAX(IF(A95=Table1[Material - Key],Table1[Purchase Price]))</f>
        <v>2.2203200000000001</v>
      </c>
      <c r="G95">
        <f t="array" ref="G95">SUMPRODUCT((Table1[Material - Key]=A95)*(Table1[[HM Listing]:[EX Listing]]))</f>
        <v>55</v>
      </c>
      <c r="H95" s="21">
        <f>SUMIFS(Table1[Net Sales/Retail],Table1[Material - Key],Completed_via_Excel!A95)</f>
        <v>3677.77</v>
      </c>
      <c r="I95" s="21">
        <f>H95-SUMIFS(Table1[Promotion Net Sales/Retail],Table1[Material - Key],Completed_via_Excel!A95)</f>
        <v>3236.65</v>
      </c>
      <c r="J95">
        <f>H95/INDEX(Table1[Monthly AVG sales],MATCH(Completed_via_Excel!A95,Table1[Material - Key],0))</f>
        <v>12.000000000000012</v>
      </c>
      <c r="K95" s="4">
        <f>H95/SUMIFS(Table1[Net Sales/Retail],Table1[Material - Brand],Completed_via_Excel!B95,Table1[PRIVATE LABEL],"&lt;&gt;PL")</f>
        <v>3.3387666579969506E-2</v>
      </c>
    </row>
    <row r="96" spans="1:11">
      <c r="A96" t="str">
        <v>146268</v>
      </c>
      <c r="B96" t="str">
        <f>INDEX(Table1[Material - Brand],MATCH(Completed_via_Excel!A96,Table1[Material - Key],0))</f>
        <v>Salamander</v>
      </c>
      <c r="C96" s="5" t="str">
        <f t="array" ref="C96">IFERROR(
IF(OR(
INDEX(Table1[Current ext vend],
MATCH(1,($A96=Table1[Material - Key])*(Completed_via_Excel!C$1=Table1[Country - Key]),0)) =
INDEX(Table1[Current int vend],
MATCH(1,($A96=Table1[Material - Key])*(Completed_via_Excel!C$1=Table1[Country - Key]),0)),
INDEX(Table1[Current int vend],
MATCH(1,($A96=Table1[Material - Key])*(Completed_via_Excel!C$1=Table1[Country - Key]),0)) = 0),
INDEX(Table1[Current ext vend],
MATCH(1,($A96=Table1[Material - Key])*(Completed_via_Excel!C$1=Table1[Country - Key]),0)),
INDEX(Table1[Current int vend],
MATCH(1,($A96=Table1[Material - Key])*(Completed_via_Excel!C$1=Table1[Country - Key]),0))
),
"")</f>
        <v/>
      </c>
      <c r="D96" s="5" t="str">
        <f t="array" ref="D96">IFERROR(
IF(OR(
INDEX(Table1[Current ext vend],
MATCH(1,($A96=Table1[Material - Key])*(Completed_via_Excel!D$1=Table1[Country - Key]),0)) =
INDEX(Table1[Current int vend],
MATCH(1,($A96=Table1[Material - Key])*(Completed_via_Excel!D$1=Table1[Country - Key]),0)),
INDEX(Table1[Current int vend],
MATCH(1,($A96=Table1[Material - Key])*(Completed_via_Excel!D$1=Table1[Country - Key]),0)) = 0),
INDEX(Table1[Current ext vend],
MATCH(1,($A96=Table1[Material - Key])*(Completed_via_Excel!D$1=Table1[Country - Key]),0)),
INDEX(Table1[Current int vend],
MATCH(1,($A96=Table1[Material - Key])*(Completed_via_Excel!D$1=Table1[Country - Key]),0))
),
"")</f>
        <v/>
      </c>
      <c r="E96" t="str">
        <f t="array" ref="E96">IFERROR(
IF(OR(
INDEX(Table1[Current ext vend],
MATCH(1,($A96=Table1[Material - Key])*(Completed_via_Excel!E$1=Table1[Country - Key]),0)) =
INDEX(Table1[Current int vend],
MATCH(1,($A96=Table1[Material - Key])*(Completed_via_Excel!E$1=Table1[Country - Key]),0)),
INDEX(Table1[Current int vend],
MATCH(1,($A96=Table1[Material - Key])*(Completed_via_Excel!E$1=Table1[Country - Key]),0)) = 0),
INDEX(Table1[Current ext vend],
MATCH(1,($A96=Table1[Material - Key])*(Completed_via_Excel!E$1=Table1[Country - Key]),0)),
INDEX(Table1[Current int vend],
MATCH(1,($A96=Table1[Material - Key])*(Completed_via_Excel!E$1=Table1[Country - Key]),0))
),
"")</f>
        <v>Buying Time LLC</v>
      </c>
      <c r="F96" s="20">
        <f t="array" ref="F96">MAX(IF(A96=Table1[Material - Key],Table1[Purchase Price]))</f>
        <v>1</v>
      </c>
      <c r="G96">
        <f t="array" ref="G96">SUMPRODUCT((Table1[Material - Key]=A96)*(Table1[[HM Listing]:[EX Listing]]))</f>
        <v>0</v>
      </c>
      <c r="H96" s="21">
        <f>SUMIFS(Table1[Net Sales/Retail],Table1[Material - Key],Completed_via_Excel!A96)</f>
        <v>2.68</v>
      </c>
      <c r="I96" s="21">
        <f>H96-SUMIFS(Table1[Promotion Net Sales/Retail],Table1[Material - Key],Completed_via_Excel!A96)</f>
        <v>-2.0000000000000018E-2</v>
      </c>
      <c r="J96">
        <f>H96/INDEX(Table1[Monthly AVG sales],MATCH(Completed_via_Excel!A96,Table1[Material - Key],0))</f>
        <v>1</v>
      </c>
      <c r="K96" s="4">
        <f>H96/SUMIFS(Table1[Net Sales/Retail],Table1[Material - Brand],Completed_via_Excel!B96,Table1[PRIVATE LABEL],"&lt;&gt;PL")</f>
        <v>2.4329674350032297E-5</v>
      </c>
    </row>
    <row r="97" spans="1:11">
      <c r="A97" t="str">
        <v>146999</v>
      </c>
      <c r="B97" t="str">
        <f>INDEX(Table1[Material - Brand],MATCH(Completed_via_Excel!A97,Table1[Material - Key],0))</f>
        <v>Salamander</v>
      </c>
      <c r="C97" s="5" t="str">
        <f t="array" ref="C97">IFERROR(
IF(OR(
INDEX(Table1[Current ext vend],
MATCH(1,($A97=Table1[Material - Key])*(Completed_via_Excel!C$1=Table1[Country - Key]),0)) =
INDEX(Table1[Current int vend],
MATCH(1,($A97=Table1[Material - Key])*(Completed_via_Excel!C$1=Table1[Country - Key]),0)),
INDEX(Table1[Current int vend],
MATCH(1,($A97=Table1[Material - Key])*(Completed_via_Excel!C$1=Table1[Country - Key]),0)) = 0),
INDEX(Table1[Current ext vend],
MATCH(1,($A97=Table1[Material - Key])*(Completed_via_Excel!C$1=Table1[Country - Key]),0)),
INDEX(Table1[Current int vend],
MATCH(1,($A97=Table1[Material - Key])*(Completed_via_Excel!C$1=Table1[Country - Key]),0))
),
"")</f>
        <v/>
      </c>
      <c r="D97" s="5" t="str">
        <f t="array" ref="D97">IFERROR(
IF(OR(
INDEX(Table1[Current ext vend],
MATCH(1,($A97=Table1[Material - Key])*(Completed_via_Excel!D$1=Table1[Country - Key]),0)) =
INDEX(Table1[Current int vend],
MATCH(1,($A97=Table1[Material - Key])*(Completed_via_Excel!D$1=Table1[Country - Key]),0)),
INDEX(Table1[Current int vend],
MATCH(1,($A97=Table1[Material - Key])*(Completed_via_Excel!D$1=Table1[Country - Key]),0)) = 0),
INDEX(Table1[Current ext vend],
MATCH(1,($A97=Table1[Material - Key])*(Completed_via_Excel!D$1=Table1[Country - Key]),0)),
INDEX(Table1[Current int vend],
MATCH(1,($A97=Table1[Material - Key])*(Completed_via_Excel!D$1=Table1[Country - Key]),0))
),
"")</f>
        <v/>
      </c>
      <c r="E97" t="str">
        <f t="array" ref="E97">IFERROR(
IF(OR(
INDEX(Table1[Current ext vend],
MATCH(1,($A97=Table1[Material - Key])*(Completed_via_Excel!E$1=Table1[Country - Key]),0)) =
INDEX(Table1[Current int vend],
MATCH(1,($A97=Table1[Material - Key])*(Completed_via_Excel!E$1=Table1[Country - Key]),0)),
INDEX(Table1[Current int vend],
MATCH(1,($A97=Table1[Material - Key])*(Completed_via_Excel!E$1=Table1[Country - Key]),0)) = 0),
INDEX(Table1[Current ext vend],
MATCH(1,($A97=Table1[Material - Key])*(Completed_via_Excel!E$1=Table1[Country - Key]),0)),
INDEX(Table1[Current int vend],
MATCH(1,($A97=Table1[Material - Key])*(Completed_via_Excel!E$1=Table1[Country - Key]),0))
),
"")</f>
        <v>Buying Time LLC</v>
      </c>
      <c r="F97" s="20">
        <f t="array" ref="F97">MAX(IF(A97=Table1[Material - Key],Table1[Purchase Price]))</f>
        <v>1.1804110000000001</v>
      </c>
      <c r="G97">
        <f t="array" ref="G97">SUMPRODUCT((Table1[Material - Key]=A97)*(Table1[[HM Listing]:[EX Listing]]))</f>
        <v>55</v>
      </c>
      <c r="H97" s="21">
        <f>SUMIFS(Table1[Net Sales/Retail],Table1[Material - Key],Completed_via_Excel!A97)</f>
        <v>4830.25</v>
      </c>
      <c r="I97" s="21">
        <f>H97-SUMIFS(Table1[Promotion Net Sales/Retail],Table1[Material - Key],Completed_via_Excel!A97)</f>
        <v>4274.1900000000005</v>
      </c>
      <c r="J97">
        <f>H97/INDEX(Table1[Monthly AVG sales],MATCH(Completed_via_Excel!A97,Table1[Material - Key],0))</f>
        <v>12.000000000000011</v>
      </c>
      <c r="K97" s="4">
        <f>H97/SUMIFS(Table1[Net Sales/Retail],Table1[Material - Brand],Completed_via_Excel!B97,Table1[PRIVATE LABEL],"&lt;&gt;PL")</f>
        <v>4.3850152809419216E-2</v>
      </c>
    </row>
    <row r="98" spans="1:11">
      <c r="A98" t="str">
        <v>147000</v>
      </c>
      <c r="B98" t="str">
        <f>INDEX(Table1[Material - Brand],MATCH(Completed_via_Excel!A98,Table1[Material - Key],0))</f>
        <v>Poler</v>
      </c>
      <c r="C98" s="5" t="str">
        <f t="array" ref="C98">IFERROR(
IF(OR(
INDEX(Table1[Current ext vend],
MATCH(1,($A98=Table1[Material - Key])*(Completed_via_Excel!C$1=Table1[Country - Key]),0)) =
INDEX(Table1[Current int vend],
MATCH(1,($A98=Table1[Material - Key])*(Completed_via_Excel!C$1=Table1[Country - Key]),0)),
INDEX(Table1[Current int vend],
MATCH(1,($A98=Table1[Material - Key])*(Completed_via_Excel!C$1=Table1[Country - Key]),0)) = 0),
INDEX(Table1[Current ext vend],
MATCH(1,($A98=Table1[Material - Key])*(Completed_via_Excel!C$1=Table1[Country - Key]),0)),
INDEX(Table1[Current int vend],
MATCH(1,($A98=Table1[Material - Key])*(Completed_via_Excel!C$1=Table1[Country - Key]),0))
),
"")</f>
        <v/>
      </c>
      <c r="D98" s="5" t="str">
        <f t="array" ref="D98">IFERROR(
IF(OR(
INDEX(Table1[Current ext vend],
MATCH(1,($A98=Table1[Material - Key])*(Completed_via_Excel!D$1=Table1[Country - Key]),0)) =
INDEX(Table1[Current int vend],
MATCH(1,($A98=Table1[Material - Key])*(Completed_via_Excel!D$1=Table1[Country - Key]),0)),
INDEX(Table1[Current int vend],
MATCH(1,($A98=Table1[Material - Key])*(Completed_via_Excel!D$1=Table1[Country - Key]),0)) = 0),
INDEX(Table1[Current ext vend],
MATCH(1,($A98=Table1[Material - Key])*(Completed_via_Excel!D$1=Table1[Country - Key]),0)),
INDEX(Table1[Current int vend],
MATCH(1,($A98=Table1[Material - Key])*(Completed_via_Excel!D$1=Table1[Country - Key]),0))
),
"")</f>
        <v/>
      </c>
      <c r="E98" t="str">
        <f t="array" ref="E98">IFERROR(
IF(OR(
INDEX(Table1[Current ext vend],
MATCH(1,($A98=Table1[Material - Key])*(Completed_via_Excel!E$1=Table1[Country - Key]),0)) =
INDEX(Table1[Current int vend],
MATCH(1,($A98=Table1[Material - Key])*(Completed_via_Excel!E$1=Table1[Country - Key]),0)),
INDEX(Table1[Current int vend],
MATCH(1,($A98=Table1[Material - Key])*(Completed_via_Excel!E$1=Table1[Country - Key]),0)) = 0),
INDEX(Table1[Current ext vend],
MATCH(1,($A98=Table1[Material - Key])*(Completed_via_Excel!E$1=Table1[Country - Key]),0)),
INDEX(Table1[Current int vend],
MATCH(1,($A98=Table1[Material - Key])*(Completed_via_Excel!E$1=Table1[Country - Key]),0))
),
"")</f>
        <v>GMMB</v>
      </c>
      <c r="F98" s="20">
        <f t="array" ref="F98">MAX(IF(A98=Table1[Material - Key],Table1[Purchase Price]))</f>
        <v>2.1804109999999999</v>
      </c>
      <c r="G98">
        <f t="array" ref="G98">SUMPRODUCT((Table1[Material - Key]=A98)*(Table1[[HM Listing]:[EX Listing]]))</f>
        <v>55</v>
      </c>
      <c r="H98" s="21">
        <f>SUMIFS(Table1[Net Sales/Retail],Table1[Material - Key],Completed_via_Excel!A98)</f>
        <v>4338.82</v>
      </c>
      <c r="I98" s="21">
        <f>H98-SUMIFS(Table1[Promotion Net Sales/Retail],Table1[Material - Key],Completed_via_Excel!A98)</f>
        <v>3804.95</v>
      </c>
      <c r="J98">
        <f>H98/INDEX(Table1[Monthly AVG sales],MATCH(Completed_via_Excel!A98,Table1[Material - Key],0))</f>
        <v>12.000000000000011</v>
      </c>
      <c r="K98" s="4">
        <f>H98/SUMIFS(Table1[Net Sales/Retail],Table1[Material - Brand],Completed_via_Excel!B98,Table1[PRIVATE LABEL],"&lt;&gt;PL")</f>
        <v>1</v>
      </c>
    </row>
    <row r="99" spans="1:11">
      <c r="A99" t="str">
        <v>147001</v>
      </c>
      <c r="B99" t="str">
        <f>INDEX(Table1[Material - Brand],MATCH(Completed_via_Excel!A99,Table1[Material - Key],0))</f>
        <v>Gold Care</v>
      </c>
      <c r="C99" s="5" t="str">
        <f t="array" ref="C99">IFERROR(
IF(OR(
INDEX(Table1[Current ext vend],
MATCH(1,($A99=Table1[Material - Key])*(Completed_via_Excel!C$1=Table1[Country - Key]),0)) =
INDEX(Table1[Current int vend],
MATCH(1,($A99=Table1[Material - Key])*(Completed_via_Excel!C$1=Table1[Country - Key]),0)),
INDEX(Table1[Current int vend],
MATCH(1,($A99=Table1[Material - Key])*(Completed_via_Excel!C$1=Table1[Country - Key]),0)) = 0),
INDEX(Table1[Current ext vend],
MATCH(1,($A99=Table1[Material - Key])*(Completed_via_Excel!C$1=Table1[Country - Key]),0)),
INDEX(Table1[Current int vend],
MATCH(1,($A99=Table1[Material - Key])*(Completed_via_Excel!C$1=Table1[Country - Key]),0))
),
"")</f>
        <v/>
      </c>
      <c r="D99" s="5" t="str">
        <f t="array" ref="D99">IFERROR(
IF(OR(
INDEX(Table1[Current ext vend],
MATCH(1,($A99=Table1[Material - Key])*(Completed_via_Excel!D$1=Table1[Country - Key]),0)) =
INDEX(Table1[Current int vend],
MATCH(1,($A99=Table1[Material - Key])*(Completed_via_Excel!D$1=Table1[Country - Key]),0)),
INDEX(Table1[Current int vend],
MATCH(1,($A99=Table1[Material - Key])*(Completed_via_Excel!D$1=Table1[Country - Key]),0)) = 0),
INDEX(Table1[Current ext vend],
MATCH(1,($A99=Table1[Material - Key])*(Completed_via_Excel!D$1=Table1[Country - Key]),0)),
INDEX(Table1[Current int vend],
MATCH(1,($A99=Table1[Material - Key])*(Completed_via_Excel!D$1=Table1[Country - Key]),0))
),
"")</f>
        <v/>
      </c>
      <c r="E99" t="str">
        <f t="array" ref="E99">IFERROR(
IF(OR(
INDEX(Table1[Current ext vend],
MATCH(1,($A99=Table1[Material - Key])*(Completed_via_Excel!E$1=Table1[Country - Key]),0)) =
INDEX(Table1[Current int vend],
MATCH(1,($A99=Table1[Material - Key])*(Completed_via_Excel!E$1=Table1[Country - Key]),0)),
INDEX(Table1[Current int vend],
MATCH(1,($A99=Table1[Material - Key])*(Completed_via_Excel!E$1=Table1[Country - Key]),0)) = 0),
INDEX(Table1[Current ext vend],
MATCH(1,($A99=Table1[Material - Key])*(Completed_via_Excel!E$1=Table1[Country - Key]),0)),
INDEX(Table1[Current int vend],
MATCH(1,($A99=Table1[Material - Key])*(Completed_via_Excel!E$1=Table1[Country - Key]),0))
),
"")</f>
        <v>Buying Time LLC</v>
      </c>
      <c r="F99" s="20">
        <f t="array" ref="F99">MAX(IF(A99=Table1[Material - Key],Table1[Purchase Price]))</f>
        <v>2</v>
      </c>
      <c r="G99">
        <f t="array" ref="G99">SUMPRODUCT((Table1[Material - Key]=A99)*(Table1[[HM Listing]:[EX Listing]]))</f>
        <v>0</v>
      </c>
      <c r="H99" s="21">
        <f>SUMIFS(Table1[Net Sales/Retail],Table1[Material - Key],Completed_via_Excel!A99)</f>
        <v>2.36</v>
      </c>
      <c r="I99" s="21">
        <f>H99-SUMIFS(Table1[Promotion Net Sales/Retail],Table1[Material - Key],Completed_via_Excel!A99)</f>
        <v>-1.0000000000000231E-2</v>
      </c>
      <c r="J99">
        <f>H99/INDEX(Table1[Monthly AVG sales],MATCH(Completed_via_Excel!A99,Table1[Material - Key],0))</f>
        <v>1</v>
      </c>
      <c r="K99" s="4">
        <f>H99/SUMIFS(Table1[Net Sales/Retail],Table1[Material - Brand],Completed_via_Excel!B99,Table1[PRIVATE LABEL],"&lt;&gt;PL")</f>
        <v>2.4050710311232496E-5</v>
      </c>
    </row>
    <row r="100" spans="1:11">
      <c r="A100" t="str">
        <v>147138</v>
      </c>
      <c r="B100" t="str">
        <f>INDEX(Table1[Material - Brand],MATCH(Completed_via_Excel!A100,Table1[Material - Key],0))</f>
        <v>Kiwi</v>
      </c>
      <c r="C100" s="5" t="str">
        <f t="array" ref="C100">IFERROR(
IF(OR(
INDEX(Table1[Current ext vend],
MATCH(1,($A100=Table1[Material - Key])*(Completed_via_Excel!C$1=Table1[Country - Key]),0)) =
INDEX(Table1[Current int vend],
MATCH(1,($A100=Table1[Material - Key])*(Completed_via_Excel!C$1=Table1[Country - Key]),0)),
INDEX(Table1[Current int vend],
MATCH(1,($A100=Table1[Material - Key])*(Completed_via_Excel!C$1=Table1[Country - Key]),0)) = 0),
INDEX(Table1[Current ext vend],
MATCH(1,($A100=Table1[Material - Key])*(Completed_via_Excel!C$1=Table1[Country - Key]),0)),
INDEX(Table1[Current int vend],
MATCH(1,($A100=Table1[Material - Key])*(Completed_via_Excel!C$1=Table1[Country - Key]),0))
),
"")</f>
        <v/>
      </c>
      <c r="D100" s="5" t="str">
        <f t="array" ref="D100">IFERROR(
IF(OR(
INDEX(Table1[Current ext vend],
MATCH(1,($A100=Table1[Material - Key])*(Completed_via_Excel!D$1=Table1[Country - Key]),0)) =
INDEX(Table1[Current int vend],
MATCH(1,($A100=Table1[Material - Key])*(Completed_via_Excel!D$1=Table1[Country - Key]),0)),
INDEX(Table1[Current int vend],
MATCH(1,($A100=Table1[Material - Key])*(Completed_via_Excel!D$1=Table1[Country - Key]),0)) = 0),
INDEX(Table1[Current ext vend],
MATCH(1,($A100=Table1[Material - Key])*(Completed_via_Excel!D$1=Table1[Country - Key]),0)),
INDEX(Table1[Current int vend],
MATCH(1,($A100=Table1[Material - Key])*(Completed_via_Excel!D$1=Table1[Country - Key]),0))
),
"")</f>
        <v/>
      </c>
      <c r="E100" t="str">
        <f t="array" ref="E100">IFERROR(
IF(OR(
INDEX(Table1[Current ext vend],
MATCH(1,($A100=Table1[Material - Key])*(Completed_via_Excel!E$1=Table1[Country - Key]),0)) =
INDEX(Table1[Current int vend],
MATCH(1,($A100=Table1[Material - Key])*(Completed_via_Excel!E$1=Table1[Country - Key]),0)),
INDEX(Table1[Current int vend],
MATCH(1,($A100=Table1[Material - Key])*(Completed_via_Excel!E$1=Table1[Country - Key]),0)) = 0),
INDEX(Table1[Current ext vend],
MATCH(1,($A100=Table1[Material - Key])*(Completed_via_Excel!E$1=Table1[Country - Key]),0)),
INDEX(Table1[Current int vend],
MATCH(1,($A100=Table1[Material - Key])*(Completed_via_Excel!E$1=Table1[Country - Key]),0))
),
"")</f>
        <v>ONMESSAGE INC</v>
      </c>
      <c r="F100" s="20">
        <f t="array" ref="F100">MAX(IF(A100=Table1[Material - Key],Table1[Purchase Price]))</f>
        <v>2</v>
      </c>
      <c r="G100">
        <f t="array" ref="G100">SUMPRODUCT((Table1[Material - Key]=A100)*(Table1[[HM Listing]:[EX Listing]]))</f>
        <v>0</v>
      </c>
      <c r="H100" s="21">
        <f>SUMIFS(Table1[Net Sales/Retail],Table1[Material - Key],Completed_via_Excel!A100)</f>
        <v>0.45</v>
      </c>
      <c r="I100" s="21">
        <f>H100-SUMIFS(Table1[Promotion Net Sales/Retail],Table1[Material - Key],Completed_via_Excel!A100)</f>
        <v>1.0000000000000009E-2</v>
      </c>
      <c r="J100">
        <f>H100/INDEX(Table1[Monthly AVG sales],MATCH(Completed_via_Excel!A100,Table1[Material - Key],0))</f>
        <v>1</v>
      </c>
      <c r="K100" s="4">
        <f>H100/SUMIFS(Table1[Net Sales/Retail],Table1[Material - Brand],Completed_via_Excel!B100,Table1[PRIVATE LABEL],"&lt;&gt;PL")</f>
        <v>1.0353722028470849E-6</v>
      </c>
    </row>
    <row r="101" spans="1:11">
      <c r="A101" t="str">
        <v>147406</v>
      </c>
      <c r="B101" t="str">
        <f>INDEX(Table1[Material - Brand],MATCH(Completed_via_Excel!A101,Table1[Material - Key],0))</f>
        <v>Kiwi</v>
      </c>
      <c r="C101" s="5" t="str">
        <f t="array" ref="C101">IFERROR(
IF(OR(
INDEX(Table1[Current ext vend],
MATCH(1,($A101=Table1[Material - Key])*(Completed_via_Excel!C$1=Table1[Country - Key]),0)) =
INDEX(Table1[Current int vend],
MATCH(1,($A101=Table1[Material - Key])*(Completed_via_Excel!C$1=Table1[Country - Key]),0)),
INDEX(Table1[Current int vend],
MATCH(1,($A101=Table1[Material - Key])*(Completed_via_Excel!C$1=Table1[Country - Key]),0)) = 0),
INDEX(Table1[Current ext vend],
MATCH(1,($A101=Table1[Material - Key])*(Completed_via_Excel!C$1=Table1[Country - Key]),0)),
INDEX(Table1[Current int vend],
MATCH(1,($A101=Table1[Material - Key])*(Completed_via_Excel!C$1=Table1[Country - Key]),0))
),
"")</f>
        <v>ONMESSAGE INC</v>
      </c>
      <c r="D101" s="5" t="str">
        <f t="array" ref="D101">IFERROR(
IF(OR(
INDEX(Table1[Current ext vend],
MATCH(1,($A101=Table1[Material - Key])*(Completed_via_Excel!D$1=Table1[Country - Key]),0)) =
INDEX(Table1[Current int vend],
MATCH(1,($A101=Table1[Material - Key])*(Completed_via_Excel!D$1=Table1[Country - Key]),0)),
INDEX(Table1[Current int vend],
MATCH(1,($A101=Table1[Material - Key])*(Completed_via_Excel!D$1=Table1[Country - Key]),0)) = 0),
INDEX(Table1[Current ext vend],
MATCH(1,($A101=Table1[Material - Key])*(Completed_via_Excel!D$1=Table1[Country - Key]),0)),
INDEX(Table1[Current int vend],
MATCH(1,($A101=Table1[Material - Key])*(Completed_via_Excel!D$1=Table1[Country - Key]),0))
),
"")</f>
        <v>ONMESSAGE INC</v>
      </c>
      <c r="E101" t="str">
        <f t="array" ref="E101">IFERROR(
IF(OR(
INDEX(Table1[Current ext vend],
MATCH(1,($A101=Table1[Material - Key])*(Completed_via_Excel!E$1=Table1[Country - Key]),0)) =
INDEX(Table1[Current int vend],
MATCH(1,($A101=Table1[Material - Key])*(Completed_via_Excel!E$1=Table1[Country - Key]),0)),
INDEX(Table1[Current int vend],
MATCH(1,($A101=Table1[Material - Key])*(Completed_via_Excel!E$1=Table1[Country - Key]),0)) = 0),
INDEX(Table1[Current ext vend],
MATCH(1,($A101=Table1[Material - Key])*(Completed_via_Excel!E$1=Table1[Country - Key]),0)),
INDEX(Table1[Current int vend],
MATCH(1,($A101=Table1[Material - Key])*(Completed_via_Excel!E$1=Table1[Country - Key]),0))
),
"")</f>
        <v>ONMESSAGE INC</v>
      </c>
      <c r="F101" s="20">
        <f t="array" ref="F101">MAX(IF(A101=Table1[Material - Key],Table1[Purchase Price]))</f>
        <v>2.15</v>
      </c>
      <c r="G101">
        <f t="array" ref="G101">SUMPRODUCT((Table1[Material - Key]=A101)*(Table1[[HM Listing]:[EX Listing]]))</f>
        <v>111</v>
      </c>
      <c r="H101" s="21">
        <f>SUMIFS(Table1[Net Sales/Retail],Table1[Material - Key],Completed_via_Excel!A101)</f>
        <v>12515.369999999999</v>
      </c>
      <c r="I101" s="21">
        <f>H101-SUMIFS(Table1[Promotion Net Sales/Retail],Table1[Material - Key],Completed_via_Excel!A101)</f>
        <v>7624.98</v>
      </c>
      <c r="J101">
        <f>H101/INDEX(Table1[Monthly AVG sales],MATCH(Completed_via_Excel!A101,Table1[Material - Key],0))</f>
        <v>12</v>
      </c>
      <c r="K101" s="4">
        <f>H101/SUMIFS(Table1[Net Sales/Retail],Table1[Material - Brand],Completed_via_Excel!B101,Table1[PRIVATE LABEL],"&lt;&gt;PL")</f>
        <v>2.8795702680769596E-2</v>
      </c>
    </row>
    <row r="102" spans="1:11">
      <c r="A102" t="str">
        <v>147409</v>
      </c>
      <c r="B102" t="str">
        <f>INDEX(Table1[Material - Brand],MATCH(Completed_via_Excel!A102,Table1[Material - Key],0))</f>
        <v>Kiwi</v>
      </c>
      <c r="C102" s="5" t="str">
        <f t="array" ref="C102">IFERROR(
IF(OR(
INDEX(Table1[Current ext vend],
MATCH(1,($A102=Table1[Material - Key])*(Completed_via_Excel!C$1=Table1[Country - Key]),0)) =
INDEX(Table1[Current int vend],
MATCH(1,($A102=Table1[Material - Key])*(Completed_via_Excel!C$1=Table1[Country - Key]),0)),
INDEX(Table1[Current int vend],
MATCH(1,($A102=Table1[Material - Key])*(Completed_via_Excel!C$1=Table1[Country - Key]),0)) = 0),
INDEX(Table1[Current ext vend],
MATCH(1,($A102=Table1[Material - Key])*(Completed_via_Excel!C$1=Table1[Country - Key]),0)),
INDEX(Table1[Current int vend],
MATCH(1,($A102=Table1[Material - Key])*(Completed_via_Excel!C$1=Table1[Country - Key]),0))
),
"")</f>
        <v>Sage Media Planning &amp; Placement</v>
      </c>
      <c r="D102" s="5" t="str">
        <f t="array" ref="D102">IFERROR(
IF(OR(
INDEX(Table1[Current ext vend],
MATCH(1,($A102=Table1[Material - Key])*(Completed_via_Excel!D$1=Table1[Country - Key]),0)) =
INDEX(Table1[Current int vend],
MATCH(1,($A102=Table1[Material - Key])*(Completed_via_Excel!D$1=Table1[Country - Key]),0)),
INDEX(Table1[Current int vend],
MATCH(1,($A102=Table1[Material - Key])*(Completed_via_Excel!D$1=Table1[Country - Key]),0)) = 0),
INDEX(Table1[Current ext vend],
MATCH(1,($A102=Table1[Material - Key])*(Completed_via_Excel!D$1=Table1[Country - Key]),0)),
INDEX(Table1[Current int vend],
MATCH(1,($A102=Table1[Material - Key])*(Completed_via_Excel!D$1=Table1[Country - Key]),0))
),
"")</f>
        <v>Sage Media Planning &amp; Placement</v>
      </c>
      <c r="E102" t="str">
        <f t="array" ref="E102">IFERROR(
IF(OR(
INDEX(Table1[Current ext vend],
MATCH(1,($A102=Table1[Material - Key])*(Completed_via_Excel!E$1=Table1[Country - Key]),0)) =
INDEX(Table1[Current int vend],
MATCH(1,($A102=Table1[Material - Key])*(Completed_via_Excel!E$1=Table1[Country - Key]),0)),
INDEX(Table1[Current int vend],
MATCH(1,($A102=Table1[Material - Key])*(Completed_via_Excel!E$1=Table1[Country - Key]),0)) = 0),
INDEX(Table1[Current ext vend],
MATCH(1,($A102=Table1[Material - Key])*(Completed_via_Excel!E$1=Table1[Country - Key]),0)),
INDEX(Table1[Current int vend],
MATCH(1,($A102=Table1[Material - Key])*(Completed_via_Excel!E$1=Table1[Country - Key]),0))
),
"")</f>
        <v>Sage Media Planning &amp; Placement</v>
      </c>
      <c r="F102" s="20">
        <f t="array" ref="F102">MAX(IF(A102=Table1[Material - Key],Table1[Purchase Price]))</f>
        <v>2.56</v>
      </c>
      <c r="G102">
        <f t="array" ref="G102">SUMPRODUCT((Table1[Material - Key]=A102)*(Table1[[HM Listing]:[EX Listing]]))</f>
        <v>73</v>
      </c>
      <c r="H102" s="21">
        <f>SUMIFS(Table1[Net Sales/Retail],Table1[Material - Key],Completed_via_Excel!A102)</f>
        <v>3263.0000000000009</v>
      </c>
      <c r="I102" s="21">
        <f>H102-SUMIFS(Table1[Promotion Net Sales/Retail],Table1[Material - Key],Completed_via_Excel!A102)</f>
        <v>2432.9500000000007</v>
      </c>
      <c r="J102">
        <f>H102/INDEX(Table1[Monthly AVG sales],MATCH(Completed_via_Excel!A102,Table1[Material - Key],0))</f>
        <v>11.999999999999988</v>
      </c>
      <c r="K102" s="4">
        <f>H102/SUMIFS(Table1[Net Sales/Retail],Table1[Material - Brand],Completed_via_Excel!B102,Table1[PRIVATE LABEL],"&lt;&gt;PL")</f>
        <v>7.5075988842000854E-3</v>
      </c>
    </row>
    <row r="103" spans="1:11">
      <c r="A103" t="str">
        <v>147410</v>
      </c>
      <c r="B103" t="str">
        <f>INDEX(Table1[Material - Brand],MATCH(Completed_via_Excel!A103,Table1[Material - Key],0))</f>
        <v>Kiwi</v>
      </c>
      <c r="C103" s="5" t="str">
        <f t="array" ref="C103">IFERROR(
IF(OR(
INDEX(Table1[Current ext vend],
MATCH(1,($A103=Table1[Material - Key])*(Completed_via_Excel!C$1=Table1[Country - Key]),0)) =
INDEX(Table1[Current int vend],
MATCH(1,($A103=Table1[Material - Key])*(Completed_via_Excel!C$1=Table1[Country - Key]),0)),
INDEX(Table1[Current int vend],
MATCH(1,($A103=Table1[Material - Key])*(Completed_via_Excel!C$1=Table1[Country - Key]),0)) = 0),
INDEX(Table1[Current ext vend],
MATCH(1,($A103=Table1[Material - Key])*(Completed_via_Excel!C$1=Table1[Country - Key]),0)),
INDEX(Table1[Current int vend],
MATCH(1,($A103=Table1[Material - Key])*(Completed_via_Excel!C$1=Table1[Country - Key]),0))
),
"")</f>
        <v>Sage Media Planning &amp; Placement</v>
      </c>
      <c r="D103" s="5" t="str">
        <f t="array" ref="D103">IFERROR(
IF(OR(
INDEX(Table1[Current ext vend],
MATCH(1,($A103=Table1[Material - Key])*(Completed_via_Excel!D$1=Table1[Country - Key]),0)) =
INDEX(Table1[Current int vend],
MATCH(1,($A103=Table1[Material - Key])*(Completed_via_Excel!D$1=Table1[Country - Key]),0)),
INDEX(Table1[Current int vend],
MATCH(1,($A103=Table1[Material - Key])*(Completed_via_Excel!D$1=Table1[Country - Key]),0)) = 0),
INDEX(Table1[Current ext vend],
MATCH(1,($A103=Table1[Material - Key])*(Completed_via_Excel!D$1=Table1[Country - Key]),0)),
INDEX(Table1[Current int vend],
MATCH(1,($A103=Table1[Material - Key])*(Completed_via_Excel!D$1=Table1[Country - Key]),0))
),
"")</f>
        <v/>
      </c>
      <c r="E103" t="str">
        <f t="array" ref="E103">IFERROR(
IF(OR(
INDEX(Table1[Current ext vend],
MATCH(1,($A103=Table1[Material - Key])*(Completed_via_Excel!E$1=Table1[Country - Key]),0)) =
INDEX(Table1[Current int vend],
MATCH(1,($A103=Table1[Material - Key])*(Completed_via_Excel!E$1=Table1[Country - Key]),0)),
INDEX(Table1[Current int vend],
MATCH(1,($A103=Table1[Material - Key])*(Completed_via_Excel!E$1=Table1[Country - Key]),0)) = 0),
INDEX(Table1[Current ext vend],
MATCH(1,($A103=Table1[Material - Key])*(Completed_via_Excel!E$1=Table1[Country - Key]),0)),
INDEX(Table1[Current int vend],
MATCH(1,($A103=Table1[Material - Key])*(Completed_via_Excel!E$1=Table1[Country - Key]),0))
),
"")</f>
        <v/>
      </c>
      <c r="F103" s="20">
        <f t="array" ref="F103">MAX(IF(A103=Table1[Material - Key],Table1[Purchase Price]))</f>
        <v>1</v>
      </c>
      <c r="G103">
        <f t="array" ref="G103">SUMPRODUCT((Table1[Material - Key]=A103)*(Table1[[HM Listing]:[EX Listing]]))</f>
        <v>0</v>
      </c>
      <c r="H103" s="21">
        <f>SUMIFS(Table1[Net Sales/Retail],Table1[Material - Key],Completed_via_Excel!A103)</f>
        <v>4.47</v>
      </c>
      <c r="I103" s="21">
        <f>H103-SUMIFS(Table1[Promotion Net Sales/Retail],Table1[Material - Key],Completed_via_Excel!A103)</f>
        <v>1.0399999999999996</v>
      </c>
      <c r="J103">
        <f>H103/INDEX(Table1[Monthly AVG sales],MATCH(Completed_via_Excel!A103,Table1[Material - Key],0))</f>
        <v>2</v>
      </c>
      <c r="K103" s="4">
        <f>H103/SUMIFS(Table1[Net Sales/Retail],Table1[Material - Brand],Completed_via_Excel!B103,Table1[PRIVATE LABEL],"&lt;&gt;PL")</f>
        <v>1.0284697214947707E-5</v>
      </c>
    </row>
    <row r="104" spans="1:11">
      <c r="A104" t="str">
        <v>147411</v>
      </c>
      <c r="B104" t="str">
        <f>INDEX(Table1[Material - Brand],MATCH(Completed_via_Excel!A104,Table1[Material - Key],0))</f>
        <v>Kiwi</v>
      </c>
      <c r="C104" s="5" t="str">
        <f t="array" ref="C104">IFERROR(
IF(OR(
INDEX(Table1[Current ext vend],
MATCH(1,($A104=Table1[Material - Key])*(Completed_via_Excel!C$1=Table1[Country - Key]),0)) =
INDEX(Table1[Current int vend],
MATCH(1,($A104=Table1[Material - Key])*(Completed_via_Excel!C$1=Table1[Country - Key]),0)),
INDEX(Table1[Current int vend],
MATCH(1,($A104=Table1[Material - Key])*(Completed_via_Excel!C$1=Table1[Country - Key]),0)) = 0),
INDEX(Table1[Current ext vend],
MATCH(1,($A104=Table1[Material - Key])*(Completed_via_Excel!C$1=Table1[Country - Key]),0)),
INDEX(Table1[Current int vend],
MATCH(1,($A104=Table1[Material - Key])*(Completed_via_Excel!C$1=Table1[Country - Key]),0))
),
"")</f>
        <v>Sage Media Planning &amp; Placement</v>
      </c>
      <c r="D104" s="5" t="str">
        <f t="array" ref="D104">IFERROR(
IF(OR(
INDEX(Table1[Current ext vend],
MATCH(1,($A104=Table1[Material - Key])*(Completed_via_Excel!D$1=Table1[Country - Key]),0)) =
INDEX(Table1[Current int vend],
MATCH(1,($A104=Table1[Material - Key])*(Completed_via_Excel!D$1=Table1[Country - Key]),0)),
INDEX(Table1[Current int vend],
MATCH(1,($A104=Table1[Material - Key])*(Completed_via_Excel!D$1=Table1[Country - Key]),0)) = 0),
INDEX(Table1[Current ext vend],
MATCH(1,($A104=Table1[Material - Key])*(Completed_via_Excel!D$1=Table1[Country - Key]),0)),
INDEX(Table1[Current int vend],
MATCH(1,($A104=Table1[Material - Key])*(Completed_via_Excel!D$1=Table1[Country - Key]),0))
),
"")</f>
        <v/>
      </c>
      <c r="E104" t="str">
        <f t="array" ref="E104">IFERROR(
IF(OR(
INDEX(Table1[Current ext vend],
MATCH(1,($A104=Table1[Material - Key])*(Completed_via_Excel!E$1=Table1[Country - Key]),0)) =
INDEX(Table1[Current int vend],
MATCH(1,($A104=Table1[Material - Key])*(Completed_via_Excel!E$1=Table1[Country - Key]),0)),
INDEX(Table1[Current int vend],
MATCH(1,($A104=Table1[Material - Key])*(Completed_via_Excel!E$1=Table1[Country - Key]),0)) = 0),
INDEX(Table1[Current ext vend],
MATCH(1,($A104=Table1[Material - Key])*(Completed_via_Excel!E$1=Table1[Country - Key]),0)),
INDEX(Table1[Current int vend],
MATCH(1,($A104=Table1[Material - Key])*(Completed_via_Excel!E$1=Table1[Country - Key]),0))
),
"")</f>
        <v/>
      </c>
      <c r="F104" s="20">
        <f t="array" ref="F104">MAX(IF(A104=Table1[Material - Key],Table1[Purchase Price]))</f>
        <v>1</v>
      </c>
      <c r="G104">
        <f t="array" ref="G104">SUMPRODUCT((Table1[Material - Key]=A104)*(Table1[[HM Listing]:[EX Listing]]))</f>
        <v>0</v>
      </c>
      <c r="H104" s="21">
        <f>SUMIFS(Table1[Net Sales/Retail],Table1[Material - Key],Completed_via_Excel!A104)</f>
        <v>54.69</v>
      </c>
      <c r="I104" s="21">
        <f>H104-SUMIFS(Table1[Promotion Net Sales/Retail],Table1[Material - Key],Completed_via_Excel!A104)</f>
        <v>10.059999999999995</v>
      </c>
      <c r="J104">
        <f>H104/INDEX(Table1[Monthly AVG sales],MATCH(Completed_via_Excel!A104,Table1[Material - Key],0))</f>
        <v>6</v>
      </c>
      <c r="K104" s="4">
        <f>H104/SUMIFS(Table1[Net Sales/Retail],Table1[Material - Brand],Completed_via_Excel!B104,Table1[PRIVATE LABEL],"&lt;&gt;PL")</f>
        <v>1.2583223505268235E-4</v>
      </c>
    </row>
    <row r="105" spans="1:11">
      <c r="A105" t="str">
        <v>147420</v>
      </c>
      <c r="B105" t="str">
        <f>INDEX(Table1[Material - Brand],MATCH(Completed_via_Excel!A105,Table1[Material - Key],0))</f>
        <v>Kiwi</v>
      </c>
      <c r="C105" s="5" t="str">
        <f t="array" ref="C105">IFERROR(
IF(OR(
INDEX(Table1[Current ext vend],
MATCH(1,($A105=Table1[Material - Key])*(Completed_via_Excel!C$1=Table1[Country - Key]),0)) =
INDEX(Table1[Current int vend],
MATCH(1,($A105=Table1[Material - Key])*(Completed_via_Excel!C$1=Table1[Country - Key]),0)),
INDEX(Table1[Current int vend],
MATCH(1,($A105=Table1[Material - Key])*(Completed_via_Excel!C$1=Table1[Country - Key]),0)) = 0),
INDEX(Table1[Current ext vend],
MATCH(1,($A105=Table1[Material - Key])*(Completed_via_Excel!C$1=Table1[Country - Key]),0)),
INDEX(Table1[Current int vend],
MATCH(1,($A105=Table1[Material - Key])*(Completed_via_Excel!C$1=Table1[Country - Key]),0))
),
"")</f>
        <v>Sage Media Planning &amp; Placement</v>
      </c>
      <c r="D105" s="5" t="str">
        <f t="array" ref="D105">IFERROR(
IF(OR(
INDEX(Table1[Current ext vend],
MATCH(1,($A105=Table1[Material - Key])*(Completed_via_Excel!D$1=Table1[Country - Key]),0)) =
INDEX(Table1[Current int vend],
MATCH(1,($A105=Table1[Material - Key])*(Completed_via_Excel!D$1=Table1[Country - Key]),0)),
INDEX(Table1[Current int vend],
MATCH(1,($A105=Table1[Material - Key])*(Completed_via_Excel!D$1=Table1[Country - Key]),0)) = 0),
INDEX(Table1[Current ext vend],
MATCH(1,($A105=Table1[Material - Key])*(Completed_via_Excel!D$1=Table1[Country - Key]),0)),
INDEX(Table1[Current int vend],
MATCH(1,($A105=Table1[Material - Key])*(Completed_via_Excel!D$1=Table1[Country - Key]),0))
),
"")</f>
        <v>Sage Media Planning &amp; Placement</v>
      </c>
      <c r="E105" t="str">
        <f t="array" ref="E105">IFERROR(
IF(OR(
INDEX(Table1[Current ext vend],
MATCH(1,($A105=Table1[Material - Key])*(Completed_via_Excel!E$1=Table1[Country - Key]),0)) =
INDEX(Table1[Current int vend],
MATCH(1,($A105=Table1[Material - Key])*(Completed_via_Excel!E$1=Table1[Country - Key]),0)),
INDEX(Table1[Current int vend],
MATCH(1,($A105=Table1[Material - Key])*(Completed_via_Excel!E$1=Table1[Country - Key]),0)) = 0),
INDEX(Table1[Current ext vend],
MATCH(1,($A105=Table1[Material - Key])*(Completed_via_Excel!E$1=Table1[Country - Key]),0)),
INDEX(Table1[Current int vend],
MATCH(1,($A105=Table1[Material - Key])*(Completed_via_Excel!E$1=Table1[Country - Key]),0))
),
"")</f>
        <v>Sage Media Planning &amp; Placement</v>
      </c>
      <c r="F105" s="20">
        <f t="array" ref="F105">MAX(IF(A105=Table1[Material - Key],Table1[Purchase Price]))</f>
        <v>2.4</v>
      </c>
      <c r="G105">
        <f t="array" ref="G105">SUMPRODUCT((Table1[Material - Key]=A105)*(Table1[[HM Listing]:[EX Listing]]))</f>
        <v>105</v>
      </c>
      <c r="H105" s="21">
        <f>SUMIFS(Table1[Net Sales/Retail],Table1[Material - Key],Completed_via_Excel!A105)</f>
        <v>8111.1299999999992</v>
      </c>
      <c r="I105" s="21">
        <f>H105-SUMIFS(Table1[Promotion Net Sales/Retail],Table1[Material - Key],Completed_via_Excel!A105)</f>
        <v>5194.0999999999995</v>
      </c>
      <c r="J105">
        <f>H105/INDEX(Table1[Monthly AVG sales],MATCH(Completed_via_Excel!A105,Table1[Material - Key],0))</f>
        <v>11.999999999999998</v>
      </c>
      <c r="K105" s="4">
        <f>H105/SUMIFS(Table1[Net Sales/Retail],Table1[Material - Brand],Completed_via_Excel!B105,Table1[PRIVATE LABEL],"&lt;&gt;PL")</f>
        <v>1.866230785706461E-2</v>
      </c>
    </row>
    <row r="106" spans="1:11">
      <c r="A106" t="str">
        <v>147443</v>
      </c>
      <c r="B106" t="str">
        <f>INDEX(Table1[Material - Brand],MATCH(Completed_via_Excel!A106,Table1[Material - Key],0))</f>
        <v>Kiwi</v>
      </c>
      <c r="C106" s="5" t="str">
        <f t="array" ref="C106">IFERROR(
IF(OR(
INDEX(Table1[Current ext vend],
MATCH(1,($A106=Table1[Material - Key])*(Completed_via_Excel!C$1=Table1[Country - Key]),0)) =
INDEX(Table1[Current int vend],
MATCH(1,($A106=Table1[Material - Key])*(Completed_via_Excel!C$1=Table1[Country - Key]),0)),
INDEX(Table1[Current int vend],
MATCH(1,($A106=Table1[Material - Key])*(Completed_via_Excel!C$1=Table1[Country - Key]),0)) = 0),
INDEX(Table1[Current ext vend],
MATCH(1,($A106=Table1[Material - Key])*(Completed_via_Excel!C$1=Table1[Country - Key]),0)),
INDEX(Table1[Current int vend],
MATCH(1,($A106=Table1[Material - Key])*(Completed_via_Excel!C$1=Table1[Country - Key]),0))
),
"")</f>
        <v/>
      </c>
      <c r="D106" s="5" t="str">
        <f t="array" ref="D106">IFERROR(
IF(OR(
INDEX(Table1[Current ext vend],
MATCH(1,($A106=Table1[Material - Key])*(Completed_via_Excel!D$1=Table1[Country - Key]),0)) =
INDEX(Table1[Current int vend],
MATCH(1,($A106=Table1[Material - Key])*(Completed_via_Excel!D$1=Table1[Country - Key]),0)),
INDEX(Table1[Current int vend],
MATCH(1,($A106=Table1[Material - Key])*(Completed_via_Excel!D$1=Table1[Country - Key]),0)) = 0),
INDEX(Table1[Current ext vend],
MATCH(1,($A106=Table1[Material - Key])*(Completed_via_Excel!D$1=Table1[Country - Key]),0)),
INDEX(Table1[Current int vend],
MATCH(1,($A106=Table1[Material - Key])*(Completed_via_Excel!D$1=Table1[Country - Key]),0))
),
"")</f>
        <v/>
      </c>
      <c r="E106" t="str">
        <f t="array" ref="E106">IFERROR(
IF(OR(
INDEX(Table1[Current ext vend],
MATCH(1,($A106=Table1[Material - Key])*(Completed_via_Excel!E$1=Table1[Country - Key]),0)) =
INDEX(Table1[Current int vend],
MATCH(1,($A106=Table1[Material - Key])*(Completed_via_Excel!E$1=Table1[Country - Key]),0)),
INDEX(Table1[Current int vend],
MATCH(1,($A106=Table1[Material - Key])*(Completed_via_Excel!E$1=Table1[Country - Key]),0)) = 0),
INDEX(Table1[Current ext vend],
MATCH(1,($A106=Table1[Material - Key])*(Completed_via_Excel!E$1=Table1[Country - Key]),0)),
INDEX(Table1[Current int vend],
MATCH(1,($A106=Table1[Material - Key])*(Completed_via_Excel!E$1=Table1[Country - Key]),0))
),
"")</f>
        <v>ONMESSAGE INC</v>
      </c>
      <c r="F106" s="20">
        <f t="array" ref="F106">MAX(IF(A106=Table1[Material - Key],Table1[Purchase Price]))</f>
        <v>2</v>
      </c>
      <c r="G106">
        <f t="array" ref="G106">SUMPRODUCT((Table1[Material - Key]=A106)*(Table1[[HM Listing]:[EX Listing]]))</f>
        <v>0</v>
      </c>
      <c r="H106" s="21">
        <f>SUMIFS(Table1[Net Sales/Retail],Table1[Material - Key],Completed_via_Excel!A106)</f>
        <v>56.6</v>
      </c>
      <c r="I106" s="21">
        <f>H106-SUMIFS(Table1[Promotion Net Sales/Retail],Table1[Material - Key],Completed_via_Excel!A106)</f>
        <v>12.230000000000004</v>
      </c>
      <c r="J106">
        <f>H106/INDEX(Table1[Monthly AVG sales],MATCH(Completed_via_Excel!A106,Table1[Material - Key],0))</f>
        <v>5</v>
      </c>
      <c r="K106" s="4">
        <f>H106/SUMIFS(Table1[Net Sales/Retail],Table1[Material - Brand],Completed_via_Excel!B106,Table1[PRIVATE LABEL],"&lt;&gt;PL")</f>
        <v>1.302268148469889E-4</v>
      </c>
    </row>
    <row r="107" spans="1:11">
      <c r="A107" t="str">
        <v>147445</v>
      </c>
      <c r="B107" t="str">
        <f>INDEX(Table1[Material - Brand],MATCH(Completed_via_Excel!A107,Table1[Material - Key],0))</f>
        <v>Kiwi</v>
      </c>
      <c r="C107" s="5" t="str">
        <f t="array" ref="C107">IFERROR(
IF(OR(
INDEX(Table1[Current ext vend],
MATCH(1,($A107=Table1[Material - Key])*(Completed_via_Excel!C$1=Table1[Country - Key]),0)) =
INDEX(Table1[Current int vend],
MATCH(1,($A107=Table1[Material - Key])*(Completed_via_Excel!C$1=Table1[Country - Key]),0)),
INDEX(Table1[Current int vend],
MATCH(1,($A107=Table1[Material - Key])*(Completed_via_Excel!C$1=Table1[Country - Key]),0)) = 0),
INDEX(Table1[Current ext vend],
MATCH(1,($A107=Table1[Material - Key])*(Completed_via_Excel!C$1=Table1[Country - Key]),0)),
INDEX(Table1[Current int vend],
MATCH(1,($A107=Table1[Material - Key])*(Completed_via_Excel!C$1=Table1[Country - Key]),0))
),
"")</f>
        <v>ONMESSAGE INC</v>
      </c>
      <c r="D107" s="5" t="str">
        <f t="array" ref="D107">IFERROR(
IF(OR(
INDEX(Table1[Current ext vend],
MATCH(1,($A107=Table1[Material - Key])*(Completed_via_Excel!D$1=Table1[Country - Key]),0)) =
INDEX(Table1[Current int vend],
MATCH(1,($A107=Table1[Material - Key])*(Completed_via_Excel!D$1=Table1[Country - Key]),0)),
INDEX(Table1[Current int vend],
MATCH(1,($A107=Table1[Material - Key])*(Completed_via_Excel!D$1=Table1[Country - Key]),0)) = 0),
INDEX(Table1[Current ext vend],
MATCH(1,($A107=Table1[Material - Key])*(Completed_via_Excel!D$1=Table1[Country - Key]),0)),
INDEX(Table1[Current int vend],
MATCH(1,($A107=Table1[Material - Key])*(Completed_via_Excel!D$1=Table1[Country - Key]),0))
),
"")</f>
        <v>ONMESSAGE INC</v>
      </c>
      <c r="E107" t="str">
        <f t="array" ref="E107">IFERROR(
IF(OR(
INDEX(Table1[Current ext vend],
MATCH(1,($A107=Table1[Material - Key])*(Completed_via_Excel!E$1=Table1[Country - Key]),0)) =
INDEX(Table1[Current int vend],
MATCH(1,($A107=Table1[Material - Key])*(Completed_via_Excel!E$1=Table1[Country - Key]),0)),
INDEX(Table1[Current int vend],
MATCH(1,($A107=Table1[Material - Key])*(Completed_via_Excel!E$1=Table1[Country - Key]),0)) = 0),
INDEX(Table1[Current ext vend],
MATCH(1,($A107=Table1[Material - Key])*(Completed_via_Excel!E$1=Table1[Country - Key]),0)),
INDEX(Table1[Current int vend],
MATCH(1,($A107=Table1[Material - Key])*(Completed_via_Excel!E$1=Table1[Country - Key]),0))
),
"")</f>
        <v>ONMESSAGE INC</v>
      </c>
      <c r="F107" s="20">
        <f t="array" ref="F107">MAX(IF(A107=Table1[Material - Key],Table1[Purchase Price]))</f>
        <v>1.297681034482759</v>
      </c>
      <c r="G107">
        <f t="array" ref="G107">SUMPRODUCT((Table1[Material - Key]=A107)*(Table1[[HM Listing]:[EX Listing]]))</f>
        <v>115</v>
      </c>
      <c r="H107" s="21">
        <f>SUMIFS(Table1[Net Sales/Retail],Table1[Material - Key],Completed_via_Excel!A107)</f>
        <v>20196.91</v>
      </c>
      <c r="I107" s="21">
        <f>H107-SUMIFS(Table1[Promotion Net Sales/Retail],Table1[Material - Key],Completed_via_Excel!A107)</f>
        <v>11314.33</v>
      </c>
      <c r="J107">
        <f>H107/INDEX(Table1[Monthly AVG sales],MATCH(Completed_via_Excel!A107,Table1[Material - Key],0))</f>
        <v>12.000000000000025</v>
      </c>
      <c r="K107" s="4">
        <f>H107/SUMIFS(Table1[Net Sales/Retail],Table1[Material - Brand],Completed_via_Excel!B107,Table1[PRIVATE LABEL],"&lt;&gt;PL")</f>
        <v>4.6469598216454029E-2</v>
      </c>
    </row>
    <row r="108" spans="1:11">
      <c r="A108" t="str">
        <v>148363</v>
      </c>
      <c r="B108" t="str">
        <f>INDEX(Table1[Material - Brand],MATCH(Completed_via_Excel!A108,Table1[Material - Key],0))</f>
        <v>Dichlofoss</v>
      </c>
      <c r="C108" s="5" t="str">
        <f t="array" ref="C108">IFERROR(
IF(OR(
INDEX(Table1[Current ext vend],
MATCH(1,($A108=Table1[Material - Key])*(Completed_via_Excel!C$1=Table1[Country - Key]),0)) =
INDEX(Table1[Current int vend],
MATCH(1,($A108=Table1[Material - Key])*(Completed_via_Excel!C$1=Table1[Country - Key]),0)),
INDEX(Table1[Current int vend],
MATCH(1,($A108=Table1[Material - Key])*(Completed_via_Excel!C$1=Table1[Country - Key]),0)) = 0),
INDEX(Table1[Current ext vend],
MATCH(1,($A108=Table1[Material - Key])*(Completed_via_Excel!C$1=Table1[Country - Key]),0)),
INDEX(Table1[Current int vend],
MATCH(1,($A108=Table1[Material - Key])*(Completed_via_Excel!C$1=Table1[Country - Key]),0))
),
"")</f>
        <v/>
      </c>
      <c r="D108" s="5" t="str">
        <f t="array" ref="D108">IFERROR(
IF(OR(
INDEX(Table1[Current ext vend],
MATCH(1,($A108=Table1[Material - Key])*(Completed_via_Excel!D$1=Table1[Country - Key]),0)) =
INDEX(Table1[Current int vend],
MATCH(1,($A108=Table1[Material - Key])*(Completed_via_Excel!D$1=Table1[Country - Key]),0)),
INDEX(Table1[Current int vend],
MATCH(1,($A108=Table1[Material - Key])*(Completed_via_Excel!D$1=Table1[Country - Key]),0)) = 0),
INDEX(Table1[Current ext vend],
MATCH(1,($A108=Table1[Material - Key])*(Completed_via_Excel!D$1=Table1[Country - Key]),0)),
INDEX(Table1[Current int vend],
MATCH(1,($A108=Table1[Material - Key])*(Completed_via_Excel!D$1=Table1[Country - Key]),0))
),
"")</f>
        <v/>
      </c>
      <c r="E108" t="str">
        <f t="array" ref="E108">IFERROR(
IF(OR(
INDEX(Table1[Current ext vend],
MATCH(1,($A108=Table1[Material - Key])*(Completed_via_Excel!E$1=Table1[Country - Key]),0)) =
INDEX(Table1[Current int vend],
MATCH(1,($A108=Table1[Material - Key])*(Completed_via_Excel!E$1=Table1[Country - Key]),0)),
INDEX(Table1[Current int vend],
MATCH(1,($A108=Table1[Material - Key])*(Completed_via_Excel!E$1=Table1[Country - Key]),0)) = 0),
INDEX(Table1[Current ext vend],
MATCH(1,($A108=Table1[Material - Key])*(Completed_via_Excel!E$1=Table1[Country - Key]),0)),
INDEX(Table1[Current int vend],
MATCH(1,($A108=Table1[Material - Key])*(Completed_via_Excel!E$1=Table1[Country - Key]),0))
),
"")</f>
        <v>Great American Media</v>
      </c>
      <c r="F108" s="20">
        <f t="array" ref="F108">MAX(IF(A108=Table1[Material - Key],Table1[Purchase Price]))</f>
        <v>2.5783399999999999</v>
      </c>
      <c r="G108">
        <f t="array" ref="G108">SUMPRODUCT((Table1[Material - Key]=A108)*(Table1[[HM Listing]:[EX Listing]]))</f>
        <v>0</v>
      </c>
      <c r="H108" s="21">
        <f>SUMIFS(Table1[Net Sales/Retail],Table1[Material - Key],Completed_via_Excel!A108)</f>
        <v>3726.47</v>
      </c>
      <c r="I108" s="21">
        <f>H108-SUMIFS(Table1[Promotion Net Sales/Retail],Table1[Material - Key],Completed_via_Excel!A108)</f>
        <v>2799.89</v>
      </c>
      <c r="J108">
        <f>H108/INDEX(Table1[Monthly AVG sales],MATCH(Completed_via_Excel!A108,Table1[Material - Key],0))</f>
        <v>11.999999999999988</v>
      </c>
      <c r="K108" s="4">
        <f>H108/SUMIFS(Table1[Net Sales/Retail],Table1[Material - Brand],Completed_via_Excel!B108,Table1[PRIVATE LABEL],"&lt;&gt;PL")</f>
        <v>1</v>
      </c>
    </row>
    <row r="109" spans="1:11">
      <c r="A109" t="str">
        <v>148736</v>
      </c>
      <c r="B109" t="str">
        <f>INDEX(Table1[Material - Brand],MATCH(Completed_via_Excel!A109,Table1[Material - Key],0))</f>
        <v>Autan</v>
      </c>
      <c r="C109" s="5" t="str">
        <f t="array" ref="C109">IFERROR(
IF(OR(
INDEX(Table1[Current ext vend],
MATCH(1,($A109=Table1[Material - Key])*(Completed_via_Excel!C$1=Table1[Country - Key]),0)) =
INDEX(Table1[Current int vend],
MATCH(1,($A109=Table1[Material - Key])*(Completed_via_Excel!C$1=Table1[Country - Key]),0)),
INDEX(Table1[Current int vend],
MATCH(1,($A109=Table1[Material - Key])*(Completed_via_Excel!C$1=Table1[Country - Key]),0)) = 0),
INDEX(Table1[Current ext vend],
MATCH(1,($A109=Table1[Material - Key])*(Completed_via_Excel!C$1=Table1[Country - Key]),0)),
INDEX(Table1[Current int vend],
MATCH(1,($A109=Table1[Material - Key])*(Completed_via_Excel!C$1=Table1[Country - Key]),0))
),
"")</f>
        <v/>
      </c>
      <c r="D109" s="5" t="str">
        <f t="array" ref="D109">IFERROR(
IF(OR(
INDEX(Table1[Current ext vend],
MATCH(1,($A109=Table1[Material - Key])*(Completed_via_Excel!D$1=Table1[Country - Key]),0)) =
INDEX(Table1[Current int vend],
MATCH(1,($A109=Table1[Material - Key])*(Completed_via_Excel!D$1=Table1[Country - Key]),0)),
INDEX(Table1[Current int vend],
MATCH(1,($A109=Table1[Material - Key])*(Completed_via_Excel!D$1=Table1[Country - Key]),0)) = 0),
INDEX(Table1[Current ext vend],
MATCH(1,($A109=Table1[Material - Key])*(Completed_via_Excel!D$1=Table1[Country - Key]),0)),
INDEX(Table1[Current int vend],
MATCH(1,($A109=Table1[Material - Key])*(Completed_via_Excel!D$1=Table1[Country - Key]),0))
),
"")</f>
        <v/>
      </c>
      <c r="E109" t="str">
        <f t="array" ref="E109">IFERROR(
IF(OR(
INDEX(Table1[Current ext vend],
MATCH(1,($A109=Table1[Material - Key])*(Completed_via_Excel!E$1=Table1[Country - Key]),0)) =
INDEX(Table1[Current int vend],
MATCH(1,($A109=Table1[Material - Key])*(Completed_via_Excel!E$1=Table1[Country - Key]),0)),
INDEX(Table1[Current int vend],
MATCH(1,($A109=Table1[Material - Key])*(Completed_via_Excel!E$1=Table1[Country - Key]),0)) = 0),
INDEX(Table1[Current ext vend],
MATCH(1,($A109=Table1[Material - Key])*(Completed_via_Excel!E$1=Table1[Country - Key]),0)),
INDEX(Table1[Current int vend],
MATCH(1,($A109=Table1[Material - Key])*(Completed_via_Excel!E$1=Table1[Country - Key]),0))
),
"")</f>
        <v>SKDKnickerbocker</v>
      </c>
      <c r="F109" s="20">
        <f t="array" ref="F109">MAX(IF(A109=Table1[Material - Key],Table1[Purchase Price]))</f>
        <v>1.2835030000000001</v>
      </c>
      <c r="G109">
        <f t="array" ref="G109">SUMPRODUCT((Table1[Material - Key]=A109)*(Table1[[HM Listing]:[EX Listing]]))</f>
        <v>55</v>
      </c>
      <c r="H109" s="21">
        <f>SUMIFS(Table1[Net Sales/Retail],Table1[Material - Key],Completed_via_Excel!A109)</f>
        <v>9149.9699999999993</v>
      </c>
      <c r="I109" s="21">
        <f>H109-SUMIFS(Table1[Promotion Net Sales/Retail],Table1[Material - Key],Completed_via_Excel!A109)</f>
        <v>6652.4399999999987</v>
      </c>
      <c r="J109">
        <f>H109/INDEX(Table1[Monthly AVG sales],MATCH(Completed_via_Excel!A109,Table1[Material - Key],0))</f>
        <v>12</v>
      </c>
      <c r="K109" s="4">
        <f>H109/SUMIFS(Table1[Net Sales/Retail],Table1[Material - Brand],Completed_via_Excel!B109,Table1[PRIVATE LABEL],"&lt;&gt;PL")</f>
        <v>0.6917091395110091</v>
      </c>
    </row>
    <row r="110" spans="1:11">
      <c r="A110" t="str">
        <v>148737</v>
      </c>
      <c r="B110" t="str">
        <f>INDEX(Table1[Material - Brand],MATCH(Completed_via_Excel!A110,Table1[Material - Key],0))</f>
        <v>Autan</v>
      </c>
      <c r="C110" s="5" t="str">
        <f t="array" ref="C110">IFERROR(
IF(OR(
INDEX(Table1[Current ext vend],
MATCH(1,($A110=Table1[Material - Key])*(Completed_via_Excel!C$1=Table1[Country - Key]),0)) =
INDEX(Table1[Current int vend],
MATCH(1,($A110=Table1[Material - Key])*(Completed_via_Excel!C$1=Table1[Country - Key]),0)),
INDEX(Table1[Current int vend],
MATCH(1,($A110=Table1[Material - Key])*(Completed_via_Excel!C$1=Table1[Country - Key]),0)) = 0),
INDEX(Table1[Current ext vend],
MATCH(1,($A110=Table1[Material - Key])*(Completed_via_Excel!C$1=Table1[Country - Key]),0)),
INDEX(Table1[Current int vend],
MATCH(1,($A110=Table1[Material - Key])*(Completed_via_Excel!C$1=Table1[Country - Key]),0))
),
"")</f>
        <v/>
      </c>
      <c r="D110" s="5" t="str">
        <f t="array" ref="D110">IFERROR(
IF(OR(
INDEX(Table1[Current ext vend],
MATCH(1,($A110=Table1[Material - Key])*(Completed_via_Excel!D$1=Table1[Country - Key]),0)) =
INDEX(Table1[Current int vend],
MATCH(1,($A110=Table1[Material - Key])*(Completed_via_Excel!D$1=Table1[Country - Key]),0)),
INDEX(Table1[Current int vend],
MATCH(1,($A110=Table1[Material - Key])*(Completed_via_Excel!D$1=Table1[Country - Key]),0)) = 0),
INDEX(Table1[Current ext vend],
MATCH(1,($A110=Table1[Material - Key])*(Completed_via_Excel!D$1=Table1[Country - Key]),0)),
INDEX(Table1[Current int vend],
MATCH(1,($A110=Table1[Material - Key])*(Completed_via_Excel!D$1=Table1[Country - Key]),0))
),
"")</f>
        <v/>
      </c>
      <c r="E110" t="str">
        <f t="array" ref="E110">IFERROR(
IF(OR(
INDEX(Table1[Current ext vend],
MATCH(1,($A110=Table1[Material - Key])*(Completed_via_Excel!E$1=Table1[Country - Key]),0)) =
INDEX(Table1[Current int vend],
MATCH(1,($A110=Table1[Material - Key])*(Completed_via_Excel!E$1=Table1[Country - Key]),0)),
INDEX(Table1[Current int vend],
MATCH(1,($A110=Table1[Material - Key])*(Completed_via_Excel!E$1=Table1[Country - Key]),0)) = 0),
INDEX(Table1[Current ext vend],
MATCH(1,($A110=Table1[Material - Key])*(Completed_via_Excel!E$1=Table1[Country - Key]),0)),
INDEX(Table1[Current int vend],
MATCH(1,($A110=Table1[Material - Key])*(Completed_via_Excel!E$1=Table1[Country - Key]),0))
),
"")</f>
        <v>SKDKnickerbocker</v>
      </c>
      <c r="F110" s="20">
        <f t="array" ref="F110">MAX(IF(A110=Table1[Material - Key],Table1[Purchase Price]))</f>
        <v>2.2835030000000001</v>
      </c>
      <c r="G110">
        <f t="array" ref="G110">SUMPRODUCT((Table1[Material - Key]=A110)*(Table1[[HM Listing]:[EX Listing]]))</f>
        <v>55</v>
      </c>
      <c r="H110" s="21">
        <f>SUMIFS(Table1[Net Sales/Retail],Table1[Material - Key],Completed_via_Excel!A110)</f>
        <v>2602.52</v>
      </c>
      <c r="I110" s="21">
        <f>H110-SUMIFS(Table1[Promotion Net Sales/Retail],Table1[Material - Key],Completed_via_Excel!A110)</f>
        <v>2278.86</v>
      </c>
      <c r="J110">
        <f>H110/INDEX(Table1[Monthly AVG sales],MATCH(Completed_via_Excel!A110,Table1[Material - Key],0))</f>
        <v>11.99999999999998</v>
      </c>
      <c r="K110" s="4">
        <f>H110/SUMIFS(Table1[Net Sales/Retail],Table1[Material - Brand],Completed_via_Excel!B110,Table1[PRIVATE LABEL],"&lt;&gt;PL")</f>
        <v>0.19674237945700276</v>
      </c>
    </row>
    <row r="111" spans="1:11">
      <c r="A111" t="str">
        <v>148738</v>
      </c>
      <c r="B111" t="str">
        <f>INDEX(Table1[Material - Brand],MATCH(Completed_via_Excel!A111,Table1[Material - Key],0))</f>
        <v>Kiwi</v>
      </c>
      <c r="C111" s="5" t="str">
        <f t="array" ref="C111">IFERROR(
IF(OR(
INDEX(Table1[Current ext vend],
MATCH(1,($A111=Table1[Material - Key])*(Completed_via_Excel!C$1=Table1[Country - Key]),0)) =
INDEX(Table1[Current int vend],
MATCH(1,($A111=Table1[Material - Key])*(Completed_via_Excel!C$1=Table1[Country - Key]),0)),
INDEX(Table1[Current int vend],
MATCH(1,($A111=Table1[Material - Key])*(Completed_via_Excel!C$1=Table1[Country - Key]),0)) = 0),
INDEX(Table1[Current ext vend],
MATCH(1,($A111=Table1[Material - Key])*(Completed_via_Excel!C$1=Table1[Country - Key]),0)),
INDEX(Table1[Current int vend],
MATCH(1,($A111=Table1[Material - Key])*(Completed_via_Excel!C$1=Table1[Country - Key]),0))
),
"")</f>
        <v/>
      </c>
      <c r="D111" s="5" t="str">
        <f t="array" ref="D111">IFERROR(
IF(OR(
INDEX(Table1[Current ext vend],
MATCH(1,($A111=Table1[Material - Key])*(Completed_via_Excel!D$1=Table1[Country - Key]),0)) =
INDEX(Table1[Current int vend],
MATCH(1,($A111=Table1[Material - Key])*(Completed_via_Excel!D$1=Table1[Country - Key]),0)),
INDEX(Table1[Current int vend],
MATCH(1,($A111=Table1[Material - Key])*(Completed_via_Excel!D$1=Table1[Country - Key]),0)) = 0),
INDEX(Table1[Current ext vend],
MATCH(1,($A111=Table1[Material - Key])*(Completed_via_Excel!D$1=Table1[Country - Key]),0)),
INDEX(Table1[Current int vend],
MATCH(1,($A111=Table1[Material - Key])*(Completed_via_Excel!D$1=Table1[Country - Key]),0))
),
"")</f>
        <v/>
      </c>
      <c r="E111" t="str">
        <f t="array" ref="E111">IFERROR(
IF(OR(
INDEX(Table1[Current ext vend],
MATCH(1,($A111=Table1[Material - Key])*(Completed_via_Excel!E$1=Table1[Country - Key]),0)) =
INDEX(Table1[Current int vend],
MATCH(1,($A111=Table1[Material - Key])*(Completed_via_Excel!E$1=Table1[Country - Key]),0)),
INDEX(Table1[Current int vend],
MATCH(1,($A111=Table1[Material - Key])*(Completed_via_Excel!E$1=Table1[Country - Key]),0)) = 0),
INDEX(Table1[Current ext vend],
MATCH(1,($A111=Table1[Material - Key])*(Completed_via_Excel!E$1=Table1[Country - Key]),0)),
INDEX(Table1[Current int vend],
MATCH(1,($A111=Table1[Material - Key])*(Completed_via_Excel!E$1=Table1[Country - Key]),0))
),
"")</f>
        <v>ONMESSAGE INC</v>
      </c>
      <c r="F111" s="20">
        <f t="array" ref="F111">MAX(IF(A111=Table1[Material - Key],Table1[Purchase Price]))</f>
        <v>2.2920940000000001</v>
      </c>
      <c r="G111">
        <f t="array" ref="G111">SUMPRODUCT((Table1[Material - Key]=A111)*(Table1[[HM Listing]:[EX Listing]]))</f>
        <v>36</v>
      </c>
      <c r="H111" s="21">
        <f>SUMIFS(Table1[Net Sales/Retail],Table1[Material - Key],Completed_via_Excel!A111)</f>
        <v>1180.52</v>
      </c>
      <c r="I111" s="21">
        <f>H111-SUMIFS(Table1[Promotion Net Sales/Retail],Table1[Material - Key],Completed_via_Excel!A111)</f>
        <v>1025.43</v>
      </c>
      <c r="J111">
        <f>H111/INDEX(Table1[Monthly AVG sales],MATCH(Completed_via_Excel!A111,Table1[Material - Key],0))</f>
        <v>11.999999999999996</v>
      </c>
      <c r="K111" s="4">
        <f>H111/SUMIFS(Table1[Net Sales/Retail],Table1[Material - Brand],Completed_via_Excel!B111,Table1[PRIVATE LABEL],"&lt;&gt;PL")</f>
        <v>2.7161724286778677E-3</v>
      </c>
    </row>
    <row r="112" spans="1:11">
      <c r="A112" t="str">
        <v>148865</v>
      </c>
      <c r="B112" t="str">
        <f>INDEX(Table1[Material - Brand],MATCH(Completed_via_Excel!A112,Table1[Material - Key],0))</f>
        <v>Kiwi</v>
      </c>
      <c r="C112" s="5" t="str">
        <f t="array" ref="C112">IFERROR(
IF(OR(
INDEX(Table1[Current ext vend],
MATCH(1,($A112=Table1[Material - Key])*(Completed_via_Excel!C$1=Table1[Country - Key]),0)) =
INDEX(Table1[Current int vend],
MATCH(1,($A112=Table1[Material - Key])*(Completed_via_Excel!C$1=Table1[Country - Key]),0)),
INDEX(Table1[Current int vend],
MATCH(1,($A112=Table1[Material - Key])*(Completed_via_Excel!C$1=Table1[Country - Key]),0)) = 0),
INDEX(Table1[Current ext vend],
MATCH(1,($A112=Table1[Material - Key])*(Completed_via_Excel!C$1=Table1[Country - Key]),0)),
INDEX(Table1[Current int vend],
MATCH(1,($A112=Table1[Material - Key])*(Completed_via_Excel!C$1=Table1[Country - Key]),0))
),
"")</f>
        <v/>
      </c>
      <c r="D112" s="5" t="str">
        <f t="array" ref="D112">IFERROR(
IF(OR(
INDEX(Table1[Current ext vend],
MATCH(1,($A112=Table1[Material - Key])*(Completed_via_Excel!D$1=Table1[Country - Key]),0)) =
INDEX(Table1[Current int vend],
MATCH(1,($A112=Table1[Material - Key])*(Completed_via_Excel!D$1=Table1[Country - Key]),0)),
INDEX(Table1[Current int vend],
MATCH(1,($A112=Table1[Material - Key])*(Completed_via_Excel!D$1=Table1[Country - Key]),0)) = 0),
INDEX(Table1[Current ext vend],
MATCH(1,($A112=Table1[Material - Key])*(Completed_via_Excel!D$1=Table1[Country - Key]),0)),
INDEX(Table1[Current int vend],
MATCH(1,($A112=Table1[Material - Key])*(Completed_via_Excel!D$1=Table1[Country - Key]),0))
),
"")</f>
        <v>ONMESSAGE INC</v>
      </c>
      <c r="E112" t="str">
        <f t="array" ref="E112">IFERROR(
IF(OR(
INDEX(Table1[Current ext vend],
MATCH(1,($A112=Table1[Material - Key])*(Completed_via_Excel!E$1=Table1[Country - Key]),0)) =
INDEX(Table1[Current int vend],
MATCH(1,($A112=Table1[Material - Key])*(Completed_via_Excel!E$1=Table1[Country - Key]),0)),
INDEX(Table1[Current int vend],
MATCH(1,($A112=Table1[Material - Key])*(Completed_via_Excel!E$1=Table1[Country - Key]),0)) = 0),
INDEX(Table1[Current ext vend],
MATCH(1,($A112=Table1[Material - Key])*(Completed_via_Excel!E$1=Table1[Country - Key]),0)),
INDEX(Table1[Current int vend],
MATCH(1,($A112=Table1[Material - Key])*(Completed_via_Excel!E$1=Table1[Country - Key]),0))
),
"")</f>
        <v>ONMESSAGE INC</v>
      </c>
      <c r="F112" s="20">
        <f t="array" ref="F112">MAX(IF(A112=Table1[Material - Key],Table1[Purchase Price]))</f>
        <v>2.4</v>
      </c>
      <c r="G112">
        <f t="array" ref="G112">SUMPRODUCT((Table1[Material - Key]=A112)*(Table1[[HM Listing]:[EX Listing]]))</f>
        <v>9</v>
      </c>
      <c r="H112" s="21">
        <f>SUMIFS(Table1[Net Sales/Retail],Table1[Material - Key],Completed_via_Excel!A112)</f>
        <v>4146.87</v>
      </c>
      <c r="I112" s="21">
        <f>H112-SUMIFS(Table1[Promotion Net Sales/Retail],Table1[Material - Key],Completed_via_Excel!A112)</f>
        <v>2890.46</v>
      </c>
      <c r="J112">
        <f>H112/INDEX(Table1[Monthly AVG sales],MATCH(Completed_via_Excel!A112,Table1[Material - Key],0))</f>
        <v>12</v>
      </c>
      <c r="K112" s="4">
        <f>H112/SUMIFS(Table1[Net Sales/Retail],Table1[Material - Brand],Completed_via_Excel!B112,Table1[PRIVATE LABEL],"&lt;&gt;PL")</f>
        <v>9.5412309484899788E-3</v>
      </c>
    </row>
    <row r="113" spans="1:11">
      <c r="A113" t="str">
        <v>149463</v>
      </c>
      <c r="B113" t="str">
        <f>INDEX(Table1[Material - Brand],MATCH(Completed_via_Excel!A113,Table1[Material - Key],0))</f>
        <v>Kiwi</v>
      </c>
      <c r="C113" s="5" t="str">
        <f t="array" ref="C113">IFERROR(
IF(OR(
INDEX(Table1[Current ext vend],
MATCH(1,($A113=Table1[Material - Key])*(Completed_via_Excel!C$1=Table1[Country - Key]),0)) =
INDEX(Table1[Current int vend],
MATCH(1,($A113=Table1[Material - Key])*(Completed_via_Excel!C$1=Table1[Country - Key]),0)),
INDEX(Table1[Current int vend],
MATCH(1,($A113=Table1[Material - Key])*(Completed_via_Excel!C$1=Table1[Country - Key]),0)) = 0),
INDEX(Table1[Current ext vend],
MATCH(1,($A113=Table1[Material - Key])*(Completed_via_Excel!C$1=Table1[Country - Key]),0)),
INDEX(Table1[Current int vend],
MATCH(1,($A113=Table1[Material - Key])*(Completed_via_Excel!C$1=Table1[Country - Key]),0))
),
"")</f>
        <v>Majority Strategies</v>
      </c>
      <c r="D113" s="5" t="str">
        <f t="array" ref="D113">IFERROR(
IF(OR(
INDEX(Table1[Current ext vend],
MATCH(1,($A113=Table1[Material - Key])*(Completed_via_Excel!D$1=Table1[Country - Key]),0)) =
INDEX(Table1[Current int vend],
MATCH(1,($A113=Table1[Material - Key])*(Completed_via_Excel!D$1=Table1[Country - Key]),0)),
INDEX(Table1[Current int vend],
MATCH(1,($A113=Table1[Material - Key])*(Completed_via_Excel!D$1=Table1[Country - Key]),0)) = 0),
INDEX(Table1[Current ext vend],
MATCH(1,($A113=Table1[Material - Key])*(Completed_via_Excel!D$1=Table1[Country - Key]),0)),
INDEX(Table1[Current int vend],
MATCH(1,($A113=Table1[Material - Key])*(Completed_via_Excel!D$1=Table1[Country - Key]),0))
),
"")</f>
        <v>Majority Strategies</v>
      </c>
      <c r="E113" t="str">
        <f t="array" ref="E113">IFERROR(
IF(OR(
INDEX(Table1[Current ext vend],
MATCH(1,($A113=Table1[Material - Key])*(Completed_via_Excel!E$1=Table1[Country - Key]),0)) =
INDEX(Table1[Current int vend],
MATCH(1,($A113=Table1[Material - Key])*(Completed_via_Excel!E$1=Table1[Country - Key]),0)),
INDEX(Table1[Current int vend],
MATCH(1,($A113=Table1[Material - Key])*(Completed_via_Excel!E$1=Table1[Country - Key]),0)) = 0),
INDEX(Table1[Current ext vend],
MATCH(1,($A113=Table1[Material - Key])*(Completed_via_Excel!E$1=Table1[Country - Key]),0)),
INDEX(Table1[Current int vend],
MATCH(1,($A113=Table1[Material - Key])*(Completed_via_Excel!E$1=Table1[Country - Key]),0))
),
"")</f>
        <v>Majority Strategies</v>
      </c>
      <c r="F113" s="20">
        <f t="array" ref="F113">MAX(IF(A113=Table1[Material - Key],Table1[Purchase Price]))</f>
        <v>2.1230833333333332</v>
      </c>
      <c r="G113">
        <f t="array" ref="G113">SUMPRODUCT((Table1[Material - Key]=A113)*(Table1[[HM Listing]:[EX Listing]]))</f>
        <v>45</v>
      </c>
      <c r="H113" s="21">
        <f>SUMIFS(Table1[Net Sales/Retail],Table1[Material - Key],Completed_via_Excel!A113)</f>
        <v>1587.79</v>
      </c>
      <c r="I113" s="21">
        <f>H113-SUMIFS(Table1[Promotion Net Sales/Retail],Table1[Material - Key],Completed_via_Excel!A113)</f>
        <v>1036.6500000000001</v>
      </c>
      <c r="J113">
        <f>H113/INDEX(Table1[Monthly AVG sales],MATCH(Completed_via_Excel!A113,Table1[Material - Key],0))</f>
        <v>12.00000000000003</v>
      </c>
      <c r="K113" s="4">
        <f>H113/SUMIFS(Table1[Net Sales/Retail],Table1[Material - Brand],Completed_via_Excel!B113,Table1[PRIVATE LABEL],"&lt;&gt;PL")</f>
        <v>3.653230288796828E-3</v>
      </c>
    </row>
    <row r="114" spans="1:11">
      <c r="A114" t="str">
        <v>149464</v>
      </c>
      <c r="B114" t="str">
        <f>INDEX(Table1[Material - Brand],MATCH(Completed_via_Excel!A114,Table1[Material - Key],0))</f>
        <v>Kiwi</v>
      </c>
      <c r="C114" s="5" t="str">
        <f t="array" ref="C114">IFERROR(
IF(OR(
INDEX(Table1[Current ext vend],
MATCH(1,($A114=Table1[Material - Key])*(Completed_via_Excel!C$1=Table1[Country - Key]),0)) =
INDEX(Table1[Current int vend],
MATCH(1,($A114=Table1[Material - Key])*(Completed_via_Excel!C$1=Table1[Country - Key]),0)),
INDEX(Table1[Current int vend],
MATCH(1,($A114=Table1[Material - Key])*(Completed_via_Excel!C$1=Table1[Country - Key]),0)) = 0),
INDEX(Table1[Current ext vend],
MATCH(1,($A114=Table1[Material - Key])*(Completed_via_Excel!C$1=Table1[Country - Key]),0)),
INDEX(Table1[Current int vend],
MATCH(1,($A114=Table1[Material - Key])*(Completed_via_Excel!C$1=Table1[Country - Key]),0))
),
"")</f>
        <v>Majority Strategies</v>
      </c>
      <c r="D114" s="5" t="str">
        <f t="array" ref="D114">IFERROR(
IF(OR(
INDEX(Table1[Current ext vend],
MATCH(1,($A114=Table1[Material - Key])*(Completed_via_Excel!D$1=Table1[Country - Key]),0)) =
INDEX(Table1[Current int vend],
MATCH(1,($A114=Table1[Material - Key])*(Completed_via_Excel!D$1=Table1[Country - Key]),0)),
INDEX(Table1[Current int vend],
MATCH(1,($A114=Table1[Material - Key])*(Completed_via_Excel!D$1=Table1[Country - Key]),0)) = 0),
INDEX(Table1[Current ext vend],
MATCH(1,($A114=Table1[Material - Key])*(Completed_via_Excel!D$1=Table1[Country - Key]),0)),
INDEX(Table1[Current int vend],
MATCH(1,($A114=Table1[Material - Key])*(Completed_via_Excel!D$1=Table1[Country - Key]),0))
),
"")</f>
        <v/>
      </c>
      <c r="E114" t="str">
        <f t="array" ref="E114">IFERROR(
IF(OR(
INDEX(Table1[Current ext vend],
MATCH(1,($A114=Table1[Material - Key])*(Completed_via_Excel!E$1=Table1[Country - Key]),0)) =
INDEX(Table1[Current int vend],
MATCH(1,($A114=Table1[Material - Key])*(Completed_via_Excel!E$1=Table1[Country - Key]),0)),
INDEX(Table1[Current int vend],
MATCH(1,($A114=Table1[Material - Key])*(Completed_via_Excel!E$1=Table1[Country - Key]),0)) = 0),
INDEX(Table1[Current ext vend],
MATCH(1,($A114=Table1[Material - Key])*(Completed_via_Excel!E$1=Table1[Country - Key]),0)),
INDEX(Table1[Current int vend],
MATCH(1,($A114=Table1[Material - Key])*(Completed_via_Excel!E$1=Table1[Country - Key]),0))
),
"")</f>
        <v>Majority Strategies</v>
      </c>
      <c r="F114" s="20">
        <f t="array" ref="F114">MAX(IF(A114=Table1[Material - Key],Table1[Purchase Price]))</f>
        <v>2</v>
      </c>
      <c r="G114">
        <f t="array" ref="G114">SUMPRODUCT((Table1[Material - Key]=A114)*(Table1[[HM Listing]:[EX Listing]]))</f>
        <v>0</v>
      </c>
      <c r="H114" s="21">
        <f>SUMIFS(Table1[Net Sales/Retail],Table1[Material - Key],Completed_via_Excel!A114)</f>
        <v>211.99</v>
      </c>
      <c r="I114" s="21">
        <f>H114-SUMIFS(Table1[Promotion Net Sales/Retail],Table1[Material - Key],Completed_via_Excel!A114)</f>
        <v>41.650000000000006</v>
      </c>
      <c r="J114">
        <f>H114/INDEX(Table1[Monthly AVG sales],MATCH(Completed_via_Excel!A114,Table1[Material - Key],0))</f>
        <v>12.000000000000023</v>
      </c>
      <c r="K114" s="4">
        <f>H114/SUMIFS(Table1[Net Sales/Retail],Table1[Material - Brand],Completed_via_Excel!B114,Table1[PRIVATE LABEL],"&lt;&gt;PL")</f>
        <v>4.8775234062567446E-4</v>
      </c>
    </row>
    <row r="115" spans="1:11">
      <c r="A115" t="str">
        <v>149465</v>
      </c>
      <c r="B115" t="str">
        <f>INDEX(Table1[Material - Brand],MATCH(Completed_via_Excel!A115,Table1[Material - Key],0))</f>
        <v>Kiwi</v>
      </c>
      <c r="C115" s="5" t="str">
        <f t="array" ref="C115">IFERROR(
IF(OR(
INDEX(Table1[Current ext vend],
MATCH(1,($A115=Table1[Material - Key])*(Completed_via_Excel!C$1=Table1[Country - Key]),0)) =
INDEX(Table1[Current int vend],
MATCH(1,($A115=Table1[Material - Key])*(Completed_via_Excel!C$1=Table1[Country - Key]),0)),
INDEX(Table1[Current int vend],
MATCH(1,($A115=Table1[Material - Key])*(Completed_via_Excel!C$1=Table1[Country - Key]),0)) = 0),
INDEX(Table1[Current ext vend],
MATCH(1,($A115=Table1[Material - Key])*(Completed_via_Excel!C$1=Table1[Country - Key]),0)),
INDEX(Table1[Current int vend],
MATCH(1,($A115=Table1[Material - Key])*(Completed_via_Excel!C$1=Table1[Country - Key]),0))
),
"")</f>
        <v/>
      </c>
      <c r="D115" s="5" t="str">
        <f t="array" ref="D115">IFERROR(
IF(OR(
INDEX(Table1[Current ext vend],
MATCH(1,($A115=Table1[Material - Key])*(Completed_via_Excel!D$1=Table1[Country - Key]),0)) =
INDEX(Table1[Current int vend],
MATCH(1,($A115=Table1[Material - Key])*(Completed_via_Excel!D$1=Table1[Country - Key]),0)),
INDEX(Table1[Current int vend],
MATCH(1,($A115=Table1[Material - Key])*(Completed_via_Excel!D$1=Table1[Country - Key]),0)) = 0),
INDEX(Table1[Current ext vend],
MATCH(1,($A115=Table1[Material - Key])*(Completed_via_Excel!D$1=Table1[Country - Key]),0)),
INDEX(Table1[Current int vend],
MATCH(1,($A115=Table1[Material - Key])*(Completed_via_Excel!D$1=Table1[Country - Key]),0))
),
"")</f>
        <v>Majority Strategies</v>
      </c>
      <c r="E115" t="str">
        <f t="array" ref="E115">IFERROR(
IF(OR(
INDEX(Table1[Current ext vend],
MATCH(1,($A115=Table1[Material - Key])*(Completed_via_Excel!E$1=Table1[Country - Key]),0)) =
INDEX(Table1[Current int vend],
MATCH(1,($A115=Table1[Material - Key])*(Completed_via_Excel!E$1=Table1[Country - Key]),0)),
INDEX(Table1[Current int vend],
MATCH(1,($A115=Table1[Material - Key])*(Completed_via_Excel!E$1=Table1[Country - Key]),0)) = 0),
INDEX(Table1[Current ext vend],
MATCH(1,($A115=Table1[Material - Key])*(Completed_via_Excel!E$1=Table1[Country - Key]),0)),
INDEX(Table1[Current int vend],
MATCH(1,($A115=Table1[Material - Key])*(Completed_via_Excel!E$1=Table1[Country - Key]),0))
),
"")</f>
        <v>Majority Strategies</v>
      </c>
      <c r="F115" s="20">
        <f t="array" ref="F115">MAX(IF(A115=Table1[Material - Key],Table1[Purchase Price]))</f>
        <v>2</v>
      </c>
      <c r="G115">
        <f t="array" ref="G115">SUMPRODUCT((Table1[Material - Key]=A115)*(Table1[[HM Listing]:[EX Listing]]))</f>
        <v>0</v>
      </c>
      <c r="H115" s="21">
        <f>SUMIFS(Table1[Net Sales/Retail],Table1[Material - Key],Completed_via_Excel!A115)</f>
        <v>416.69</v>
      </c>
      <c r="I115" s="21">
        <f>H115-SUMIFS(Table1[Promotion Net Sales/Retail],Table1[Material - Key],Completed_via_Excel!A115)</f>
        <v>373.64</v>
      </c>
      <c r="J115">
        <f>H115/INDEX(Table1[Monthly AVG sales],MATCH(Completed_via_Excel!A115,Table1[Material - Key],0))</f>
        <v>11.999999999999989</v>
      </c>
      <c r="K115" s="4">
        <f>H115/SUMIFS(Table1[Net Sales/Retail],Table1[Material - Brand],Completed_via_Excel!B115,Table1[PRIVATE LABEL],"&lt;&gt;PL")</f>
        <v>9.5873165156522614E-4</v>
      </c>
    </row>
    <row r="116" spans="1:11">
      <c r="A116" t="str">
        <v>149477</v>
      </c>
      <c r="B116" t="str">
        <f>INDEX(Table1[Material - Brand],MATCH(Completed_via_Excel!A116,Table1[Material - Key],0))</f>
        <v>Kiwi</v>
      </c>
      <c r="C116" s="5" t="str">
        <f t="array" ref="C116">IFERROR(
IF(OR(
INDEX(Table1[Current ext vend],
MATCH(1,($A116=Table1[Material - Key])*(Completed_via_Excel!C$1=Table1[Country - Key]),0)) =
INDEX(Table1[Current int vend],
MATCH(1,($A116=Table1[Material - Key])*(Completed_via_Excel!C$1=Table1[Country - Key]),0)),
INDEX(Table1[Current int vend],
MATCH(1,($A116=Table1[Material - Key])*(Completed_via_Excel!C$1=Table1[Country - Key]),0)) = 0),
INDEX(Table1[Current ext vend],
MATCH(1,($A116=Table1[Material - Key])*(Completed_via_Excel!C$1=Table1[Country - Key]),0)),
INDEX(Table1[Current int vend],
MATCH(1,($A116=Table1[Material - Key])*(Completed_via_Excel!C$1=Table1[Country - Key]),0))
),
"")</f>
        <v>Majority Strategies</v>
      </c>
      <c r="D116" s="5" t="str">
        <f t="array" ref="D116">IFERROR(
IF(OR(
INDEX(Table1[Current ext vend],
MATCH(1,($A116=Table1[Material - Key])*(Completed_via_Excel!D$1=Table1[Country - Key]),0)) =
INDEX(Table1[Current int vend],
MATCH(1,($A116=Table1[Material - Key])*(Completed_via_Excel!D$1=Table1[Country - Key]),0)),
INDEX(Table1[Current int vend],
MATCH(1,($A116=Table1[Material - Key])*(Completed_via_Excel!D$1=Table1[Country - Key]),0)) = 0),
INDEX(Table1[Current ext vend],
MATCH(1,($A116=Table1[Material - Key])*(Completed_via_Excel!D$1=Table1[Country - Key]),0)),
INDEX(Table1[Current int vend],
MATCH(1,($A116=Table1[Material - Key])*(Completed_via_Excel!D$1=Table1[Country - Key]),0))
),
"")</f>
        <v>Majority Strategies</v>
      </c>
      <c r="E116" t="str">
        <f t="array" ref="E116">IFERROR(
IF(OR(
INDEX(Table1[Current ext vend],
MATCH(1,($A116=Table1[Material - Key])*(Completed_via_Excel!E$1=Table1[Country - Key]),0)) =
INDEX(Table1[Current int vend],
MATCH(1,($A116=Table1[Material - Key])*(Completed_via_Excel!E$1=Table1[Country - Key]),0)),
INDEX(Table1[Current int vend],
MATCH(1,($A116=Table1[Material - Key])*(Completed_via_Excel!E$1=Table1[Country - Key]),0)) = 0),
INDEX(Table1[Current ext vend],
MATCH(1,($A116=Table1[Material - Key])*(Completed_via_Excel!E$1=Table1[Country - Key]),0)),
INDEX(Table1[Current int vend],
MATCH(1,($A116=Table1[Material - Key])*(Completed_via_Excel!E$1=Table1[Country - Key]),0))
),
"")</f>
        <v>Majority Strategies</v>
      </c>
      <c r="F116" s="20">
        <f t="array" ref="F116">MAX(IF(A116=Table1[Material - Key],Table1[Purchase Price]))</f>
        <v>2.1039487179487182</v>
      </c>
      <c r="G116">
        <f t="array" ref="G116">SUMPRODUCT((Table1[Material - Key]=A116)*(Table1[[HM Listing]:[EX Listing]]))</f>
        <v>115</v>
      </c>
      <c r="H116" s="21">
        <f>SUMIFS(Table1[Net Sales/Retail],Table1[Material - Key],Completed_via_Excel!A116)</f>
        <v>20041.310000000001</v>
      </c>
      <c r="I116" s="21">
        <f>H116-SUMIFS(Table1[Promotion Net Sales/Retail],Table1[Material - Key],Completed_via_Excel!A116)</f>
        <v>11572.43</v>
      </c>
      <c r="J116">
        <f>H116/INDEX(Table1[Monthly AVG sales],MATCH(Completed_via_Excel!A116,Table1[Material - Key],0))</f>
        <v>11.999999999999977</v>
      </c>
      <c r="K116" s="4">
        <f>H116/SUMIFS(Table1[Net Sales/Retail],Table1[Material - Brand],Completed_via_Excel!B116,Table1[PRIVATE LABEL],"&lt;&gt;PL")</f>
        <v>4.6111589516980689E-2</v>
      </c>
    </row>
    <row r="117" spans="1:11">
      <c r="A117" t="str">
        <v>149478</v>
      </c>
      <c r="B117" t="str">
        <f>INDEX(Table1[Material - Brand],MATCH(Completed_via_Excel!A117,Table1[Material - Key],0))</f>
        <v>Kiwi</v>
      </c>
      <c r="C117" s="5" t="str">
        <f t="array" ref="C117">IFERROR(
IF(OR(
INDEX(Table1[Current ext vend],
MATCH(1,($A117=Table1[Material - Key])*(Completed_via_Excel!C$1=Table1[Country - Key]),0)) =
INDEX(Table1[Current int vend],
MATCH(1,($A117=Table1[Material - Key])*(Completed_via_Excel!C$1=Table1[Country - Key]),0)),
INDEX(Table1[Current int vend],
MATCH(1,($A117=Table1[Material - Key])*(Completed_via_Excel!C$1=Table1[Country - Key]),0)) = 0),
INDEX(Table1[Current ext vend],
MATCH(1,($A117=Table1[Material - Key])*(Completed_via_Excel!C$1=Table1[Country - Key]),0)),
INDEX(Table1[Current int vend],
MATCH(1,($A117=Table1[Material - Key])*(Completed_via_Excel!C$1=Table1[Country - Key]),0))
),
"")</f>
        <v>Majority Strategies</v>
      </c>
      <c r="D117" s="5" t="str">
        <f t="array" ref="D117">IFERROR(
IF(OR(
INDEX(Table1[Current ext vend],
MATCH(1,($A117=Table1[Material - Key])*(Completed_via_Excel!D$1=Table1[Country - Key]),0)) =
INDEX(Table1[Current int vend],
MATCH(1,($A117=Table1[Material - Key])*(Completed_via_Excel!D$1=Table1[Country - Key]),0)),
INDEX(Table1[Current int vend],
MATCH(1,($A117=Table1[Material - Key])*(Completed_via_Excel!D$1=Table1[Country - Key]),0)) = 0),
INDEX(Table1[Current ext vend],
MATCH(1,($A117=Table1[Material - Key])*(Completed_via_Excel!D$1=Table1[Country - Key]),0)),
INDEX(Table1[Current int vend],
MATCH(1,($A117=Table1[Material - Key])*(Completed_via_Excel!D$1=Table1[Country - Key]),0))
),
"")</f>
        <v>Majority Strategies</v>
      </c>
      <c r="E117" t="str">
        <f t="array" ref="E117">IFERROR(
IF(OR(
INDEX(Table1[Current ext vend],
MATCH(1,($A117=Table1[Material - Key])*(Completed_via_Excel!E$1=Table1[Country - Key]),0)) =
INDEX(Table1[Current int vend],
MATCH(1,($A117=Table1[Material - Key])*(Completed_via_Excel!E$1=Table1[Country - Key]),0)),
INDEX(Table1[Current int vend],
MATCH(1,($A117=Table1[Material - Key])*(Completed_via_Excel!E$1=Table1[Country - Key]),0)) = 0),
INDEX(Table1[Current ext vend],
MATCH(1,($A117=Table1[Material - Key])*(Completed_via_Excel!E$1=Table1[Country - Key]),0)),
INDEX(Table1[Current int vend],
MATCH(1,($A117=Table1[Material - Key])*(Completed_via_Excel!E$1=Table1[Country - Key]),0))
),
"")</f>
        <v>Majority Strategies</v>
      </c>
      <c r="F117" s="20">
        <f t="array" ref="F117">MAX(IF(A117=Table1[Material - Key],Table1[Purchase Price]))</f>
        <v>2.0925842044134728</v>
      </c>
      <c r="G117">
        <f t="array" ref="G117">SUMPRODUCT((Table1[Material - Key]=A117)*(Table1[[HM Listing]:[EX Listing]]))</f>
        <v>172</v>
      </c>
      <c r="H117" s="21">
        <f>SUMIFS(Table1[Net Sales/Retail],Table1[Material - Key],Completed_via_Excel!A117)</f>
        <v>24904.47</v>
      </c>
      <c r="I117" s="21">
        <f>H117-SUMIFS(Table1[Promotion Net Sales/Retail],Table1[Material - Key],Completed_via_Excel!A117)</f>
        <v>14159.460000000001</v>
      </c>
      <c r="J117">
        <f>H117/INDEX(Table1[Monthly AVG sales],MATCH(Completed_via_Excel!A117,Table1[Material - Key],0))</f>
        <v>12</v>
      </c>
      <c r="K117" s="4">
        <f>H117/SUMIFS(Table1[Net Sales/Retail],Table1[Material - Brand],Completed_via_Excel!B117,Table1[PRIVATE LABEL],"&lt;&gt;PL")</f>
        <v>5.7300879921420307E-2</v>
      </c>
    </row>
    <row r="118" spans="1:11">
      <c r="A118" t="str">
        <v>149562</v>
      </c>
      <c r="B118" t="str">
        <f>INDEX(Table1[Material - Brand],MATCH(Completed_via_Excel!A118,Table1[Material - Key],0))</f>
        <v>Kiwi</v>
      </c>
      <c r="C118" s="5" t="str">
        <f t="array" ref="C118">IFERROR(
IF(OR(
INDEX(Table1[Current ext vend],
MATCH(1,($A118=Table1[Material - Key])*(Completed_via_Excel!C$1=Table1[Country - Key]),0)) =
INDEX(Table1[Current int vend],
MATCH(1,($A118=Table1[Material - Key])*(Completed_via_Excel!C$1=Table1[Country - Key]),0)),
INDEX(Table1[Current int vend],
MATCH(1,($A118=Table1[Material - Key])*(Completed_via_Excel!C$1=Table1[Country - Key]),0)) = 0),
INDEX(Table1[Current ext vend],
MATCH(1,($A118=Table1[Material - Key])*(Completed_via_Excel!C$1=Table1[Country - Key]),0)),
INDEX(Table1[Current int vend],
MATCH(1,($A118=Table1[Material - Key])*(Completed_via_Excel!C$1=Table1[Country - Key]),0))
),
"")</f>
        <v>Majority Strategies</v>
      </c>
      <c r="D118" s="5" t="str">
        <f t="array" ref="D118">IFERROR(
IF(OR(
INDEX(Table1[Current ext vend],
MATCH(1,($A118=Table1[Material - Key])*(Completed_via_Excel!D$1=Table1[Country - Key]),0)) =
INDEX(Table1[Current int vend],
MATCH(1,($A118=Table1[Material - Key])*(Completed_via_Excel!D$1=Table1[Country - Key]),0)),
INDEX(Table1[Current int vend],
MATCH(1,($A118=Table1[Material - Key])*(Completed_via_Excel!D$1=Table1[Country - Key]),0)) = 0),
INDEX(Table1[Current ext vend],
MATCH(1,($A118=Table1[Material - Key])*(Completed_via_Excel!D$1=Table1[Country - Key]),0)),
INDEX(Table1[Current int vend],
MATCH(1,($A118=Table1[Material - Key])*(Completed_via_Excel!D$1=Table1[Country - Key]),0))
),
"")</f>
        <v>Majority Strategies</v>
      </c>
      <c r="E118" t="str">
        <f t="array" ref="E118">IFERROR(
IF(OR(
INDEX(Table1[Current ext vend],
MATCH(1,($A118=Table1[Material - Key])*(Completed_via_Excel!E$1=Table1[Country - Key]),0)) =
INDEX(Table1[Current int vend],
MATCH(1,($A118=Table1[Material - Key])*(Completed_via_Excel!E$1=Table1[Country - Key]),0)),
INDEX(Table1[Current int vend],
MATCH(1,($A118=Table1[Material - Key])*(Completed_via_Excel!E$1=Table1[Country - Key]),0)) = 0),
INDEX(Table1[Current ext vend],
MATCH(1,($A118=Table1[Material - Key])*(Completed_via_Excel!E$1=Table1[Country - Key]),0)),
INDEX(Table1[Current int vend],
MATCH(1,($A118=Table1[Material - Key])*(Completed_via_Excel!E$1=Table1[Country - Key]),0))
),
"")</f>
        <v>Majority Strategies</v>
      </c>
      <c r="F118" s="20">
        <f t="array" ref="F118">MAX(IF(A118=Table1[Material - Key],Table1[Purchase Price]))</f>
        <v>2.9361459999999999</v>
      </c>
      <c r="G118">
        <f t="array" ref="G118">SUMPRODUCT((Table1[Material - Key]=A118)*(Table1[[HM Listing]:[EX Listing]]))</f>
        <v>46</v>
      </c>
      <c r="H118" s="21">
        <f>SUMIFS(Table1[Net Sales/Retail],Table1[Material - Key],Completed_via_Excel!A118)</f>
        <v>4360.7300000000005</v>
      </c>
      <c r="I118" s="21">
        <f>H118-SUMIFS(Table1[Promotion Net Sales/Retail],Table1[Material - Key],Completed_via_Excel!A118)</f>
        <v>3634.7100000000005</v>
      </c>
      <c r="J118">
        <f>H118/INDEX(Table1[Monthly AVG sales],MATCH(Completed_via_Excel!A118,Table1[Material - Key],0))</f>
        <v>11.999999999999991</v>
      </c>
      <c r="K118" s="4">
        <f>H118/SUMIFS(Table1[Net Sales/Retail],Table1[Material - Brand],Completed_via_Excel!B118,Table1[PRIVATE LABEL],"&lt;&gt;PL")</f>
        <v>1.0033285835825263E-2</v>
      </c>
    </row>
    <row r="119" spans="1:11">
      <c r="A119" t="str">
        <v>150077</v>
      </c>
      <c r="B119" t="str">
        <f>INDEX(Table1[Material - Brand],MATCH(Completed_via_Excel!A119,Table1[Material - Key],0))</f>
        <v>Kiwi</v>
      </c>
      <c r="C119" s="5" t="str">
        <f t="array" ref="C119">IFERROR(
IF(OR(
INDEX(Table1[Current ext vend],
MATCH(1,($A119=Table1[Material - Key])*(Completed_via_Excel!C$1=Table1[Country - Key]),0)) =
INDEX(Table1[Current int vend],
MATCH(1,($A119=Table1[Material - Key])*(Completed_via_Excel!C$1=Table1[Country - Key]),0)),
INDEX(Table1[Current int vend],
MATCH(1,($A119=Table1[Material - Key])*(Completed_via_Excel!C$1=Table1[Country - Key]),0)) = 0),
INDEX(Table1[Current ext vend],
MATCH(1,($A119=Table1[Material - Key])*(Completed_via_Excel!C$1=Table1[Country - Key]),0)),
INDEX(Table1[Current int vend],
MATCH(1,($A119=Table1[Material - Key])*(Completed_via_Excel!C$1=Table1[Country - Key]),0))
),
"")</f>
        <v/>
      </c>
      <c r="D119" s="5" t="str">
        <f t="array" ref="D119">IFERROR(
IF(OR(
INDEX(Table1[Current ext vend],
MATCH(1,($A119=Table1[Material - Key])*(Completed_via_Excel!D$1=Table1[Country - Key]),0)) =
INDEX(Table1[Current int vend],
MATCH(1,($A119=Table1[Material - Key])*(Completed_via_Excel!D$1=Table1[Country - Key]),0)),
INDEX(Table1[Current int vend],
MATCH(1,($A119=Table1[Material - Key])*(Completed_via_Excel!D$1=Table1[Country - Key]),0)) = 0),
INDEX(Table1[Current ext vend],
MATCH(1,($A119=Table1[Material - Key])*(Completed_via_Excel!D$1=Table1[Country - Key]),0)),
INDEX(Table1[Current int vend],
MATCH(1,($A119=Table1[Material - Key])*(Completed_via_Excel!D$1=Table1[Country - Key]),0))
),
"")</f>
        <v/>
      </c>
      <c r="E119" t="str">
        <f t="array" ref="E119">IFERROR(
IF(OR(
INDEX(Table1[Current ext vend],
MATCH(1,($A119=Table1[Material - Key])*(Completed_via_Excel!E$1=Table1[Country - Key]),0)) =
INDEX(Table1[Current int vend],
MATCH(1,($A119=Table1[Material - Key])*(Completed_via_Excel!E$1=Table1[Country - Key]),0)),
INDEX(Table1[Current int vend],
MATCH(1,($A119=Table1[Material - Key])*(Completed_via_Excel!E$1=Table1[Country - Key]),0)) = 0),
INDEX(Table1[Current ext vend],
MATCH(1,($A119=Table1[Material - Key])*(Completed_via_Excel!E$1=Table1[Country - Key]),0)),
INDEX(Table1[Current int vend],
MATCH(1,($A119=Table1[Material - Key])*(Completed_via_Excel!E$1=Table1[Country - Key]),0))
),
"")</f>
        <v>Majority Strategies</v>
      </c>
      <c r="F119" s="20">
        <f t="array" ref="F119">MAX(IF(A119=Table1[Material - Key],Table1[Purchase Price]))</f>
        <v>2.23868</v>
      </c>
      <c r="G119">
        <f t="array" ref="G119">SUMPRODUCT((Table1[Material - Key]=A119)*(Table1[[HM Listing]:[EX Listing]]))</f>
        <v>36</v>
      </c>
      <c r="H119" s="21">
        <f>SUMIFS(Table1[Net Sales/Retail],Table1[Material - Key],Completed_via_Excel!A119)</f>
        <v>1266</v>
      </c>
      <c r="I119" s="21">
        <f>H119-SUMIFS(Table1[Promotion Net Sales/Retail],Table1[Material - Key],Completed_via_Excel!A119)</f>
        <v>1113.2</v>
      </c>
      <c r="J119">
        <f>H119/INDEX(Table1[Monthly AVG sales],MATCH(Completed_via_Excel!A119,Table1[Material - Key],0))</f>
        <v>12</v>
      </c>
      <c r="K119" s="4">
        <f>H119/SUMIFS(Table1[Net Sales/Retail],Table1[Material - Brand],Completed_via_Excel!B119,Table1[PRIVATE LABEL],"&lt;&gt;PL")</f>
        <v>2.912847130676465E-3</v>
      </c>
    </row>
    <row r="120" spans="1:11">
      <c r="A120" t="str">
        <v>150312</v>
      </c>
      <c r="B120" t="str">
        <f>INDEX(Table1[Material - Brand],MATCH(Completed_via_Excel!A120,Table1[Material - Key],0))</f>
        <v>Kiwi</v>
      </c>
      <c r="C120" s="5" t="str">
        <f t="array" ref="C120">IFERROR(
IF(OR(
INDEX(Table1[Current ext vend],
MATCH(1,($A120=Table1[Material - Key])*(Completed_via_Excel!C$1=Table1[Country - Key]),0)) =
INDEX(Table1[Current int vend],
MATCH(1,($A120=Table1[Material - Key])*(Completed_via_Excel!C$1=Table1[Country - Key]),0)),
INDEX(Table1[Current int vend],
MATCH(1,($A120=Table1[Material - Key])*(Completed_via_Excel!C$1=Table1[Country - Key]),0)) = 0),
INDEX(Table1[Current ext vend],
MATCH(1,($A120=Table1[Material - Key])*(Completed_via_Excel!C$1=Table1[Country - Key]),0)),
INDEX(Table1[Current int vend],
MATCH(1,($A120=Table1[Material - Key])*(Completed_via_Excel!C$1=Table1[Country - Key]),0))
),
"")</f>
        <v/>
      </c>
      <c r="D120" s="5" t="str">
        <f t="array" ref="D120">IFERROR(
IF(OR(
INDEX(Table1[Current ext vend],
MATCH(1,($A120=Table1[Material - Key])*(Completed_via_Excel!D$1=Table1[Country - Key]),0)) =
INDEX(Table1[Current int vend],
MATCH(1,($A120=Table1[Material - Key])*(Completed_via_Excel!D$1=Table1[Country - Key]),0)),
INDEX(Table1[Current int vend],
MATCH(1,($A120=Table1[Material - Key])*(Completed_via_Excel!D$1=Table1[Country - Key]),0)) = 0),
INDEX(Table1[Current ext vend],
MATCH(1,($A120=Table1[Material - Key])*(Completed_via_Excel!D$1=Table1[Country - Key]),0)),
INDEX(Table1[Current int vend],
MATCH(1,($A120=Table1[Material - Key])*(Completed_via_Excel!D$1=Table1[Country - Key]),0))
),
"")</f>
        <v/>
      </c>
      <c r="E120" t="str">
        <f t="array" ref="E120">IFERROR(
IF(OR(
INDEX(Table1[Current ext vend],
MATCH(1,($A120=Table1[Material - Key])*(Completed_via_Excel!E$1=Table1[Country - Key]),0)) =
INDEX(Table1[Current int vend],
MATCH(1,($A120=Table1[Material - Key])*(Completed_via_Excel!E$1=Table1[Country - Key]),0)),
INDEX(Table1[Current int vend],
MATCH(1,($A120=Table1[Material - Key])*(Completed_via_Excel!E$1=Table1[Country - Key]),0)) = 0),
INDEX(Table1[Current ext vend],
MATCH(1,($A120=Table1[Material - Key])*(Completed_via_Excel!E$1=Table1[Country - Key]),0)),
INDEX(Table1[Current int vend],
MATCH(1,($A120=Table1[Material - Key])*(Completed_via_Excel!E$1=Table1[Country - Key]),0))
),
"")</f>
        <v>Sage Media Planning &amp; Placement</v>
      </c>
      <c r="F120" s="20">
        <f t="array" ref="F120">MAX(IF(A120=Table1[Material - Key],Table1[Purchase Price]))</f>
        <v>1.1804110000000001</v>
      </c>
      <c r="G120">
        <f t="array" ref="G120">SUMPRODUCT((Table1[Material - Key]=A120)*(Table1[[HM Listing]:[EX Listing]]))</f>
        <v>36</v>
      </c>
      <c r="H120" s="21">
        <f>SUMIFS(Table1[Net Sales/Retail],Table1[Material - Key],Completed_via_Excel!A120)</f>
        <v>2533.41</v>
      </c>
      <c r="I120" s="21">
        <f>H120-SUMIFS(Table1[Promotion Net Sales/Retail],Table1[Material - Key],Completed_via_Excel!A120)</f>
        <v>2212.17</v>
      </c>
      <c r="J120">
        <f>H120/INDEX(Table1[Monthly AVG sales],MATCH(Completed_via_Excel!A120,Table1[Material - Key],0))</f>
        <v>11.999999999999998</v>
      </c>
      <c r="K120" s="4">
        <f>H120/SUMIFS(Table1[Net Sales/Retail],Table1[Material - Brand],Completed_via_Excel!B120,Table1[PRIVATE LABEL],"&lt;&gt;PL")</f>
        <v>5.8289384275885172E-3</v>
      </c>
    </row>
    <row r="121" spans="1:11">
      <c r="A121" t="str">
        <v>150313</v>
      </c>
      <c r="B121" t="str">
        <f>INDEX(Table1[Material - Brand],MATCH(Completed_via_Excel!A121,Table1[Material - Key],0))</f>
        <v>Autan</v>
      </c>
      <c r="C121" s="5" t="str">
        <f t="array" ref="C121">IFERROR(
IF(OR(
INDEX(Table1[Current ext vend],
MATCH(1,($A121=Table1[Material - Key])*(Completed_via_Excel!C$1=Table1[Country - Key]),0)) =
INDEX(Table1[Current int vend],
MATCH(1,($A121=Table1[Material - Key])*(Completed_via_Excel!C$1=Table1[Country - Key]),0)),
INDEX(Table1[Current int vend],
MATCH(1,($A121=Table1[Material - Key])*(Completed_via_Excel!C$1=Table1[Country - Key]),0)) = 0),
INDEX(Table1[Current ext vend],
MATCH(1,($A121=Table1[Material - Key])*(Completed_via_Excel!C$1=Table1[Country - Key]),0)),
INDEX(Table1[Current int vend],
MATCH(1,($A121=Table1[Material - Key])*(Completed_via_Excel!C$1=Table1[Country - Key]),0))
),
"")</f>
        <v/>
      </c>
      <c r="D121" s="5" t="str">
        <f t="array" ref="D121">IFERROR(
IF(OR(
INDEX(Table1[Current ext vend],
MATCH(1,($A121=Table1[Material - Key])*(Completed_via_Excel!D$1=Table1[Country - Key]),0)) =
INDEX(Table1[Current int vend],
MATCH(1,($A121=Table1[Material - Key])*(Completed_via_Excel!D$1=Table1[Country - Key]),0)),
INDEX(Table1[Current int vend],
MATCH(1,($A121=Table1[Material - Key])*(Completed_via_Excel!D$1=Table1[Country - Key]),0)) = 0),
INDEX(Table1[Current ext vend],
MATCH(1,($A121=Table1[Material - Key])*(Completed_via_Excel!D$1=Table1[Country - Key]),0)),
INDEX(Table1[Current int vend],
MATCH(1,($A121=Table1[Material - Key])*(Completed_via_Excel!D$1=Table1[Country - Key]),0))
),
"")</f>
        <v/>
      </c>
      <c r="E121" t="str">
        <f t="array" ref="E121">IFERROR(
IF(OR(
INDEX(Table1[Current ext vend],
MATCH(1,($A121=Table1[Material - Key])*(Completed_via_Excel!E$1=Table1[Country - Key]),0)) =
INDEX(Table1[Current int vend],
MATCH(1,($A121=Table1[Material - Key])*(Completed_via_Excel!E$1=Table1[Country - Key]),0)),
INDEX(Table1[Current int vend],
MATCH(1,($A121=Table1[Material - Key])*(Completed_via_Excel!E$1=Table1[Country - Key]),0)) = 0),
INDEX(Table1[Current ext vend],
MATCH(1,($A121=Table1[Material - Key])*(Completed_via_Excel!E$1=Table1[Country - Key]),0)),
INDEX(Table1[Current int vend],
MATCH(1,($A121=Table1[Material - Key])*(Completed_via_Excel!E$1=Table1[Country - Key]),0))
),
"")</f>
        <v>SKDKnickerbocker</v>
      </c>
      <c r="F121" s="20">
        <f t="array" ref="F121">MAX(IF(A121=Table1[Material - Key],Table1[Purchase Price]))</f>
        <v>2.2835030000000001</v>
      </c>
      <c r="G121">
        <f t="array" ref="G121">SUMPRODUCT((Table1[Material - Key]=A121)*(Table1[[HM Listing]:[EX Listing]]))</f>
        <v>36</v>
      </c>
      <c r="H121" s="21">
        <f>SUMIFS(Table1[Net Sales/Retail],Table1[Material - Key],Completed_via_Excel!A121)</f>
        <v>1475.57</v>
      </c>
      <c r="I121" s="21">
        <f>H121-SUMIFS(Table1[Promotion Net Sales/Retail],Table1[Material - Key],Completed_via_Excel!A121)</f>
        <v>1265.1099999999999</v>
      </c>
      <c r="J121">
        <f>H121/INDEX(Table1[Monthly AVG sales],MATCH(Completed_via_Excel!A121,Table1[Material - Key],0))</f>
        <v>11.999999999999968</v>
      </c>
      <c r="K121" s="4">
        <f>H121/SUMIFS(Table1[Net Sales/Retail],Table1[Material - Brand],Completed_via_Excel!B121,Table1[PRIVATE LABEL],"&lt;&gt;PL")</f>
        <v>0.11154848103198806</v>
      </c>
    </row>
    <row r="122" spans="1:11">
      <c r="A122" t="str">
        <v>150323</v>
      </c>
      <c r="B122" t="str">
        <f>INDEX(Table1[Material - Brand],MATCH(Completed_via_Excel!A122,Table1[Material - Key],0))</f>
        <v>Diffusil</v>
      </c>
      <c r="C122" s="5" t="str">
        <f t="array" ref="C122">IFERROR(
IF(OR(
INDEX(Table1[Current ext vend],
MATCH(1,($A122=Table1[Material - Key])*(Completed_via_Excel!C$1=Table1[Country - Key]),0)) =
INDEX(Table1[Current int vend],
MATCH(1,($A122=Table1[Material - Key])*(Completed_via_Excel!C$1=Table1[Country - Key]),0)),
INDEX(Table1[Current int vend],
MATCH(1,($A122=Table1[Material - Key])*(Completed_via_Excel!C$1=Table1[Country - Key]),0)) = 0),
INDEX(Table1[Current ext vend],
MATCH(1,($A122=Table1[Material - Key])*(Completed_via_Excel!C$1=Table1[Country - Key]),0)),
INDEX(Table1[Current int vend],
MATCH(1,($A122=Table1[Material - Key])*(Completed_via_Excel!C$1=Table1[Country - Key]),0))
),
"")</f>
        <v>Red Eagle Media Group</v>
      </c>
      <c r="D122" s="5" t="str">
        <f t="array" ref="D122">IFERROR(
IF(OR(
INDEX(Table1[Current ext vend],
MATCH(1,($A122=Table1[Material - Key])*(Completed_via_Excel!D$1=Table1[Country - Key]),0)) =
INDEX(Table1[Current int vend],
MATCH(1,($A122=Table1[Material - Key])*(Completed_via_Excel!D$1=Table1[Country - Key]),0)),
INDEX(Table1[Current int vend],
MATCH(1,($A122=Table1[Material - Key])*(Completed_via_Excel!D$1=Table1[Country - Key]),0)) = 0),
INDEX(Table1[Current ext vend],
MATCH(1,($A122=Table1[Material - Key])*(Completed_via_Excel!D$1=Table1[Country - Key]),0)),
INDEX(Table1[Current int vend],
MATCH(1,($A122=Table1[Material - Key])*(Completed_via_Excel!D$1=Table1[Country - Key]),0))
),
"")</f>
        <v>Red Eagle Media Group</v>
      </c>
      <c r="E122" t="str">
        <f t="array" ref="E122">IFERROR(
IF(OR(
INDEX(Table1[Current ext vend],
MATCH(1,($A122=Table1[Material - Key])*(Completed_via_Excel!E$1=Table1[Country - Key]),0)) =
INDEX(Table1[Current int vend],
MATCH(1,($A122=Table1[Material - Key])*(Completed_via_Excel!E$1=Table1[Country - Key]),0)),
INDEX(Table1[Current int vend],
MATCH(1,($A122=Table1[Material - Key])*(Completed_via_Excel!E$1=Table1[Country - Key]),0)) = 0),
INDEX(Table1[Current ext vend],
MATCH(1,($A122=Table1[Material - Key])*(Completed_via_Excel!E$1=Table1[Country - Key]),0)),
INDEX(Table1[Current int vend],
MATCH(1,($A122=Table1[Material - Key])*(Completed_via_Excel!E$1=Table1[Country - Key]),0))
),
"")</f>
        <v>Red Eagle Media Group</v>
      </c>
      <c r="F122" s="20">
        <f t="array" ref="F122">MAX(IF(A122=Table1[Material - Key],Table1[Purchase Price]))</f>
        <v>2.29</v>
      </c>
      <c r="G122">
        <f t="array" ref="G122">SUMPRODUCT((Table1[Material - Key]=A122)*(Table1[[HM Listing]:[EX Listing]]))</f>
        <v>58</v>
      </c>
      <c r="H122" s="21">
        <f>SUMIFS(Table1[Net Sales/Retail],Table1[Material - Key],Completed_via_Excel!A122)</f>
        <v>1434.96</v>
      </c>
      <c r="I122" s="21">
        <f>H122-SUMIFS(Table1[Promotion Net Sales/Retail],Table1[Material - Key],Completed_via_Excel!A122)</f>
        <v>983.16000000000008</v>
      </c>
      <c r="J122">
        <f>H122/INDEX(Table1[Monthly AVG sales],MATCH(Completed_via_Excel!A122,Table1[Material - Key],0))</f>
        <v>12</v>
      </c>
      <c r="K122" s="4">
        <f>H122/SUMIFS(Table1[Net Sales/Retail],Table1[Material - Brand],Completed_via_Excel!B122,Table1[PRIVATE LABEL],"&lt;&gt;PL")</f>
        <v>6.7342235270763232E-2</v>
      </c>
    </row>
    <row r="123" spans="1:11">
      <c r="A123" t="str">
        <v>150324</v>
      </c>
      <c r="B123" t="str">
        <f>INDEX(Table1[Material - Brand],MATCH(Completed_via_Excel!A123,Table1[Material - Key],0))</f>
        <v>Diffusil</v>
      </c>
      <c r="C123" s="5" t="str">
        <f t="array" ref="C123">IFERROR(
IF(OR(
INDEX(Table1[Current ext vend],
MATCH(1,($A123=Table1[Material - Key])*(Completed_via_Excel!C$1=Table1[Country - Key]),0)) =
INDEX(Table1[Current int vend],
MATCH(1,($A123=Table1[Material - Key])*(Completed_via_Excel!C$1=Table1[Country - Key]),0)),
INDEX(Table1[Current int vend],
MATCH(1,($A123=Table1[Material - Key])*(Completed_via_Excel!C$1=Table1[Country - Key]),0)) = 0),
INDEX(Table1[Current ext vend],
MATCH(1,($A123=Table1[Material - Key])*(Completed_via_Excel!C$1=Table1[Country - Key]),0)),
INDEX(Table1[Current int vend],
MATCH(1,($A123=Table1[Material - Key])*(Completed_via_Excel!C$1=Table1[Country - Key]),0))
),
"")</f>
        <v>Red Eagle Media Group</v>
      </c>
      <c r="D123" s="5" t="str">
        <f t="array" ref="D123">IFERROR(
IF(OR(
INDEX(Table1[Current ext vend],
MATCH(1,($A123=Table1[Material - Key])*(Completed_via_Excel!D$1=Table1[Country - Key]),0)) =
INDEX(Table1[Current int vend],
MATCH(1,($A123=Table1[Material - Key])*(Completed_via_Excel!D$1=Table1[Country - Key]),0)),
INDEX(Table1[Current int vend],
MATCH(1,($A123=Table1[Material - Key])*(Completed_via_Excel!D$1=Table1[Country - Key]),0)) = 0),
INDEX(Table1[Current ext vend],
MATCH(1,($A123=Table1[Material - Key])*(Completed_via_Excel!D$1=Table1[Country - Key]),0)),
INDEX(Table1[Current int vend],
MATCH(1,($A123=Table1[Material - Key])*(Completed_via_Excel!D$1=Table1[Country - Key]),0))
),
"")</f>
        <v>Red Eagle Media Group</v>
      </c>
      <c r="E123" t="str">
        <f t="array" ref="E123">IFERROR(
IF(OR(
INDEX(Table1[Current ext vend],
MATCH(1,($A123=Table1[Material - Key])*(Completed_via_Excel!E$1=Table1[Country - Key]),0)) =
INDEX(Table1[Current int vend],
MATCH(1,($A123=Table1[Material - Key])*(Completed_via_Excel!E$1=Table1[Country - Key]),0)),
INDEX(Table1[Current int vend],
MATCH(1,($A123=Table1[Material - Key])*(Completed_via_Excel!E$1=Table1[Country - Key]),0)) = 0),
INDEX(Table1[Current ext vend],
MATCH(1,($A123=Table1[Material - Key])*(Completed_via_Excel!E$1=Table1[Country - Key]),0)),
INDEX(Table1[Current int vend],
MATCH(1,($A123=Table1[Material - Key])*(Completed_via_Excel!E$1=Table1[Country - Key]),0))
),
"")</f>
        <v>Red Eagle Media Group</v>
      </c>
      <c r="F123" s="20">
        <f t="array" ref="F123">MAX(IF(A123=Table1[Material - Key],Table1[Purchase Price]))</f>
        <v>2.102335958005249</v>
      </c>
      <c r="G123">
        <f t="array" ref="G123">SUMPRODUCT((Table1[Material - Key]=A123)*(Table1[[HM Listing]:[EX Listing]]))</f>
        <v>237</v>
      </c>
      <c r="H123" s="21">
        <f>SUMIFS(Table1[Net Sales/Retail],Table1[Material - Key],Completed_via_Excel!A123)</f>
        <v>12770.93</v>
      </c>
      <c r="I123" s="21">
        <f>H123-SUMIFS(Table1[Promotion Net Sales/Retail],Table1[Material - Key],Completed_via_Excel!A123)</f>
        <v>5840.41</v>
      </c>
      <c r="J123">
        <f>H123/INDEX(Table1[Monthly AVG sales],MATCH(Completed_via_Excel!A123,Table1[Material - Key],0))</f>
        <v>11.999999999999963</v>
      </c>
      <c r="K123" s="4">
        <f>H123/SUMIFS(Table1[Net Sales/Retail],Table1[Material - Brand],Completed_via_Excel!B123,Table1[PRIVATE LABEL],"&lt;&gt;PL")</f>
        <v>0.59933585095504283</v>
      </c>
    </row>
    <row r="124" spans="1:11">
      <c r="A124" t="str">
        <v>150325</v>
      </c>
      <c r="B124" t="str">
        <f>INDEX(Table1[Material - Brand],MATCH(Completed_via_Excel!A124,Table1[Material - Key],0))</f>
        <v>Diffusil</v>
      </c>
      <c r="C124" s="5" t="str">
        <f t="array" ref="C124">IFERROR(
IF(OR(
INDEX(Table1[Current ext vend],
MATCH(1,($A124=Table1[Material - Key])*(Completed_via_Excel!C$1=Table1[Country - Key]),0)) =
INDEX(Table1[Current int vend],
MATCH(1,($A124=Table1[Material - Key])*(Completed_via_Excel!C$1=Table1[Country - Key]),0)),
INDEX(Table1[Current int vend],
MATCH(1,($A124=Table1[Material - Key])*(Completed_via_Excel!C$1=Table1[Country - Key]),0)) = 0),
INDEX(Table1[Current ext vend],
MATCH(1,($A124=Table1[Material - Key])*(Completed_via_Excel!C$1=Table1[Country - Key]),0)),
INDEX(Table1[Current int vend],
MATCH(1,($A124=Table1[Material - Key])*(Completed_via_Excel!C$1=Table1[Country - Key]),0))
),
"")</f>
        <v>Red Eagle Media Group</v>
      </c>
      <c r="D124" s="5" t="str">
        <f t="array" ref="D124">IFERROR(
IF(OR(
INDEX(Table1[Current ext vend],
MATCH(1,($A124=Table1[Material - Key])*(Completed_via_Excel!D$1=Table1[Country - Key]),0)) =
INDEX(Table1[Current int vend],
MATCH(1,($A124=Table1[Material - Key])*(Completed_via_Excel!D$1=Table1[Country - Key]),0)),
INDEX(Table1[Current int vend],
MATCH(1,($A124=Table1[Material - Key])*(Completed_via_Excel!D$1=Table1[Country - Key]),0)) = 0),
INDEX(Table1[Current ext vend],
MATCH(1,($A124=Table1[Material - Key])*(Completed_via_Excel!D$1=Table1[Country - Key]),0)),
INDEX(Table1[Current int vend],
MATCH(1,($A124=Table1[Material - Key])*(Completed_via_Excel!D$1=Table1[Country - Key]),0))
),
"")</f>
        <v>Red Eagle Media Group</v>
      </c>
      <c r="E124" t="str">
        <f t="array" ref="E124">IFERROR(
IF(OR(
INDEX(Table1[Current ext vend],
MATCH(1,($A124=Table1[Material - Key])*(Completed_via_Excel!E$1=Table1[Country - Key]),0)) =
INDEX(Table1[Current int vend],
MATCH(1,($A124=Table1[Material - Key])*(Completed_via_Excel!E$1=Table1[Country - Key]),0)),
INDEX(Table1[Current int vend],
MATCH(1,($A124=Table1[Material - Key])*(Completed_via_Excel!E$1=Table1[Country - Key]),0)) = 0),
INDEX(Table1[Current ext vend],
MATCH(1,($A124=Table1[Material - Key])*(Completed_via_Excel!E$1=Table1[Country - Key]),0)),
INDEX(Table1[Current int vend],
MATCH(1,($A124=Table1[Material - Key])*(Completed_via_Excel!E$1=Table1[Country - Key]),0))
),
"")</f>
        <v>Red Eagle Media Group</v>
      </c>
      <c r="F124" s="20">
        <f t="array" ref="F124">MAX(IF(A124=Table1[Material - Key],Table1[Purchase Price]))</f>
        <v>2.1736866666666672</v>
      </c>
      <c r="G124">
        <f t="array" ref="G124">SUMPRODUCT((Table1[Material - Key]=A124)*(Table1[[HM Listing]:[EX Listing]]))</f>
        <v>186</v>
      </c>
      <c r="H124" s="21">
        <f>SUMIFS(Table1[Net Sales/Retail],Table1[Material - Key],Completed_via_Excel!A124)</f>
        <v>7102.58</v>
      </c>
      <c r="I124" s="21">
        <f>H124-SUMIFS(Table1[Promotion Net Sales/Retail],Table1[Material - Key],Completed_via_Excel!A124)</f>
        <v>4392.5600000000004</v>
      </c>
      <c r="J124">
        <f>H124/INDEX(Table1[Monthly AVG sales],MATCH(Completed_via_Excel!A124,Table1[Material - Key],0))</f>
        <v>11.999999999999993</v>
      </c>
      <c r="K124" s="4">
        <f>H124/SUMIFS(Table1[Net Sales/Retail],Table1[Material - Brand],Completed_via_Excel!B124,Table1[PRIVATE LABEL],"&lt;&gt;PL")</f>
        <v>0.33332191377419407</v>
      </c>
    </row>
    <row r="125" spans="1:11">
      <c r="A125" t="str">
        <v>150326</v>
      </c>
      <c r="B125" t="str">
        <f>INDEX(Table1[Material - Brand],MATCH(Completed_via_Excel!A125,Table1[Material - Key],0))</f>
        <v>Ekozip</v>
      </c>
      <c r="C125" s="5" t="str">
        <f t="array" ref="C125">IFERROR(
IF(OR(
INDEX(Table1[Current ext vend],
MATCH(1,($A125=Table1[Material - Key])*(Completed_via_Excel!C$1=Table1[Country - Key]),0)) =
INDEX(Table1[Current int vend],
MATCH(1,($A125=Table1[Material - Key])*(Completed_via_Excel!C$1=Table1[Country - Key]),0)),
INDEX(Table1[Current int vend],
MATCH(1,($A125=Table1[Material - Key])*(Completed_via_Excel!C$1=Table1[Country - Key]),0)) = 0),
INDEX(Table1[Current ext vend],
MATCH(1,($A125=Table1[Material - Key])*(Completed_via_Excel!C$1=Table1[Country - Key]),0)),
INDEX(Table1[Current int vend],
MATCH(1,($A125=Table1[Material - Key])*(Completed_via_Excel!C$1=Table1[Country - Key]),0))
),
"")</f>
        <v/>
      </c>
      <c r="D125" s="5" t="str">
        <f t="array" ref="D125">IFERROR(
IF(OR(
INDEX(Table1[Current ext vend],
MATCH(1,($A125=Table1[Material - Key])*(Completed_via_Excel!D$1=Table1[Country - Key]),0)) =
INDEX(Table1[Current int vend],
MATCH(1,($A125=Table1[Material - Key])*(Completed_via_Excel!D$1=Table1[Country - Key]),0)),
INDEX(Table1[Current int vend],
MATCH(1,($A125=Table1[Material - Key])*(Completed_via_Excel!D$1=Table1[Country - Key]),0)) = 0),
INDEX(Table1[Current ext vend],
MATCH(1,($A125=Table1[Material - Key])*(Completed_via_Excel!D$1=Table1[Country - Key]),0)),
INDEX(Table1[Current int vend],
MATCH(1,($A125=Table1[Material - Key])*(Completed_via_Excel!D$1=Table1[Country - Key]),0))
),
"")</f>
        <v/>
      </c>
      <c r="E125" t="str">
        <f t="array" ref="E125">IFERROR(
IF(OR(
INDEX(Table1[Current ext vend],
MATCH(1,($A125=Table1[Material - Key])*(Completed_via_Excel!E$1=Table1[Country - Key]),0)) =
INDEX(Table1[Current int vend],
MATCH(1,($A125=Table1[Material - Key])*(Completed_via_Excel!E$1=Table1[Country - Key]),0)),
INDEX(Table1[Current int vend],
MATCH(1,($A125=Table1[Material - Key])*(Completed_via_Excel!E$1=Table1[Country - Key]),0)) = 0),
INDEX(Table1[Current ext vend],
MATCH(1,($A125=Table1[Material - Key])*(Completed_via_Excel!E$1=Table1[Country - Key]),0)),
INDEX(Table1[Current int vend],
MATCH(1,($A125=Table1[Material - Key])*(Completed_via_Excel!E$1=Table1[Country - Key]),0))
),
"")</f>
        <v>Matson Media</v>
      </c>
      <c r="F125" s="20">
        <f t="array" ref="F125">MAX(IF(A125=Table1[Material - Key],Table1[Purchase Price]))</f>
        <v>1</v>
      </c>
      <c r="G125">
        <f t="array" ref="G125">SUMPRODUCT((Table1[Material - Key]=A125)*(Table1[[HM Listing]:[EX Listing]]))</f>
        <v>0</v>
      </c>
      <c r="H125" s="21">
        <f>SUMIFS(Table1[Net Sales/Retail],Table1[Material - Key],Completed_via_Excel!A125)</f>
        <v>10.039999999999999</v>
      </c>
      <c r="I125" s="21">
        <f>H125-SUMIFS(Table1[Promotion Net Sales/Retail],Table1[Material - Key],Completed_via_Excel!A125)</f>
        <v>5.9999999999999991</v>
      </c>
      <c r="J125">
        <f>H125/INDEX(Table1[Monthly AVG sales],MATCH(Completed_via_Excel!A125,Table1[Material - Key],0))</f>
        <v>2</v>
      </c>
      <c r="K125" s="4">
        <f>H125/SUMIFS(Table1[Net Sales/Retail],Table1[Material - Brand],Completed_via_Excel!B125,Table1[PRIVATE LABEL],"&lt;&gt;PL")</f>
        <v>1</v>
      </c>
    </row>
    <row r="126" spans="1:11">
      <c r="A126" t="str">
        <v>150328</v>
      </c>
      <c r="B126" t="str">
        <f>INDEX(Table1[Material - Brand],MATCH(Completed_via_Excel!A126,Table1[Material - Key],0))</f>
        <v>No Brand</v>
      </c>
      <c r="C126" s="5" t="str">
        <f t="array" ref="C126">IFERROR(
IF(OR(
INDEX(Table1[Current ext vend],
MATCH(1,($A126=Table1[Material - Key])*(Completed_via_Excel!C$1=Table1[Country - Key]),0)) =
INDEX(Table1[Current int vend],
MATCH(1,($A126=Table1[Material - Key])*(Completed_via_Excel!C$1=Table1[Country - Key]),0)),
INDEX(Table1[Current int vend],
MATCH(1,($A126=Table1[Material - Key])*(Completed_via_Excel!C$1=Table1[Country - Key]),0)) = 0),
INDEX(Table1[Current ext vend],
MATCH(1,($A126=Table1[Material - Key])*(Completed_via_Excel!C$1=Table1[Country - Key]),0)),
INDEX(Table1[Current int vend],
MATCH(1,($A126=Table1[Material - Key])*(Completed_via_Excel!C$1=Table1[Country - Key]),0))
),
"")</f>
        <v>Matson Media</v>
      </c>
      <c r="D126" s="5" t="str">
        <f t="array" ref="D126">IFERROR(
IF(OR(
INDEX(Table1[Current ext vend],
MATCH(1,($A126=Table1[Material - Key])*(Completed_via_Excel!D$1=Table1[Country - Key]),0)) =
INDEX(Table1[Current int vend],
MATCH(1,($A126=Table1[Material - Key])*(Completed_via_Excel!D$1=Table1[Country - Key]),0)),
INDEX(Table1[Current int vend],
MATCH(1,($A126=Table1[Material - Key])*(Completed_via_Excel!D$1=Table1[Country - Key]),0)) = 0),
INDEX(Table1[Current ext vend],
MATCH(1,($A126=Table1[Material - Key])*(Completed_via_Excel!D$1=Table1[Country - Key]),0)),
INDEX(Table1[Current int vend],
MATCH(1,($A126=Table1[Material - Key])*(Completed_via_Excel!D$1=Table1[Country - Key]),0))
),
"")</f>
        <v>Matson Media</v>
      </c>
      <c r="E126" t="str">
        <f t="array" ref="E126">IFERROR(
IF(OR(
INDEX(Table1[Current ext vend],
MATCH(1,($A126=Table1[Material - Key])*(Completed_via_Excel!E$1=Table1[Country - Key]),0)) =
INDEX(Table1[Current int vend],
MATCH(1,($A126=Table1[Material - Key])*(Completed_via_Excel!E$1=Table1[Country - Key]),0)),
INDEX(Table1[Current int vend],
MATCH(1,($A126=Table1[Material - Key])*(Completed_via_Excel!E$1=Table1[Country - Key]),0)) = 0),
INDEX(Table1[Current ext vend],
MATCH(1,($A126=Table1[Material - Key])*(Completed_via_Excel!E$1=Table1[Country - Key]),0)),
INDEX(Table1[Current int vend],
MATCH(1,($A126=Table1[Material - Key])*(Completed_via_Excel!E$1=Table1[Country - Key]),0))
),
"")</f>
        <v>Matson Media</v>
      </c>
      <c r="F126" s="20">
        <f t="array" ref="F126">MAX(IF(A126=Table1[Material - Key],Table1[Purchase Price]))</f>
        <v>1.19</v>
      </c>
      <c r="G126">
        <f t="array" ref="G126">SUMPRODUCT((Table1[Material - Key]=A126)*(Table1[[HM Listing]:[EX Listing]]))</f>
        <v>149</v>
      </c>
      <c r="H126" s="21">
        <f>SUMIFS(Table1[Net Sales/Retail],Table1[Material - Key],Completed_via_Excel!A126)</f>
        <v>2878.27</v>
      </c>
      <c r="I126" s="21">
        <f>H126-SUMIFS(Table1[Promotion Net Sales/Retail],Table1[Material - Key],Completed_via_Excel!A126)</f>
        <v>1852.32</v>
      </c>
      <c r="J126">
        <f>H126/INDEX(Table1[Monthly AVG sales],MATCH(Completed_via_Excel!A126,Table1[Material - Key],0))</f>
        <v>12.000000000000016</v>
      </c>
      <c r="K126" s="4">
        <f>H126/SUMIFS(Table1[Net Sales/Retail],Table1[Material - Brand],Completed_via_Excel!B126,Table1[PRIVATE LABEL],"&lt;&gt;PL")</f>
        <v>1</v>
      </c>
    </row>
    <row r="127" spans="1:11">
      <c r="A127" t="str">
        <v>150332</v>
      </c>
      <c r="B127" t="str">
        <f>INDEX(Table1[Material - Brand],MATCH(Completed_via_Excel!A127,Table1[Material - Key],0))</f>
        <v>Oma King</v>
      </c>
      <c r="C127" s="5" t="str">
        <f t="array" ref="C127">IFERROR(
IF(OR(
INDEX(Table1[Current ext vend],
MATCH(1,($A127=Table1[Material - Key])*(Completed_via_Excel!C$1=Table1[Country - Key]),0)) =
INDEX(Table1[Current int vend],
MATCH(1,($A127=Table1[Material - Key])*(Completed_via_Excel!C$1=Table1[Country - Key]),0)),
INDEX(Table1[Current int vend],
MATCH(1,($A127=Table1[Material - Key])*(Completed_via_Excel!C$1=Table1[Country - Key]),0)) = 0),
INDEX(Table1[Current ext vend],
MATCH(1,($A127=Table1[Material - Key])*(Completed_via_Excel!C$1=Table1[Country - Key]),0)),
INDEX(Table1[Current int vend],
MATCH(1,($A127=Table1[Material - Key])*(Completed_via_Excel!C$1=Table1[Country - Key]),0))
),
"")</f>
        <v/>
      </c>
      <c r="D127" s="5" t="str">
        <f t="array" ref="D127">IFERROR(
IF(OR(
INDEX(Table1[Current ext vend],
MATCH(1,($A127=Table1[Material - Key])*(Completed_via_Excel!D$1=Table1[Country - Key]),0)) =
INDEX(Table1[Current int vend],
MATCH(1,($A127=Table1[Material - Key])*(Completed_via_Excel!D$1=Table1[Country - Key]),0)),
INDEX(Table1[Current int vend],
MATCH(1,($A127=Table1[Material - Key])*(Completed_via_Excel!D$1=Table1[Country - Key]),0)) = 0),
INDEX(Table1[Current ext vend],
MATCH(1,($A127=Table1[Material - Key])*(Completed_via_Excel!D$1=Table1[Country - Key]),0)),
INDEX(Table1[Current int vend],
MATCH(1,($A127=Table1[Material - Key])*(Completed_via_Excel!D$1=Table1[Country - Key]),0))
),
"")</f>
        <v/>
      </c>
      <c r="E127" t="str">
        <f t="array" ref="E127">IFERROR(
IF(OR(
INDEX(Table1[Current ext vend],
MATCH(1,($A127=Table1[Material - Key])*(Completed_via_Excel!E$1=Table1[Country - Key]),0)) =
INDEX(Table1[Current int vend],
MATCH(1,($A127=Table1[Material - Key])*(Completed_via_Excel!E$1=Table1[Country - Key]),0)),
INDEX(Table1[Current int vend],
MATCH(1,($A127=Table1[Material - Key])*(Completed_via_Excel!E$1=Table1[Country - Key]),0)) = 0),
INDEX(Table1[Current ext vend],
MATCH(1,($A127=Table1[Material - Key])*(Completed_via_Excel!E$1=Table1[Country - Key]),0)),
INDEX(Table1[Current int vend],
MATCH(1,($A127=Table1[Material - Key])*(Completed_via_Excel!E$1=Table1[Country - Key]),0))
),
"")</f>
        <v>Jamestown Assoc</v>
      </c>
      <c r="F127" s="20">
        <f t="array" ref="F127">MAX(IF(A127=Table1[Material - Key],Table1[Purchase Price]))</f>
        <v>1.33</v>
      </c>
      <c r="G127">
        <f t="array" ref="G127">SUMPRODUCT((Table1[Material - Key]=A127)*(Table1[[HM Listing]:[EX Listing]]))</f>
        <v>49</v>
      </c>
      <c r="H127" s="21">
        <f>SUMIFS(Table1[Net Sales/Retail],Table1[Material - Key],Completed_via_Excel!A127)</f>
        <v>9639.7900000000009</v>
      </c>
      <c r="I127" s="21">
        <f>H127-SUMIFS(Table1[Promotion Net Sales/Retail],Table1[Material - Key],Completed_via_Excel!A127)</f>
        <v>3935.7200000000012</v>
      </c>
      <c r="J127">
        <f>H127/INDEX(Table1[Monthly AVG sales],MATCH(Completed_via_Excel!A127,Table1[Material - Key],0))</f>
        <v>12.000000000000007</v>
      </c>
      <c r="K127" s="4">
        <f>H127/SUMIFS(Table1[Net Sales/Retail],Table1[Material - Brand],Completed_via_Excel!B127,Table1[PRIVATE LABEL],"&lt;&gt;PL")</f>
        <v>0.26987041178810683</v>
      </c>
    </row>
    <row r="128" spans="1:11">
      <c r="A128" t="str">
        <v>150333</v>
      </c>
      <c r="B128" t="str">
        <f>INDEX(Table1[Material - Brand],MATCH(Completed_via_Excel!A128,Table1[Material - Key],0))</f>
        <v>Oma King</v>
      </c>
      <c r="C128" s="5" t="str">
        <f t="array" ref="C128">IFERROR(
IF(OR(
INDEX(Table1[Current ext vend],
MATCH(1,($A128=Table1[Material - Key])*(Completed_via_Excel!C$1=Table1[Country - Key]),0)) =
INDEX(Table1[Current int vend],
MATCH(1,($A128=Table1[Material - Key])*(Completed_via_Excel!C$1=Table1[Country - Key]),0)),
INDEX(Table1[Current int vend],
MATCH(1,($A128=Table1[Material - Key])*(Completed_via_Excel!C$1=Table1[Country - Key]),0)) = 0),
INDEX(Table1[Current ext vend],
MATCH(1,($A128=Table1[Material - Key])*(Completed_via_Excel!C$1=Table1[Country - Key]),0)),
INDEX(Table1[Current int vend],
MATCH(1,($A128=Table1[Material - Key])*(Completed_via_Excel!C$1=Table1[Country - Key]),0))
),
"")</f>
        <v/>
      </c>
      <c r="D128" s="5" t="str">
        <f t="array" ref="D128">IFERROR(
IF(OR(
INDEX(Table1[Current ext vend],
MATCH(1,($A128=Table1[Material - Key])*(Completed_via_Excel!D$1=Table1[Country - Key]),0)) =
INDEX(Table1[Current int vend],
MATCH(1,($A128=Table1[Material - Key])*(Completed_via_Excel!D$1=Table1[Country - Key]),0)),
INDEX(Table1[Current int vend],
MATCH(1,($A128=Table1[Material - Key])*(Completed_via_Excel!D$1=Table1[Country - Key]),0)) = 0),
INDEX(Table1[Current ext vend],
MATCH(1,($A128=Table1[Material - Key])*(Completed_via_Excel!D$1=Table1[Country - Key]),0)),
INDEX(Table1[Current int vend],
MATCH(1,($A128=Table1[Material - Key])*(Completed_via_Excel!D$1=Table1[Country - Key]),0))
),
"")</f>
        <v/>
      </c>
      <c r="E128" t="str">
        <f t="array" ref="E128">IFERROR(
IF(OR(
INDEX(Table1[Current ext vend],
MATCH(1,($A128=Table1[Material - Key])*(Completed_via_Excel!E$1=Table1[Country - Key]),0)) =
INDEX(Table1[Current int vend],
MATCH(1,($A128=Table1[Material - Key])*(Completed_via_Excel!E$1=Table1[Country - Key]),0)),
INDEX(Table1[Current int vend],
MATCH(1,($A128=Table1[Material - Key])*(Completed_via_Excel!E$1=Table1[Country - Key]),0)) = 0),
INDEX(Table1[Current ext vend],
MATCH(1,($A128=Table1[Material - Key])*(Completed_via_Excel!E$1=Table1[Country - Key]),0)),
INDEX(Table1[Current int vend],
MATCH(1,($A128=Table1[Material - Key])*(Completed_via_Excel!E$1=Table1[Country - Key]),0))
),
"")</f>
        <v>Jamestown Assoc</v>
      </c>
      <c r="F128" s="20">
        <f t="array" ref="F128">MAX(IF(A128=Table1[Material - Key],Table1[Purchase Price]))</f>
        <v>2.33</v>
      </c>
      <c r="G128">
        <f t="array" ref="G128">SUMPRODUCT((Table1[Material - Key]=A128)*(Table1[[HM Listing]:[EX Listing]]))</f>
        <v>55</v>
      </c>
      <c r="H128" s="21">
        <f>SUMIFS(Table1[Net Sales/Retail],Table1[Material - Key],Completed_via_Excel!A128)</f>
        <v>11109.22</v>
      </c>
      <c r="I128" s="21">
        <f>H128-SUMIFS(Table1[Promotion Net Sales/Retail],Table1[Material - Key],Completed_via_Excel!A128)</f>
        <v>4571.9399999999996</v>
      </c>
      <c r="J128">
        <f>H128/INDEX(Table1[Monthly AVG sales],MATCH(Completed_via_Excel!A128,Table1[Material - Key],0))</f>
        <v>12.000000000000004</v>
      </c>
      <c r="K128" s="4">
        <f>H128/SUMIFS(Table1[Net Sales/Retail],Table1[Material - Brand],Completed_via_Excel!B128,Table1[PRIVATE LABEL],"&lt;&gt;PL")</f>
        <v>0.31100778917846467</v>
      </c>
    </row>
    <row r="129" spans="1:11">
      <c r="A129" t="str">
        <v>150334</v>
      </c>
      <c r="B129" t="str">
        <f>INDEX(Table1[Material - Brand],MATCH(Completed_via_Excel!A129,Table1[Material - Key],0))</f>
        <v>Oma King</v>
      </c>
      <c r="C129" s="5" t="str">
        <f t="array" ref="C129">IFERROR(
IF(OR(
INDEX(Table1[Current ext vend],
MATCH(1,($A129=Table1[Material - Key])*(Completed_via_Excel!C$1=Table1[Country - Key]),0)) =
INDEX(Table1[Current int vend],
MATCH(1,($A129=Table1[Material - Key])*(Completed_via_Excel!C$1=Table1[Country - Key]),0)),
INDEX(Table1[Current int vend],
MATCH(1,($A129=Table1[Material - Key])*(Completed_via_Excel!C$1=Table1[Country - Key]),0)) = 0),
INDEX(Table1[Current ext vend],
MATCH(1,($A129=Table1[Material - Key])*(Completed_via_Excel!C$1=Table1[Country - Key]),0)),
INDEX(Table1[Current int vend],
MATCH(1,($A129=Table1[Material - Key])*(Completed_via_Excel!C$1=Table1[Country - Key]),0))
),
"")</f>
        <v/>
      </c>
      <c r="D129" s="5" t="str">
        <f t="array" ref="D129">IFERROR(
IF(OR(
INDEX(Table1[Current ext vend],
MATCH(1,($A129=Table1[Material - Key])*(Completed_via_Excel!D$1=Table1[Country - Key]),0)) =
INDEX(Table1[Current int vend],
MATCH(1,($A129=Table1[Material - Key])*(Completed_via_Excel!D$1=Table1[Country - Key]),0)),
INDEX(Table1[Current int vend],
MATCH(1,($A129=Table1[Material - Key])*(Completed_via_Excel!D$1=Table1[Country - Key]),0)) = 0),
INDEX(Table1[Current ext vend],
MATCH(1,($A129=Table1[Material - Key])*(Completed_via_Excel!D$1=Table1[Country - Key]),0)),
INDEX(Table1[Current int vend],
MATCH(1,($A129=Table1[Material - Key])*(Completed_via_Excel!D$1=Table1[Country - Key]),0))
),
"")</f>
        <v/>
      </c>
      <c r="E129" t="str">
        <f t="array" ref="E129">IFERROR(
IF(OR(
INDEX(Table1[Current ext vend],
MATCH(1,($A129=Table1[Material - Key])*(Completed_via_Excel!E$1=Table1[Country - Key]),0)) =
INDEX(Table1[Current int vend],
MATCH(1,($A129=Table1[Material - Key])*(Completed_via_Excel!E$1=Table1[Country - Key]),0)),
INDEX(Table1[Current int vend],
MATCH(1,($A129=Table1[Material - Key])*(Completed_via_Excel!E$1=Table1[Country - Key]),0)) = 0),
INDEX(Table1[Current ext vend],
MATCH(1,($A129=Table1[Material - Key])*(Completed_via_Excel!E$1=Table1[Country - Key]),0)),
INDEX(Table1[Current int vend],
MATCH(1,($A129=Table1[Material - Key])*(Completed_via_Excel!E$1=Table1[Country - Key]),0))
),
"")</f>
        <v>Jamestown Assoc</v>
      </c>
      <c r="F129" s="20">
        <f t="array" ref="F129">MAX(IF(A129=Table1[Material - Key],Table1[Purchase Price]))</f>
        <v>2.33</v>
      </c>
      <c r="G129">
        <f t="array" ref="G129">SUMPRODUCT((Table1[Material - Key]=A129)*(Table1[[HM Listing]:[EX Listing]]))</f>
        <v>49</v>
      </c>
      <c r="H129" s="21">
        <f>SUMIFS(Table1[Net Sales/Retail],Table1[Material - Key],Completed_via_Excel!A129)</f>
        <v>10604.65</v>
      </c>
      <c r="I129" s="21">
        <f>H129-SUMIFS(Table1[Promotion Net Sales/Retail],Table1[Material - Key],Completed_via_Excel!A129)</f>
        <v>4201.9299999999994</v>
      </c>
      <c r="J129">
        <f>H129/INDEX(Table1[Monthly AVG sales],MATCH(Completed_via_Excel!A129,Table1[Material - Key],0))</f>
        <v>12.000000000000005</v>
      </c>
      <c r="K129" s="4">
        <f>H129/SUMIFS(Table1[Net Sales/Retail],Table1[Material - Brand],Completed_via_Excel!B129,Table1[PRIVATE LABEL],"&lt;&gt;PL")</f>
        <v>0.29688211697233513</v>
      </c>
    </row>
    <row r="130" spans="1:11">
      <c r="A130" t="str">
        <v>150335</v>
      </c>
      <c r="B130" t="str">
        <f>INDEX(Table1[Material - Brand],MATCH(Completed_via_Excel!A130,Table1[Material - Key],0))</f>
        <v>Woly (Melvo)</v>
      </c>
      <c r="C130" s="5" t="str">
        <f t="array" ref="C130">IFERROR(
IF(OR(
INDEX(Table1[Current ext vend],
MATCH(1,($A130=Table1[Material - Key])*(Completed_via_Excel!C$1=Table1[Country - Key]),0)) =
INDEX(Table1[Current int vend],
MATCH(1,($A130=Table1[Material - Key])*(Completed_via_Excel!C$1=Table1[Country - Key]),0)),
INDEX(Table1[Current int vend],
MATCH(1,($A130=Table1[Material - Key])*(Completed_via_Excel!C$1=Table1[Country - Key]),0)) = 0),
INDEX(Table1[Current ext vend],
MATCH(1,($A130=Table1[Material - Key])*(Completed_via_Excel!C$1=Table1[Country - Key]),0)),
INDEX(Table1[Current int vend],
MATCH(1,($A130=Table1[Material - Key])*(Completed_via_Excel!C$1=Table1[Country - Key]),0))
),
"")</f>
        <v/>
      </c>
      <c r="D130" s="5" t="str">
        <f t="array" ref="D130">IFERROR(
IF(OR(
INDEX(Table1[Current ext vend],
MATCH(1,($A130=Table1[Material - Key])*(Completed_via_Excel!D$1=Table1[Country - Key]),0)) =
INDEX(Table1[Current int vend],
MATCH(1,($A130=Table1[Material - Key])*(Completed_via_Excel!D$1=Table1[Country - Key]),0)),
INDEX(Table1[Current int vend],
MATCH(1,($A130=Table1[Material - Key])*(Completed_via_Excel!D$1=Table1[Country - Key]),0)) = 0),
INDEX(Table1[Current ext vend],
MATCH(1,($A130=Table1[Material - Key])*(Completed_via_Excel!D$1=Table1[Country - Key]),0)),
INDEX(Table1[Current int vend],
MATCH(1,($A130=Table1[Material - Key])*(Completed_via_Excel!D$1=Table1[Country - Key]),0))
),
"")</f>
        <v/>
      </c>
      <c r="E130" t="str">
        <f t="array" ref="E130">IFERROR(
IF(OR(
INDEX(Table1[Current ext vend],
MATCH(1,($A130=Table1[Material - Key])*(Completed_via_Excel!E$1=Table1[Country - Key]),0)) =
INDEX(Table1[Current int vend],
MATCH(1,($A130=Table1[Material - Key])*(Completed_via_Excel!E$1=Table1[Country - Key]),0)),
INDEX(Table1[Current int vend],
MATCH(1,($A130=Table1[Material - Key])*(Completed_via_Excel!E$1=Table1[Country - Key]),0)) = 0),
INDEX(Table1[Current ext vend],
MATCH(1,($A130=Table1[Material - Key])*(Completed_via_Excel!E$1=Table1[Country - Key]),0)),
INDEX(Table1[Current int vend],
MATCH(1,($A130=Table1[Material - Key])*(Completed_via_Excel!E$1=Table1[Country - Key]),0))
),
"")</f>
        <v>Automatic Data Processing Inc</v>
      </c>
      <c r="F130" s="20">
        <f t="array" ref="F130">MAX(IF(A130=Table1[Material - Key],Table1[Purchase Price]))</f>
        <v>2.33</v>
      </c>
      <c r="G130">
        <f t="array" ref="G130">SUMPRODUCT((Table1[Material - Key]=A130)*(Table1[[HM Listing]:[EX Listing]]))</f>
        <v>55</v>
      </c>
      <c r="H130" s="21">
        <f>SUMIFS(Table1[Net Sales/Retail],Table1[Material - Key],Completed_via_Excel!A130)</f>
        <v>11824.55</v>
      </c>
      <c r="I130" s="21">
        <f>H130-SUMIFS(Table1[Promotion Net Sales/Retail],Table1[Material - Key],Completed_via_Excel!A130)</f>
        <v>4697.1999999999989</v>
      </c>
      <c r="J130">
        <f>H130/INDEX(Table1[Monthly AVG sales],MATCH(Completed_via_Excel!A130,Table1[Material - Key],0))</f>
        <v>11.999999999999996</v>
      </c>
      <c r="K130" s="4">
        <f>H130/SUMIFS(Table1[Net Sales/Retail],Table1[Material - Brand],Completed_via_Excel!B130,Table1[PRIVATE LABEL],"&lt;&gt;PL")</f>
        <v>1</v>
      </c>
    </row>
    <row r="131" spans="1:11">
      <c r="A131" t="str">
        <v>150336</v>
      </c>
      <c r="B131" t="str">
        <f>INDEX(Table1[Material - Brand],MATCH(Completed_via_Excel!A131,Table1[Material - Key],0))</f>
        <v>Gold Care</v>
      </c>
      <c r="C131" s="5" t="str">
        <f t="array" ref="C131">IFERROR(
IF(OR(
INDEX(Table1[Current ext vend],
MATCH(1,($A131=Table1[Material - Key])*(Completed_via_Excel!C$1=Table1[Country - Key]),0)) =
INDEX(Table1[Current int vend],
MATCH(1,($A131=Table1[Material - Key])*(Completed_via_Excel!C$1=Table1[Country - Key]),0)),
INDEX(Table1[Current int vend],
MATCH(1,($A131=Table1[Material - Key])*(Completed_via_Excel!C$1=Table1[Country - Key]),0)) = 0),
INDEX(Table1[Current ext vend],
MATCH(1,($A131=Table1[Material - Key])*(Completed_via_Excel!C$1=Table1[Country - Key]),0)),
INDEX(Table1[Current int vend],
MATCH(1,($A131=Table1[Material - Key])*(Completed_via_Excel!C$1=Table1[Country - Key]),0))
),
"")</f>
        <v/>
      </c>
      <c r="D131" s="5" t="str">
        <f t="array" ref="D131">IFERROR(
IF(OR(
INDEX(Table1[Current ext vend],
MATCH(1,($A131=Table1[Material - Key])*(Completed_via_Excel!D$1=Table1[Country - Key]),0)) =
INDEX(Table1[Current int vend],
MATCH(1,($A131=Table1[Material - Key])*(Completed_via_Excel!D$1=Table1[Country - Key]),0)),
INDEX(Table1[Current int vend],
MATCH(1,($A131=Table1[Material - Key])*(Completed_via_Excel!D$1=Table1[Country - Key]),0)) = 0),
INDEX(Table1[Current ext vend],
MATCH(1,($A131=Table1[Material - Key])*(Completed_via_Excel!D$1=Table1[Country - Key]),0)),
INDEX(Table1[Current int vend],
MATCH(1,($A131=Table1[Material - Key])*(Completed_via_Excel!D$1=Table1[Country - Key]),0))
),
"")</f>
        <v/>
      </c>
      <c r="E131" t="str">
        <f t="array" ref="E131">IFERROR(
IF(OR(
INDEX(Table1[Current ext vend],
MATCH(1,($A131=Table1[Material - Key])*(Completed_via_Excel!E$1=Table1[Country - Key]),0)) =
INDEX(Table1[Current int vend],
MATCH(1,($A131=Table1[Material - Key])*(Completed_via_Excel!E$1=Table1[Country - Key]),0)),
INDEX(Table1[Current int vend],
MATCH(1,($A131=Table1[Material - Key])*(Completed_via_Excel!E$1=Table1[Country - Key]),0)) = 0),
INDEX(Table1[Current ext vend],
MATCH(1,($A131=Table1[Material - Key])*(Completed_via_Excel!E$1=Table1[Country - Key]),0)),
INDEX(Table1[Current int vend],
MATCH(1,($A131=Table1[Material - Key])*(Completed_via_Excel!E$1=Table1[Country - Key]),0))
),
"")</f>
        <v>Buying Time LLC</v>
      </c>
      <c r="F131" s="20">
        <f t="array" ref="F131">MAX(IF(A131=Table1[Material - Key],Table1[Purchase Price]))</f>
        <v>2.33</v>
      </c>
      <c r="G131">
        <f t="array" ref="G131">SUMPRODUCT((Table1[Material - Key]=A131)*(Table1[[HM Listing]:[EX Listing]]))</f>
        <v>55</v>
      </c>
      <c r="H131" s="21">
        <f>SUMIFS(Table1[Net Sales/Retail],Table1[Material - Key],Completed_via_Excel!A131)</f>
        <v>9057.7800000000007</v>
      </c>
      <c r="I131" s="21">
        <f>H131-SUMIFS(Table1[Promotion Net Sales/Retail],Table1[Material - Key],Completed_via_Excel!A131)</f>
        <v>3910.6200000000008</v>
      </c>
      <c r="J131">
        <f>H131/INDEX(Table1[Monthly AVG sales],MATCH(Completed_via_Excel!A131,Table1[Material - Key],0))</f>
        <v>12</v>
      </c>
      <c r="K131" s="4">
        <f>H131/SUMIFS(Table1[Net Sales/Retail],Table1[Material - Brand],Completed_via_Excel!B131,Table1[PRIVATE LABEL],"&lt;&gt;PL")</f>
        <v>9.230764527240487E-2</v>
      </c>
    </row>
    <row r="132" spans="1:11">
      <c r="A132" t="str">
        <v>150337</v>
      </c>
      <c r="B132" t="str">
        <f>INDEX(Table1[Material - Brand],MATCH(Completed_via_Excel!A132,Table1[Material - Key],0))</f>
        <v>Kiwi</v>
      </c>
      <c r="C132" s="5" t="str">
        <f t="array" ref="C132">IFERROR(
IF(OR(
INDEX(Table1[Current ext vend],
MATCH(1,($A132=Table1[Material - Key])*(Completed_via_Excel!C$1=Table1[Country - Key]),0)) =
INDEX(Table1[Current int vend],
MATCH(1,($A132=Table1[Material - Key])*(Completed_via_Excel!C$1=Table1[Country - Key]),0)),
INDEX(Table1[Current int vend],
MATCH(1,($A132=Table1[Material - Key])*(Completed_via_Excel!C$1=Table1[Country - Key]),0)) = 0),
INDEX(Table1[Current ext vend],
MATCH(1,($A132=Table1[Material - Key])*(Completed_via_Excel!C$1=Table1[Country - Key]),0)),
INDEX(Table1[Current int vend],
MATCH(1,($A132=Table1[Material - Key])*(Completed_via_Excel!C$1=Table1[Country - Key]),0))
),
"")</f>
        <v/>
      </c>
      <c r="D132" s="5" t="str">
        <f t="array" ref="D132">IFERROR(
IF(OR(
INDEX(Table1[Current ext vend],
MATCH(1,($A132=Table1[Material - Key])*(Completed_via_Excel!D$1=Table1[Country - Key]),0)) =
INDEX(Table1[Current int vend],
MATCH(1,($A132=Table1[Material - Key])*(Completed_via_Excel!D$1=Table1[Country - Key]),0)),
INDEX(Table1[Current int vend],
MATCH(1,($A132=Table1[Material - Key])*(Completed_via_Excel!D$1=Table1[Country - Key]),0)) = 0),
INDEX(Table1[Current ext vend],
MATCH(1,($A132=Table1[Material - Key])*(Completed_via_Excel!D$1=Table1[Country - Key]),0)),
INDEX(Table1[Current int vend],
MATCH(1,($A132=Table1[Material - Key])*(Completed_via_Excel!D$1=Table1[Country - Key]),0))
),
"")</f>
        <v/>
      </c>
      <c r="E132" t="str">
        <f t="array" ref="E132">IFERROR(
IF(OR(
INDEX(Table1[Current ext vend],
MATCH(1,($A132=Table1[Material - Key])*(Completed_via_Excel!E$1=Table1[Country - Key]),0)) =
INDEX(Table1[Current int vend],
MATCH(1,($A132=Table1[Material - Key])*(Completed_via_Excel!E$1=Table1[Country - Key]),0)),
INDEX(Table1[Current int vend],
MATCH(1,($A132=Table1[Material - Key])*(Completed_via_Excel!E$1=Table1[Country - Key]),0)) = 0),
INDEX(Table1[Current ext vend],
MATCH(1,($A132=Table1[Material - Key])*(Completed_via_Excel!E$1=Table1[Country - Key]),0)),
INDEX(Table1[Current int vend],
MATCH(1,($A132=Table1[Material - Key])*(Completed_via_Excel!E$1=Table1[Country - Key]),0))
),
"")</f>
        <v>Sage Media Planning &amp; Placement</v>
      </c>
      <c r="F132" s="20">
        <f t="array" ref="F132">MAX(IF(A132=Table1[Material - Key],Table1[Purchase Price]))</f>
        <v>2.33</v>
      </c>
      <c r="G132">
        <f t="array" ref="G132">SUMPRODUCT((Table1[Material - Key]=A132)*(Table1[[HM Listing]:[EX Listing]]))</f>
        <v>55</v>
      </c>
      <c r="H132" s="21">
        <f>SUMIFS(Table1[Net Sales/Retail],Table1[Material - Key],Completed_via_Excel!A132)</f>
        <v>11862.58</v>
      </c>
      <c r="I132" s="21">
        <f>H132-SUMIFS(Table1[Promotion Net Sales/Retail],Table1[Material - Key],Completed_via_Excel!A132)</f>
        <v>4802.13</v>
      </c>
      <c r="J132">
        <f>H132/INDEX(Table1[Monthly AVG sales],MATCH(Completed_via_Excel!A132,Table1[Material - Key],0))</f>
        <v>11.999999999999993</v>
      </c>
      <c r="K132" s="4">
        <f>H132/SUMIFS(Table1[Net Sales/Retail],Table1[Material - Brand],Completed_via_Excel!B132,Table1[PRIVATE LABEL],"&lt;&gt;PL")</f>
        <v>2.729374574677727E-2</v>
      </c>
    </row>
    <row r="133" spans="1:11">
      <c r="A133" t="str">
        <v>150338</v>
      </c>
      <c r="B133" t="str">
        <f>INDEX(Table1[Material - Brand],MATCH(Completed_via_Excel!A133,Table1[Material - Key],0))</f>
        <v>Kiwi</v>
      </c>
      <c r="C133" s="5" t="str">
        <f t="array" ref="C133">IFERROR(
IF(OR(
INDEX(Table1[Current ext vend],
MATCH(1,($A133=Table1[Material - Key])*(Completed_via_Excel!C$1=Table1[Country - Key]),0)) =
INDEX(Table1[Current int vend],
MATCH(1,($A133=Table1[Material - Key])*(Completed_via_Excel!C$1=Table1[Country - Key]),0)),
INDEX(Table1[Current int vend],
MATCH(1,($A133=Table1[Material - Key])*(Completed_via_Excel!C$1=Table1[Country - Key]),0)) = 0),
INDEX(Table1[Current ext vend],
MATCH(1,($A133=Table1[Material - Key])*(Completed_via_Excel!C$1=Table1[Country - Key]),0)),
INDEX(Table1[Current int vend],
MATCH(1,($A133=Table1[Material - Key])*(Completed_via_Excel!C$1=Table1[Country - Key]),0))
),
"")</f>
        <v/>
      </c>
      <c r="D133" s="5" t="str">
        <f t="array" ref="D133">IFERROR(
IF(OR(
INDEX(Table1[Current ext vend],
MATCH(1,($A133=Table1[Material - Key])*(Completed_via_Excel!D$1=Table1[Country - Key]),0)) =
INDEX(Table1[Current int vend],
MATCH(1,($A133=Table1[Material - Key])*(Completed_via_Excel!D$1=Table1[Country - Key]),0)),
INDEX(Table1[Current int vend],
MATCH(1,($A133=Table1[Material - Key])*(Completed_via_Excel!D$1=Table1[Country - Key]),0)) = 0),
INDEX(Table1[Current ext vend],
MATCH(1,($A133=Table1[Material - Key])*(Completed_via_Excel!D$1=Table1[Country - Key]),0)),
INDEX(Table1[Current int vend],
MATCH(1,($A133=Table1[Material - Key])*(Completed_via_Excel!D$1=Table1[Country - Key]),0))
),
"")</f>
        <v/>
      </c>
      <c r="E133" t="str">
        <f t="array" ref="E133">IFERROR(
IF(OR(
INDEX(Table1[Current ext vend],
MATCH(1,($A133=Table1[Material - Key])*(Completed_via_Excel!E$1=Table1[Country - Key]),0)) =
INDEX(Table1[Current int vend],
MATCH(1,($A133=Table1[Material - Key])*(Completed_via_Excel!E$1=Table1[Country - Key]),0)),
INDEX(Table1[Current int vend],
MATCH(1,($A133=Table1[Material - Key])*(Completed_via_Excel!E$1=Table1[Country - Key]),0)) = 0),
INDEX(Table1[Current ext vend],
MATCH(1,($A133=Table1[Material - Key])*(Completed_via_Excel!E$1=Table1[Country - Key]),0)),
INDEX(Table1[Current int vend],
MATCH(1,($A133=Table1[Material - Key])*(Completed_via_Excel!E$1=Table1[Country - Key]),0))
),
"")</f>
        <v>Sage Media Planning &amp; Placement</v>
      </c>
      <c r="F133" s="20">
        <f t="array" ref="F133">MAX(IF(A133=Table1[Material - Key],Table1[Purchase Price]))</f>
        <v>2.33</v>
      </c>
      <c r="G133">
        <f t="array" ref="G133">SUMPRODUCT((Table1[Material - Key]=A133)*(Table1[[HM Listing]:[EX Listing]]))</f>
        <v>49</v>
      </c>
      <c r="H133" s="21">
        <f>SUMIFS(Table1[Net Sales/Retail],Table1[Material - Key],Completed_via_Excel!A133)</f>
        <v>8993.39</v>
      </c>
      <c r="I133" s="21">
        <f>H133-SUMIFS(Table1[Promotion Net Sales/Retail],Table1[Material - Key],Completed_via_Excel!A133)</f>
        <v>3705.7999999999993</v>
      </c>
      <c r="J133">
        <f>H133/INDEX(Table1[Monthly AVG sales],MATCH(Completed_via_Excel!A133,Table1[Material - Key],0))</f>
        <v>11.999999999999995</v>
      </c>
      <c r="K133" s="4">
        <f>H133/SUMIFS(Table1[Net Sales/Retail],Table1[Material - Brand],Completed_via_Excel!B133,Table1[PRIVATE LABEL],"&lt;&gt;PL")</f>
        <v>2.0692235589695428E-2</v>
      </c>
    </row>
    <row r="134" spans="1:11">
      <c r="A134" t="str">
        <v>150339</v>
      </c>
      <c r="B134" t="str">
        <f>INDEX(Table1[Material - Brand],MATCH(Completed_via_Excel!A134,Table1[Material - Key],0))</f>
        <v>Kiwi</v>
      </c>
      <c r="C134" s="5" t="str">
        <f t="array" ref="C134">IFERROR(
IF(OR(
INDEX(Table1[Current ext vend],
MATCH(1,($A134=Table1[Material - Key])*(Completed_via_Excel!C$1=Table1[Country - Key]),0)) =
INDEX(Table1[Current int vend],
MATCH(1,($A134=Table1[Material - Key])*(Completed_via_Excel!C$1=Table1[Country - Key]),0)),
INDEX(Table1[Current int vend],
MATCH(1,($A134=Table1[Material - Key])*(Completed_via_Excel!C$1=Table1[Country - Key]),0)) = 0),
INDEX(Table1[Current ext vend],
MATCH(1,($A134=Table1[Material - Key])*(Completed_via_Excel!C$1=Table1[Country - Key]),0)),
INDEX(Table1[Current int vend],
MATCH(1,($A134=Table1[Material - Key])*(Completed_via_Excel!C$1=Table1[Country - Key]),0))
),
"")</f>
        <v/>
      </c>
      <c r="D134" s="5" t="str">
        <f t="array" ref="D134">IFERROR(
IF(OR(
INDEX(Table1[Current ext vend],
MATCH(1,($A134=Table1[Material - Key])*(Completed_via_Excel!D$1=Table1[Country - Key]),0)) =
INDEX(Table1[Current int vend],
MATCH(1,($A134=Table1[Material - Key])*(Completed_via_Excel!D$1=Table1[Country - Key]),0)),
INDEX(Table1[Current int vend],
MATCH(1,($A134=Table1[Material - Key])*(Completed_via_Excel!D$1=Table1[Country - Key]),0)) = 0),
INDEX(Table1[Current ext vend],
MATCH(1,($A134=Table1[Material - Key])*(Completed_via_Excel!D$1=Table1[Country - Key]),0)),
INDEX(Table1[Current int vend],
MATCH(1,($A134=Table1[Material - Key])*(Completed_via_Excel!D$1=Table1[Country - Key]),0))
),
"")</f>
        <v/>
      </c>
      <c r="E134" t="str">
        <f t="array" ref="E134">IFERROR(
IF(OR(
INDEX(Table1[Current ext vend],
MATCH(1,($A134=Table1[Material - Key])*(Completed_via_Excel!E$1=Table1[Country - Key]),0)) =
INDEX(Table1[Current int vend],
MATCH(1,($A134=Table1[Material - Key])*(Completed_via_Excel!E$1=Table1[Country - Key]),0)),
INDEX(Table1[Current int vend],
MATCH(1,($A134=Table1[Material - Key])*(Completed_via_Excel!E$1=Table1[Country - Key]),0)) = 0),
INDEX(Table1[Current ext vend],
MATCH(1,($A134=Table1[Material - Key])*(Completed_via_Excel!E$1=Table1[Country - Key]),0)),
INDEX(Table1[Current int vend],
MATCH(1,($A134=Table1[Material - Key])*(Completed_via_Excel!E$1=Table1[Country - Key]),0))
),
"")</f>
        <v>Sage Media Planning &amp; Placement</v>
      </c>
      <c r="F134" s="20">
        <f t="array" ref="F134">MAX(IF(A134=Table1[Material - Key],Table1[Purchase Price]))</f>
        <v>1.33</v>
      </c>
      <c r="G134">
        <f t="array" ref="G134">SUMPRODUCT((Table1[Material - Key]=A134)*(Table1[[HM Listing]:[EX Listing]]))</f>
        <v>55</v>
      </c>
      <c r="H134" s="21">
        <f>SUMIFS(Table1[Net Sales/Retail],Table1[Material - Key],Completed_via_Excel!A134)</f>
        <v>12763.52</v>
      </c>
      <c r="I134" s="21">
        <f>H134-SUMIFS(Table1[Promotion Net Sales/Retail],Table1[Material - Key],Completed_via_Excel!A134)</f>
        <v>4978.93</v>
      </c>
      <c r="J134">
        <f>H134/INDEX(Table1[Monthly AVG sales],MATCH(Completed_via_Excel!A134,Table1[Material - Key],0))</f>
        <v>11.999999999999963</v>
      </c>
      <c r="K134" s="4">
        <f>H134/SUMIFS(Table1[Net Sales/Retail],Table1[Material - Brand],Completed_via_Excel!B134,Table1[PRIVATE LABEL],"&lt;&gt;PL")</f>
        <v>2.936665292996183E-2</v>
      </c>
    </row>
    <row r="135" spans="1:11">
      <c r="A135" t="str">
        <v>152692</v>
      </c>
      <c r="B135" t="str">
        <f>INDEX(Table1[Material - Brand],MATCH(Completed_via_Excel!A135,Table1[Material - Key],0))</f>
        <v>Kiwi</v>
      </c>
      <c r="C135" s="5" t="str">
        <f t="array" ref="C135">IFERROR(
IF(OR(
INDEX(Table1[Current ext vend],
MATCH(1,($A135=Table1[Material - Key])*(Completed_via_Excel!C$1=Table1[Country - Key]),0)) =
INDEX(Table1[Current int vend],
MATCH(1,($A135=Table1[Material - Key])*(Completed_via_Excel!C$1=Table1[Country - Key]),0)),
INDEX(Table1[Current int vend],
MATCH(1,($A135=Table1[Material - Key])*(Completed_via_Excel!C$1=Table1[Country - Key]),0)) = 0),
INDEX(Table1[Current ext vend],
MATCH(1,($A135=Table1[Material - Key])*(Completed_via_Excel!C$1=Table1[Country - Key]),0)),
INDEX(Table1[Current int vend],
MATCH(1,($A135=Table1[Material - Key])*(Completed_via_Excel!C$1=Table1[Country - Key]),0))
),
"")</f>
        <v/>
      </c>
      <c r="D135" s="5" t="str">
        <f t="array" ref="D135">IFERROR(
IF(OR(
INDEX(Table1[Current ext vend],
MATCH(1,($A135=Table1[Material - Key])*(Completed_via_Excel!D$1=Table1[Country - Key]),0)) =
INDEX(Table1[Current int vend],
MATCH(1,($A135=Table1[Material - Key])*(Completed_via_Excel!D$1=Table1[Country - Key]),0)),
INDEX(Table1[Current int vend],
MATCH(1,($A135=Table1[Material - Key])*(Completed_via_Excel!D$1=Table1[Country - Key]),0)) = 0),
INDEX(Table1[Current ext vend],
MATCH(1,($A135=Table1[Material - Key])*(Completed_via_Excel!D$1=Table1[Country - Key]),0)),
INDEX(Table1[Current int vend],
MATCH(1,($A135=Table1[Material - Key])*(Completed_via_Excel!D$1=Table1[Country - Key]),0))
),
"")</f>
        <v/>
      </c>
      <c r="E135" t="str">
        <f t="array" ref="E135">IFERROR(
IF(OR(
INDEX(Table1[Current ext vend],
MATCH(1,($A135=Table1[Material - Key])*(Completed_via_Excel!E$1=Table1[Country - Key]),0)) =
INDEX(Table1[Current int vend],
MATCH(1,($A135=Table1[Material - Key])*(Completed_via_Excel!E$1=Table1[Country - Key]),0)),
INDEX(Table1[Current int vend],
MATCH(1,($A135=Table1[Material - Key])*(Completed_via_Excel!E$1=Table1[Country - Key]),0)) = 0),
INDEX(Table1[Current ext vend],
MATCH(1,($A135=Table1[Material - Key])*(Completed_via_Excel!E$1=Table1[Country - Key]),0)),
INDEX(Table1[Current int vend],
MATCH(1,($A135=Table1[Material - Key])*(Completed_via_Excel!E$1=Table1[Country - Key]),0))
),
"")</f>
        <v>Sage Media Planning &amp; Placement</v>
      </c>
      <c r="F135" s="20">
        <f t="array" ref="F135">MAX(IF(A135=Table1[Material - Key],Table1[Purchase Price]))</f>
        <v>3.3586399999999998</v>
      </c>
      <c r="G135">
        <f t="array" ref="G135">SUMPRODUCT((Table1[Material - Key]=A135)*(Table1[[HM Listing]:[EX Listing]]))</f>
        <v>55</v>
      </c>
      <c r="H135" s="21">
        <f>SUMIFS(Table1[Net Sales/Retail],Table1[Material - Key],Completed_via_Excel!A135)</f>
        <v>15200.75</v>
      </c>
      <c r="I135" s="21">
        <f>H135-SUMIFS(Table1[Promotion Net Sales/Retail],Table1[Material - Key],Completed_via_Excel!A135)</f>
        <v>3426.8500000000004</v>
      </c>
      <c r="J135">
        <f>H135/INDEX(Table1[Monthly AVG sales],MATCH(Completed_via_Excel!A135,Table1[Material - Key],0))</f>
        <v>9.0000000000000124</v>
      </c>
      <c r="K135" s="4">
        <f>H135/SUMIFS(Table1[Net Sales/Retail],Table1[Material - Brand],Completed_via_Excel!B135,Table1[PRIVATE LABEL],"&lt;&gt;PL")</f>
        <v>3.4974297805395162E-2</v>
      </c>
    </row>
    <row r="136" spans="1:11">
      <c r="A136" t="str">
        <v>153658</v>
      </c>
      <c r="B136" t="str">
        <f>INDEX(Table1[Material - Brand],MATCH(Completed_via_Excel!A136,Table1[Material - Key],0))</f>
        <v>Kiwi</v>
      </c>
      <c r="C136" s="5" t="str">
        <f t="array" ref="C136">IFERROR(
IF(OR(
INDEX(Table1[Current ext vend],
MATCH(1,($A136=Table1[Material - Key])*(Completed_via_Excel!C$1=Table1[Country - Key]),0)) =
INDEX(Table1[Current int vend],
MATCH(1,($A136=Table1[Material - Key])*(Completed_via_Excel!C$1=Table1[Country - Key]),0)),
INDEX(Table1[Current int vend],
MATCH(1,($A136=Table1[Material - Key])*(Completed_via_Excel!C$1=Table1[Country - Key]),0)) = 0),
INDEX(Table1[Current ext vend],
MATCH(1,($A136=Table1[Material - Key])*(Completed_via_Excel!C$1=Table1[Country - Key]),0)),
INDEX(Table1[Current int vend],
MATCH(1,($A136=Table1[Material - Key])*(Completed_via_Excel!C$1=Table1[Country - Key]),0))
),
"")</f>
        <v/>
      </c>
      <c r="D136" s="5" t="str">
        <f t="array" ref="D136">IFERROR(
IF(OR(
INDEX(Table1[Current ext vend],
MATCH(1,($A136=Table1[Material - Key])*(Completed_via_Excel!D$1=Table1[Country - Key]),0)) =
INDEX(Table1[Current int vend],
MATCH(1,($A136=Table1[Material - Key])*(Completed_via_Excel!D$1=Table1[Country - Key]),0)),
INDEX(Table1[Current int vend],
MATCH(1,($A136=Table1[Material - Key])*(Completed_via_Excel!D$1=Table1[Country - Key]),0)) = 0),
INDEX(Table1[Current ext vend],
MATCH(1,($A136=Table1[Material - Key])*(Completed_via_Excel!D$1=Table1[Country - Key]),0)),
INDEX(Table1[Current int vend],
MATCH(1,($A136=Table1[Material - Key])*(Completed_via_Excel!D$1=Table1[Country - Key]),0))
),
"")</f>
        <v>Sage Media Planning &amp; Placement</v>
      </c>
      <c r="E136" t="str">
        <f t="array" ref="E136">IFERROR(
IF(OR(
INDEX(Table1[Current ext vend],
MATCH(1,($A136=Table1[Material - Key])*(Completed_via_Excel!E$1=Table1[Country - Key]),0)) =
INDEX(Table1[Current int vend],
MATCH(1,($A136=Table1[Material - Key])*(Completed_via_Excel!E$1=Table1[Country - Key]),0)),
INDEX(Table1[Current int vend],
MATCH(1,($A136=Table1[Material - Key])*(Completed_via_Excel!E$1=Table1[Country - Key]),0)) = 0),
INDEX(Table1[Current ext vend],
MATCH(1,($A136=Table1[Material - Key])*(Completed_via_Excel!E$1=Table1[Country - Key]),0)),
INDEX(Table1[Current int vend],
MATCH(1,($A136=Table1[Material - Key])*(Completed_via_Excel!E$1=Table1[Country - Key]),0))
),
"")</f>
        <v/>
      </c>
      <c r="F136" s="20">
        <f t="array" ref="F136">MAX(IF(A136=Table1[Material - Key],Table1[Purchase Price]))</f>
        <v>2</v>
      </c>
      <c r="G136">
        <f t="array" ref="G136">SUMPRODUCT((Table1[Material - Key]=A136)*(Table1[[HM Listing]:[EX Listing]]))</f>
        <v>0</v>
      </c>
      <c r="H136" s="21">
        <f>SUMIFS(Table1[Net Sales/Retail],Table1[Material - Key],Completed_via_Excel!A136)</f>
        <v>2.19</v>
      </c>
      <c r="I136" s="21">
        <f>H136-SUMIFS(Table1[Promotion Net Sales/Retail],Table1[Material - Key],Completed_via_Excel!A136)</f>
        <v>1.45</v>
      </c>
      <c r="J136">
        <f>H136/INDEX(Table1[Monthly AVG sales],MATCH(Completed_via_Excel!A136,Table1[Material - Key],0))</f>
        <v>2</v>
      </c>
      <c r="K136" s="4">
        <f>H136/SUMIFS(Table1[Net Sales/Retail],Table1[Material - Brand],Completed_via_Excel!B136,Table1[PRIVATE LABEL],"&lt;&gt;PL")</f>
        <v>5.0388113871891457E-6</v>
      </c>
    </row>
    <row r="137" spans="1:11">
      <c r="A137" t="str">
        <v>153659</v>
      </c>
      <c r="B137" t="str">
        <f>INDEX(Table1[Material - Brand],MATCH(Completed_via_Excel!A137,Table1[Material - Key],0))</f>
        <v>Kiwi</v>
      </c>
      <c r="C137" s="5" t="str">
        <f t="array" ref="C137">IFERROR(
IF(OR(
INDEX(Table1[Current ext vend],
MATCH(1,($A137=Table1[Material - Key])*(Completed_via_Excel!C$1=Table1[Country - Key]),0)) =
INDEX(Table1[Current int vend],
MATCH(1,($A137=Table1[Material - Key])*(Completed_via_Excel!C$1=Table1[Country - Key]),0)),
INDEX(Table1[Current int vend],
MATCH(1,($A137=Table1[Material - Key])*(Completed_via_Excel!C$1=Table1[Country - Key]),0)) = 0),
INDEX(Table1[Current ext vend],
MATCH(1,($A137=Table1[Material - Key])*(Completed_via_Excel!C$1=Table1[Country - Key]),0)),
INDEX(Table1[Current int vend],
MATCH(1,($A137=Table1[Material - Key])*(Completed_via_Excel!C$1=Table1[Country - Key]),0))
),
"")</f>
        <v>Sage Media Planning &amp; Placement</v>
      </c>
      <c r="D137" s="5" t="str">
        <f t="array" ref="D137">IFERROR(
IF(OR(
INDEX(Table1[Current ext vend],
MATCH(1,($A137=Table1[Material - Key])*(Completed_via_Excel!D$1=Table1[Country - Key]),0)) =
INDEX(Table1[Current int vend],
MATCH(1,($A137=Table1[Material - Key])*(Completed_via_Excel!D$1=Table1[Country - Key]),0)),
INDEX(Table1[Current int vend],
MATCH(1,($A137=Table1[Material - Key])*(Completed_via_Excel!D$1=Table1[Country - Key]),0)) = 0),
INDEX(Table1[Current ext vend],
MATCH(1,($A137=Table1[Material - Key])*(Completed_via_Excel!D$1=Table1[Country - Key]),0)),
INDEX(Table1[Current int vend],
MATCH(1,($A137=Table1[Material - Key])*(Completed_via_Excel!D$1=Table1[Country - Key]),0))
),
"")</f>
        <v>Sage Media Planning &amp; Placement</v>
      </c>
      <c r="E137" t="str">
        <f t="array" ref="E137">IFERROR(
IF(OR(
INDEX(Table1[Current ext vend],
MATCH(1,($A137=Table1[Material - Key])*(Completed_via_Excel!E$1=Table1[Country - Key]),0)) =
INDEX(Table1[Current int vend],
MATCH(1,($A137=Table1[Material - Key])*(Completed_via_Excel!E$1=Table1[Country - Key]),0)),
INDEX(Table1[Current int vend],
MATCH(1,($A137=Table1[Material - Key])*(Completed_via_Excel!E$1=Table1[Country - Key]),0)) = 0),
INDEX(Table1[Current ext vend],
MATCH(1,($A137=Table1[Material - Key])*(Completed_via_Excel!E$1=Table1[Country - Key]),0)),
INDEX(Table1[Current int vend],
MATCH(1,($A137=Table1[Material - Key])*(Completed_via_Excel!E$1=Table1[Country - Key]),0))
),
"")</f>
        <v>Sage Media Planning &amp; Placement</v>
      </c>
      <c r="F137" s="20">
        <f t="array" ref="F137">MAX(IF(A137=Table1[Material - Key],Table1[Purchase Price]))</f>
        <v>3.1925714285714299</v>
      </c>
      <c r="G137">
        <f t="array" ref="G137">SUMPRODUCT((Table1[Material - Key]=A137)*(Table1[[HM Listing]:[EX Listing]]))</f>
        <v>101</v>
      </c>
      <c r="H137" s="21">
        <f>SUMIFS(Table1[Net Sales/Retail],Table1[Material - Key],Completed_via_Excel!A137)</f>
        <v>24412.9</v>
      </c>
      <c r="I137" s="21">
        <f>H137-SUMIFS(Table1[Promotion Net Sales/Retail],Table1[Material - Key],Completed_via_Excel!A137)</f>
        <v>11140.2</v>
      </c>
      <c r="J137">
        <f>H137/INDEX(Table1[Monthly AVG sales],MATCH(Completed_via_Excel!A137,Table1[Material - Key],0))</f>
        <v>12.000000000000021</v>
      </c>
      <c r="K137" s="4">
        <f>H137/SUMIFS(Table1[Net Sales/Retail],Table1[Material - Brand],Completed_via_Excel!B137,Table1[PRIVATE LABEL],"&lt;&gt;PL")</f>
        <v>5.6169862335301329E-2</v>
      </c>
    </row>
    <row r="138" spans="1:11">
      <c r="A138" t="str">
        <v>153660</v>
      </c>
      <c r="B138" t="str">
        <f>INDEX(Table1[Material - Brand],MATCH(Completed_via_Excel!A138,Table1[Material - Key],0))</f>
        <v>Kiwi</v>
      </c>
      <c r="C138" s="5" t="str">
        <f t="array" ref="C138">IFERROR(
IF(OR(
INDEX(Table1[Current ext vend],
MATCH(1,($A138=Table1[Material - Key])*(Completed_via_Excel!C$1=Table1[Country - Key]),0)) =
INDEX(Table1[Current int vend],
MATCH(1,($A138=Table1[Material - Key])*(Completed_via_Excel!C$1=Table1[Country - Key]),0)),
INDEX(Table1[Current int vend],
MATCH(1,($A138=Table1[Material - Key])*(Completed_via_Excel!C$1=Table1[Country - Key]),0)) = 0),
INDEX(Table1[Current ext vend],
MATCH(1,($A138=Table1[Material - Key])*(Completed_via_Excel!C$1=Table1[Country - Key]),0)),
INDEX(Table1[Current int vend],
MATCH(1,($A138=Table1[Material - Key])*(Completed_via_Excel!C$1=Table1[Country - Key]),0))
),
"")</f>
        <v>Sage Media Planning &amp; Placement</v>
      </c>
      <c r="D138" s="5" t="str">
        <f t="array" ref="D138">IFERROR(
IF(OR(
INDEX(Table1[Current ext vend],
MATCH(1,($A138=Table1[Material - Key])*(Completed_via_Excel!D$1=Table1[Country - Key]),0)) =
INDEX(Table1[Current int vend],
MATCH(1,($A138=Table1[Material - Key])*(Completed_via_Excel!D$1=Table1[Country - Key]),0)),
INDEX(Table1[Current int vend],
MATCH(1,($A138=Table1[Material - Key])*(Completed_via_Excel!D$1=Table1[Country - Key]),0)) = 0),
INDEX(Table1[Current ext vend],
MATCH(1,($A138=Table1[Material - Key])*(Completed_via_Excel!D$1=Table1[Country - Key]),0)),
INDEX(Table1[Current int vend],
MATCH(1,($A138=Table1[Material - Key])*(Completed_via_Excel!D$1=Table1[Country - Key]),0))
),
"")</f>
        <v>Sage Media Planning &amp; Placement</v>
      </c>
      <c r="E138" t="str">
        <f t="array" ref="E138">IFERROR(
IF(OR(
INDEX(Table1[Current ext vend],
MATCH(1,($A138=Table1[Material - Key])*(Completed_via_Excel!E$1=Table1[Country - Key]),0)) =
INDEX(Table1[Current int vend],
MATCH(1,($A138=Table1[Material - Key])*(Completed_via_Excel!E$1=Table1[Country - Key]),0)),
INDEX(Table1[Current int vend],
MATCH(1,($A138=Table1[Material - Key])*(Completed_via_Excel!E$1=Table1[Country - Key]),0)) = 0),
INDEX(Table1[Current ext vend],
MATCH(1,($A138=Table1[Material - Key])*(Completed_via_Excel!E$1=Table1[Country - Key]),0)),
INDEX(Table1[Current int vend],
MATCH(1,($A138=Table1[Material - Key])*(Completed_via_Excel!E$1=Table1[Country - Key]),0))
),
"")</f>
        <v>Sage Media Planning &amp; Placement</v>
      </c>
      <c r="F138" s="20">
        <f t="array" ref="F138">MAX(IF(A138=Table1[Material - Key],Table1[Purchase Price]))</f>
        <v>1.4753333333333329</v>
      </c>
      <c r="G138">
        <f t="array" ref="G138">SUMPRODUCT((Table1[Material - Key]=A138)*(Table1[[HM Listing]:[EX Listing]]))</f>
        <v>73</v>
      </c>
      <c r="H138" s="21">
        <f>SUMIFS(Table1[Net Sales/Retail],Table1[Material - Key],Completed_via_Excel!A138)</f>
        <v>2918.04</v>
      </c>
      <c r="I138" s="21">
        <f>H138-SUMIFS(Table1[Promotion Net Sales/Retail],Table1[Material - Key],Completed_via_Excel!A138)</f>
        <v>2133.27</v>
      </c>
      <c r="J138">
        <f>H138/INDEX(Table1[Monthly AVG sales],MATCH(Completed_via_Excel!A138,Table1[Material - Key],0))</f>
        <v>12</v>
      </c>
      <c r="K138" s="4">
        <f>H138/SUMIFS(Table1[Net Sales/Retail],Table1[Material - Brand],Completed_via_Excel!B138,Table1[PRIVATE LABEL],"&lt;&gt;PL")</f>
        <v>6.7139055617686828E-3</v>
      </c>
    </row>
    <row r="139" spans="1:11">
      <c r="A139" t="str">
        <v>153670</v>
      </c>
      <c r="B139" t="str">
        <f>INDEX(Table1[Material - Brand],MATCH(Completed_via_Excel!A139,Table1[Material - Key],0))</f>
        <v>Kiwi</v>
      </c>
      <c r="C139" s="5" t="str">
        <f t="array" ref="C139">IFERROR(
IF(OR(
INDEX(Table1[Current ext vend],
MATCH(1,($A139=Table1[Material - Key])*(Completed_via_Excel!C$1=Table1[Country - Key]),0)) =
INDEX(Table1[Current int vend],
MATCH(1,($A139=Table1[Material - Key])*(Completed_via_Excel!C$1=Table1[Country - Key]),0)),
INDEX(Table1[Current int vend],
MATCH(1,($A139=Table1[Material - Key])*(Completed_via_Excel!C$1=Table1[Country - Key]),0)) = 0),
INDEX(Table1[Current ext vend],
MATCH(1,($A139=Table1[Material - Key])*(Completed_via_Excel!C$1=Table1[Country - Key]),0)),
INDEX(Table1[Current int vend],
MATCH(1,($A139=Table1[Material - Key])*(Completed_via_Excel!C$1=Table1[Country - Key]),0))
),
"")</f>
        <v/>
      </c>
      <c r="D139" s="5" t="str">
        <f t="array" ref="D139">IFERROR(
IF(OR(
INDEX(Table1[Current ext vend],
MATCH(1,($A139=Table1[Material - Key])*(Completed_via_Excel!D$1=Table1[Country - Key]),0)) =
INDEX(Table1[Current int vend],
MATCH(1,($A139=Table1[Material - Key])*(Completed_via_Excel!D$1=Table1[Country - Key]),0)),
INDEX(Table1[Current int vend],
MATCH(1,($A139=Table1[Material - Key])*(Completed_via_Excel!D$1=Table1[Country - Key]),0)) = 0),
INDEX(Table1[Current ext vend],
MATCH(1,($A139=Table1[Material - Key])*(Completed_via_Excel!D$1=Table1[Country - Key]),0)),
INDEX(Table1[Current int vend],
MATCH(1,($A139=Table1[Material - Key])*(Completed_via_Excel!D$1=Table1[Country - Key]),0))
),
"")</f>
        <v/>
      </c>
      <c r="E139" t="str">
        <f t="array" ref="E139">IFERROR(
IF(OR(
INDEX(Table1[Current ext vend],
MATCH(1,($A139=Table1[Material - Key])*(Completed_via_Excel!E$1=Table1[Country - Key]),0)) =
INDEX(Table1[Current int vend],
MATCH(1,($A139=Table1[Material - Key])*(Completed_via_Excel!E$1=Table1[Country - Key]),0)),
INDEX(Table1[Current int vend],
MATCH(1,($A139=Table1[Material - Key])*(Completed_via_Excel!E$1=Table1[Country - Key]),0)) = 0),
INDEX(Table1[Current ext vend],
MATCH(1,($A139=Table1[Material - Key])*(Completed_via_Excel!E$1=Table1[Country - Key]),0)),
INDEX(Table1[Current int vend],
MATCH(1,($A139=Table1[Material - Key])*(Completed_via_Excel!E$1=Table1[Country - Key]),0))
),
"")</f>
        <v>Sage Media Planning &amp; Placement</v>
      </c>
      <c r="F139" s="20">
        <f t="array" ref="F139">MAX(IF(A139=Table1[Material - Key],Table1[Purchase Price]))</f>
        <v>2.2570399999999999</v>
      </c>
      <c r="G139">
        <f t="array" ref="G139">SUMPRODUCT((Table1[Material - Key]=A139)*(Table1[[HM Listing]:[EX Listing]]))</f>
        <v>55</v>
      </c>
      <c r="H139" s="21">
        <f>SUMIFS(Table1[Net Sales/Retail],Table1[Material - Key],Completed_via_Excel!A139)</f>
        <v>4277.8500000000004</v>
      </c>
      <c r="I139" s="21">
        <f>H139-SUMIFS(Table1[Promotion Net Sales/Retail],Table1[Material - Key],Completed_via_Excel!A139)</f>
        <v>3847.3500000000004</v>
      </c>
      <c r="J139">
        <f>H139/INDEX(Table1[Monthly AVG sales],MATCH(Completed_via_Excel!A139,Table1[Material - Key],0))</f>
        <v>12</v>
      </c>
      <c r="K139" s="4">
        <f>H139/SUMIFS(Table1[Net Sales/Retail],Table1[Material - Brand],Completed_via_Excel!B139,Table1[PRIVATE LABEL],"&lt;&gt;PL")</f>
        <v>9.8425932843320043E-3</v>
      </c>
    </row>
    <row r="140" spans="1:11">
      <c r="A140" t="str">
        <v>154026</v>
      </c>
      <c r="B140" t="str">
        <f>INDEX(Table1[Material - Brand],MATCH(Completed_via_Excel!A140,Table1[Material - Key],0))</f>
        <v>Kiwi</v>
      </c>
      <c r="C140" s="5" t="str">
        <f t="array" ref="C140">IFERROR(
IF(OR(
INDEX(Table1[Current ext vend],
MATCH(1,($A140=Table1[Material - Key])*(Completed_via_Excel!C$1=Table1[Country - Key]),0)) =
INDEX(Table1[Current int vend],
MATCH(1,($A140=Table1[Material - Key])*(Completed_via_Excel!C$1=Table1[Country - Key]),0)),
INDEX(Table1[Current int vend],
MATCH(1,($A140=Table1[Material - Key])*(Completed_via_Excel!C$1=Table1[Country - Key]),0)) = 0),
INDEX(Table1[Current ext vend],
MATCH(1,($A140=Table1[Material - Key])*(Completed_via_Excel!C$1=Table1[Country - Key]),0)),
INDEX(Table1[Current int vend],
MATCH(1,($A140=Table1[Material - Key])*(Completed_via_Excel!C$1=Table1[Country - Key]),0))
),
"")</f>
        <v>Sage Media Planning &amp; Placement</v>
      </c>
      <c r="D140" s="5" t="str">
        <f t="array" ref="D140">IFERROR(
IF(OR(
INDEX(Table1[Current ext vend],
MATCH(1,($A140=Table1[Material - Key])*(Completed_via_Excel!D$1=Table1[Country - Key]),0)) =
INDEX(Table1[Current int vend],
MATCH(1,($A140=Table1[Material - Key])*(Completed_via_Excel!D$1=Table1[Country - Key]),0)),
INDEX(Table1[Current int vend],
MATCH(1,($A140=Table1[Material - Key])*(Completed_via_Excel!D$1=Table1[Country - Key]),0)) = 0),
INDEX(Table1[Current ext vend],
MATCH(1,($A140=Table1[Material - Key])*(Completed_via_Excel!D$1=Table1[Country - Key]),0)),
INDEX(Table1[Current int vend],
MATCH(1,($A140=Table1[Material - Key])*(Completed_via_Excel!D$1=Table1[Country - Key]),0))
),
"")</f>
        <v>Sage Media Planning &amp; Placement</v>
      </c>
      <c r="E140" t="str">
        <f t="array" ref="E140">IFERROR(
IF(OR(
INDEX(Table1[Current ext vend],
MATCH(1,($A140=Table1[Material - Key])*(Completed_via_Excel!E$1=Table1[Country - Key]),0)) =
INDEX(Table1[Current int vend],
MATCH(1,($A140=Table1[Material - Key])*(Completed_via_Excel!E$1=Table1[Country - Key]),0)),
INDEX(Table1[Current int vend],
MATCH(1,($A140=Table1[Material - Key])*(Completed_via_Excel!E$1=Table1[Country - Key]),0)) = 0),
INDEX(Table1[Current ext vend],
MATCH(1,($A140=Table1[Material - Key])*(Completed_via_Excel!E$1=Table1[Country - Key]),0)),
INDEX(Table1[Current int vend],
MATCH(1,($A140=Table1[Material - Key])*(Completed_via_Excel!E$1=Table1[Country - Key]),0))
),
"")</f>
        <v>Sage Media Planning &amp; Placement</v>
      </c>
      <c r="F140" s="20">
        <f t="array" ref="F140">MAX(IF(A140=Table1[Material - Key],Table1[Purchase Price]))</f>
        <v>2.4500000000000002</v>
      </c>
      <c r="G140">
        <f t="array" ref="G140">SUMPRODUCT((Table1[Material - Key]=A140)*(Table1[[HM Listing]:[EX Listing]]))</f>
        <v>14</v>
      </c>
      <c r="H140" s="21">
        <f>SUMIFS(Table1[Net Sales/Retail],Table1[Material - Key],Completed_via_Excel!A140)</f>
        <v>2477.73</v>
      </c>
      <c r="I140" s="21">
        <f>H140-SUMIFS(Table1[Promotion Net Sales/Retail],Table1[Material - Key],Completed_via_Excel!A140)</f>
        <v>1630.74</v>
      </c>
      <c r="J140">
        <f>H140/INDEX(Table1[Monthly AVG sales],MATCH(Completed_via_Excel!A140,Table1[Material - Key],0))</f>
        <v>12</v>
      </c>
      <c r="K140" s="4">
        <f>H140/SUMIFS(Table1[Net Sales/Retail],Table1[Material - Brand],Completed_via_Excel!B140,Table1[PRIVATE LABEL],"&lt;&gt;PL")</f>
        <v>5.7008283736895721E-3</v>
      </c>
    </row>
    <row r="141" spans="1:11">
      <c r="A141" t="str">
        <v>154740</v>
      </c>
      <c r="B141" t="str">
        <f>INDEX(Table1[Material - Brand],MATCH(Completed_via_Excel!A141,Table1[Material - Key],0))</f>
        <v>Kiwi</v>
      </c>
      <c r="C141" s="5" t="str">
        <f t="array" ref="C141">IFERROR(
IF(OR(
INDEX(Table1[Current ext vend],
MATCH(1,($A141=Table1[Material - Key])*(Completed_via_Excel!C$1=Table1[Country - Key]),0)) =
INDEX(Table1[Current int vend],
MATCH(1,($A141=Table1[Material - Key])*(Completed_via_Excel!C$1=Table1[Country - Key]),0)),
INDEX(Table1[Current int vend],
MATCH(1,($A141=Table1[Material - Key])*(Completed_via_Excel!C$1=Table1[Country - Key]),0)) = 0),
INDEX(Table1[Current ext vend],
MATCH(1,($A141=Table1[Material - Key])*(Completed_via_Excel!C$1=Table1[Country - Key]),0)),
INDEX(Table1[Current int vend],
MATCH(1,($A141=Table1[Material - Key])*(Completed_via_Excel!C$1=Table1[Country - Key]),0))
),
"")</f>
        <v/>
      </c>
      <c r="D141" s="5" t="str">
        <f t="array" ref="D141">IFERROR(
IF(OR(
INDEX(Table1[Current ext vend],
MATCH(1,($A141=Table1[Material - Key])*(Completed_via_Excel!D$1=Table1[Country - Key]),0)) =
INDEX(Table1[Current int vend],
MATCH(1,($A141=Table1[Material - Key])*(Completed_via_Excel!D$1=Table1[Country - Key]),0)),
INDEX(Table1[Current int vend],
MATCH(1,($A141=Table1[Material - Key])*(Completed_via_Excel!D$1=Table1[Country - Key]),0)) = 0),
INDEX(Table1[Current ext vend],
MATCH(1,($A141=Table1[Material - Key])*(Completed_via_Excel!D$1=Table1[Country - Key]),0)),
INDEX(Table1[Current int vend],
MATCH(1,($A141=Table1[Material - Key])*(Completed_via_Excel!D$1=Table1[Country - Key]),0))
),
"")</f>
        <v/>
      </c>
      <c r="E141" t="str">
        <f t="array" ref="E141">IFERROR(
IF(OR(
INDEX(Table1[Current ext vend],
MATCH(1,($A141=Table1[Material - Key])*(Completed_via_Excel!E$1=Table1[Country - Key]),0)) =
INDEX(Table1[Current int vend],
MATCH(1,($A141=Table1[Material - Key])*(Completed_via_Excel!E$1=Table1[Country - Key]),0)),
INDEX(Table1[Current int vend],
MATCH(1,($A141=Table1[Material - Key])*(Completed_via_Excel!E$1=Table1[Country - Key]),0)) = 0),
INDEX(Table1[Current ext vend],
MATCH(1,($A141=Table1[Material - Key])*(Completed_via_Excel!E$1=Table1[Country - Key]),0)),
INDEX(Table1[Current int vend],
MATCH(1,($A141=Table1[Material - Key])*(Completed_via_Excel!E$1=Table1[Country - Key]),0))
),
"")</f>
        <v>Sage Media Planning &amp; Placement</v>
      </c>
      <c r="F141" s="20">
        <f t="array" ref="F141">MAX(IF(A141=Table1[Material - Key],Table1[Purchase Price]))</f>
        <v>1.2176</v>
      </c>
      <c r="G141">
        <f t="array" ref="G141">SUMPRODUCT((Table1[Material - Key]=A141)*(Table1[[HM Listing]:[EX Listing]]))</f>
        <v>35</v>
      </c>
      <c r="H141" s="21">
        <f>SUMIFS(Table1[Net Sales/Retail],Table1[Material - Key],Completed_via_Excel!A141)</f>
        <v>3615.14</v>
      </c>
      <c r="I141" s="21">
        <f>H141-SUMIFS(Table1[Promotion Net Sales/Retail],Table1[Material - Key],Completed_via_Excel!A141)</f>
        <v>2686.7599999999998</v>
      </c>
      <c r="J141">
        <f>H141/INDEX(Table1[Monthly AVG sales],MATCH(Completed_via_Excel!A141,Table1[Material - Key],0))</f>
        <v>11.999999999999986</v>
      </c>
      <c r="K141" s="4">
        <f>H141/SUMIFS(Table1[Net Sales/Retail],Table1[Material - Brand],Completed_via_Excel!B141,Table1[PRIVATE LABEL],"&lt;&gt;PL")</f>
        <v>8.3178121453346878E-3</v>
      </c>
    </row>
    <row r="142" spans="1:11">
      <c r="A142" t="str">
        <v>154861</v>
      </c>
      <c r="B142" t="str">
        <f>INDEX(Table1[Material - Brand],MATCH(Completed_via_Excel!A142,Table1[Material - Key],0))</f>
        <v>Kiwi</v>
      </c>
      <c r="C142" s="5" t="str">
        <f t="array" ref="C142">IFERROR(
IF(OR(
INDEX(Table1[Current ext vend],
MATCH(1,($A142=Table1[Material - Key])*(Completed_via_Excel!C$1=Table1[Country - Key]),0)) =
INDEX(Table1[Current int vend],
MATCH(1,($A142=Table1[Material - Key])*(Completed_via_Excel!C$1=Table1[Country - Key]),0)),
INDEX(Table1[Current int vend],
MATCH(1,($A142=Table1[Material - Key])*(Completed_via_Excel!C$1=Table1[Country - Key]),0)) = 0),
INDEX(Table1[Current ext vend],
MATCH(1,($A142=Table1[Material - Key])*(Completed_via_Excel!C$1=Table1[Country - Key]),0)),
INDEX(Table1[Current int vend],
MATCH(1,($A142=Table1[Material - Key])*(Completed_via_Excel!C$1=Table1[Country - Key]),0))
),
"")</f>
        <v/>
      </c>
      <c r="D142" s="5" t="str">
        <f t="array" ref="D142">IFERROR(
IF(OR(
INDEX(Table1[Current ext vend],
MATCH(1,($A142=Table1[Material - Key])*(Completed_via_Excel!D$1=Table1[Country - Key]),0)) =
INDEX(Table1[Current int vend],
MATCH(1,($A142=Table1[Material - Key])*(Completed_via_Excel!D$1=Table1[Country - Key]),0)),
INDEX(Table1[Current int vend],
MATCH(1,($A142=Table1[Material - Key])*(Completed_via_Excel!D$1=Table1[Country - Key]),0)) = 0),
INDEX(Table1[Current ext vend],
MATCH(1,($A142=Table1[Material - Key])*(Completed_via_Excel!D$1=Table1[Country - Key]),0)),
INDEX(Table1[Current int vend],
MATCH(1,($A142=Table1[Material - Key])*(Completed_via_Excel!D$1=Table1[Country - Key]),0))
),
"")</f>
        <v>Sage Media Planning &amp; Placement</v>
      </c>
      <c r="E142" t="str">
        <f t="array" ref="E142">IFERROR(
IF(OR(
INDEX(Table1[Current ext vend],
MATCH(1,($A142=Table1[Material - Key])*(Completed_via_Excel!E$1=Table1[Country - Key]),0)) =
INDEX(Table1[Current int vend],
MATCH(1,($A142=Table1[Material - Key])*(Completed_via_Excel!E$1=Table1[Country - Key]),0)),
INDEX(Table1[Current int vend],
MATCH(1,($A142=Table1[Material - Key])*(Completed_via_Excel!E$1=Table1[Country - Key]),0)) = 0),
INDEX(Table1[Current ext vend],
MATCH(1,($A142=Table1[Material - Key])*(Completed_via_Excel!E$1=Table1[Country - Key]),0)),
INDEX(Table1[Current int vend],
MATCH(1,($A142=Table1[Material - Key])*(Completed_via_Excel!E$1=Table1[Country - Key]),0))
),
"")</f>
        <v/>
      </c>
      <c r="F142" s="20">
        <f t="array" ref="F142">MAX(IF(A142=Table1[Material - Key],Table1[Purchase Price]))</f>
        <v>2</v>
      </c>
      <c r="G142">
        <f t="array" ref="G142">SUMPRODUCT((Table1[Material - Key]=A142)*(Table1[[HM Listing]:[EX Listing]]))</f>
        <v>0</v>
      </c>
      <c r="H142" s="21">
        <f>SUMIFS(Table1[Net Sales/Retail],Table1[Material - Key],Completed_via_Excel!A142)</f>
        <v>45.46</v>
      </c>
      <c r="I142" s="21">
        <f>H142-SUMIFS(Table1[Promotion Net Sales/Retail],Table1[Material - Key],Completed_via_Excel!A142)</f>
        <v>8.3999999999999986</v>
      </c>
      <c r="J142">
        <f>H142/INDEX(Table1[Monthly AVG sales],MATCH(Completed_via_Excel!A142,Table1[Material - Key],0))</f>
        <v>5</v>
      </c>
      <c r="K142" s="4">
        <f>H142/SUMIFS(Table1[Net Sales/Retail],Table1[Material - Brand],Completed_via_Excel!B142,Table1[PRIVATE LABEL],"&lt;&gt;PL")</f>
        <v>1.0459560075872994E-4</v>
      </c>
    </row>
    <row r="143" spans="1:11">
      <c r="A143" t="str">
        <v>154894</v>
      </c>
      <c r="B143" t="str">
        <f>INDEX(Table1[Material - Brand],MATCH(Completed_via_Excel!A143,Table1[Material - Key],0))</f>
        <v>Kiwi</v>
      </c>
      <c r="C143" s="5" t="str">
        <f t="array" ref="C143">IFERROR(
IF(OR(
INDEX(Table1[Current ext vend],
MATCH(1,($A143=Table1[Material - Key])*(Completed_via_Excel!C$1=Table1[Country - Key]),0)) =
INDEX(Table1[Current int vend],
MATCH(1,($A143=Table1[Material - Key])*(Completed_via_Excel!C$1=Table1[Country - Key]),0)),
INDEX(Table1[Current int vend],
MATCH(1,($A143=Table1[Material - Key])*(Completed_via_Excel!C$1=Table1[Country - Key]),0)) = 0),
INDEX(Table1[Current ext vend],
MATCH(1,($A143=Table1[Material - Key])*(Completed_via_Excel!C$1=Table1[Country - Key]),0)),
INDEX(Table1[Current int vend],
MATCH(1,($A143=Table1[Material - Key])*(Completed_via_Excel!C$1=Table1[Country - Key]),0))
),
"")</f>
        <v/>
      </c>
      <c r="D143" s="5" t="str">
        <f t="array" ref="D143">IFERROR(
IF(OR(
INDEX(Table1[Current ext vend],
MATCH(1,($A143=Table1[Material - Key])*(Completed_via_Excel!D$1=Table1[Country - Key]),0)) =
INDEX(Table1[Current int vend],
MATCH(1,($A143=Table1[Material - Key])*(Completed_via_Excel!D$1=Table1[Country - Key]),0)),
INDEX(Table1[Current int vend],
MATCH(1,($A143=Table1[Material - Key])*(Completed_via_Excel!D$1=Table1[Country - Key]),0)) = 0),
INDEX(Table1[Current ext vend],
MATCH(1,($A143=Table1[Material - Key])*(Completed_via_Excel!D$1=Table1[Country - Key]),0)),
INDEX(Table1[Current int vend],
MATCH(1,($A143=Table1[Material - Key])*(Completed_via_Excel!D$1=Table1[Country - Key]),0))
),
"")</f>
        <v>Sage Media Planning &amp; Placement</v>
      </c>
      <c r="E143" t="str">
        <f t="array" ref="E143">IFERROR(
IF(OR(
INDEX(Table1[Current ext vend],
MATCH(1,($A143=Table1[Material - Key])*(Completed_via_Excel!E$1=Table1[Country - Key]),0)) =
INDEX(Table1[Current int vend],
MATCH(1,($A143=Table1[Material - Key])*(Completed_via_Excel!E$1=Table1[Country - Key]),0)),
INDEX(Table1[Current int vend],
MATCH(1,($A143=Table1[Material - Key])*(Completed_via_Excel!E$1=Table1[Country - Key]),0)) = 0),
INDEX(Table1[Current ext vend],
MATCH(1,($A143=Table1[Material - Key])*(Completed_via_Excel!E$1=Table1[Country - Key]),0)),
INDEX(Table1[Current int vend],
MATCH(1,($A143=Table1[Material - Key])*(Completed_via_Excel!E$1=Table1[Country - Key]),0))
),
"")</f>
        <v/>
      </c>
      <c r="F143" s="20">
        <f t="array" ref="F143">MAX(IF(A143=Table1[Material - Key],Table1[Purchase Price]))</f>
        <v>2</v>
      </c>
      <c r="G143">
        <f t="array" ref="G143">SUMPRODUCT((Table1[Material - Key]=A143)*(Table1[[HM Listing]:[EX Listing]]))</f>
        <v>0</v>
      </c>
      <c r="H143" s="21">
        <f>SUMIFS(Table1[Net Sales/Retail],Table1[Material - Key],Completed_via_Excel!A143)</f>
        <v>59.29</v>
      </c>
      <c r="I143" s="21">
        <f>H143-SUMIFS(Table1[Promotion Net Sales/Retail],Table1[Material - Key],Completed_via_Excel!A143)</f>
        <v>-9.9999999999980105E-3</v>
      </c>
      <c r="J143">
        <f>H143/INDEX(Table1[Monthly AVG sales],MATCH(Completed_via_Excel!A143,Table1[Material - Key],0))</f>
        <v>4</v>
      </c>
      <c r="K143" s="4">
        <f>H143/SUMIFS(Table1[Net Sales/Retail],Table1[Material - Brand],Completed_via_Excel!B143,Table1[PRIVATE LABEL],"&lt;&gt;PL")</f>
        <v>1.3641603979289702E-4</v>
      </c>
    </row>
    <row r="144" spans="1:11">
      <c r="A144" t="str">
        <v>156925</v>
      </c>
      <c r="B144" t="str">
        <f>INDEX(Table1[Material - Brand],MATCH(Completed_via_Excel!A144,Table1[Material - Key],0))</f>
        <v>Kiwi</v>
      </c>
      <c r="C144" s="5" t="str">
        <f t="array" ref="C144">IFERROR(
IF(OR(
INDEX(Table1[Current ext vend],
MATCH(1,($A144=Table1[Material - Key])*(Completed_via_Excel!C$1=Table1[Country - Key]),0)) =
INDEX(Table1[Current int vend],
MATCH(1,($A144=Table1[Material - Key])*(Completed_via_Excel!C$1=Table1[Country - Key]),0)),
INDEX(Table1[Current int vend],
MATCH(1,($A144=Table1[Material - Key])*(Completed_via_Excel!C$1=Table1[Country - Key]),0)) = 0),
INDEX(Table1[Current ext vend],
MATCH(1,($A144=Table1[Material - Key])*(Completed_via_Excel!C$1=Table1[Country - Key]),0)),
INDEX(Table1[Current int vend],
MATCH(1,($A144=Table1[Material - Key])*(Completed_via_Excel!C$1=Table1[Country - Key]),0))
),
"")</f>
        <v>Sage Media Planning &amp; Placement</v>
      </c>
      <c r="D144" s="5" t="str">
        <f t="array" ref="D144">IFERROR(
IF(OR(
INDEX(Table1[Current ext vend],
MATCH(1,($A144=Table1[Material - Key])*(Completed_via_Excel!D$1=Table1[Country - Key]),0)) =
INDEX(Table1[Current int vend],
MATCH(1,($A144=Table1[Material - Key])*(Completed_via_Excel!D$1=Table1[Country - Key]),0)),
INDEX(Table1[Current int vend],
MATCH(1,($A144=Table1[Material - Key])*(Completed_via_Excel!D$1=Table1[Country - Key]),0)) = 0),
INDEX(Table1[Current ext vend],
MATCH(1,($A144=Table1[Material - Key])*(Completed_via_Excel!D$1=Table1[Country - Key]),0)),
INDEX(Table1[Current int vend],
MATCH(1,($A144=Table1[Material - Key])*(Completed_via_Excel!D$1=Table1[Country - Key]),0))
),
"")</f>
        <v/>
      </c>
      <c r="E144" t="str">
        <f t="array" ref="E144">IFERROR(
IF(OR(
INDEX(Table1[Current ext vend],
MATCH(1,($A144=Table1[Material - Key])*(Completed_via_Excel!E$1=Table1[Country - Key]),0)) =
INDEX(Table1[Current int vend],
MATCH(1,($A144=Table1[Material - Key])*(Completed_via_Excel!E$1=Table1[Country - Key]),0)),
INDEX(Table1[Current int vend],
MATCH(1,($A144=Table1[Material - Key])*(Completed_via_Excel!E$1=Table1[Country - Key]),0)) = 0),
INDEX(Table1[Current ext vend],
MATCH(1,($A144=Table1[Material - Key])*(Completed_via_Excel!E$1=Table1[Country - Key]),0)),
INDEX(Table1[Current int vend],
MATCH(1,($A144=Table1[Material - Key])*(Completed_via_Excel!E$1=Table1[Country - Key]),0))
),
"")</f>
        <v/>
      </c>
      <c r="F144" s="20">
        <f t="array" ref="F144">MAX(IF(A144=Table1[Material - Key],Table1[Purchase Price]))</f>
        <v>1</v>
      </c>
      <c r="G144">
        <f t="array" ref="G144">SUMPRODUCT((Table1[Material - Key]=A144)*(Table1[[HM Listing]:[EX Listing]]))</f>
        <v>0</v>
      </c>
      <c r="H144" s="21">
        <f>SUMIFS(Table1[Net Sales/Retail],Table1[Material - Key],Completed_via_Excel!A144)</f>
        <v>2.46</v>
      </c>
      <c r="I144" s="21">
        <f>H144-SUMIFS(Table1[Promotion Net Sales/Retail],Table1[Material - Key],Completed_via_Excel!A144)</f>
        <v>2.46</v>
      </c>
      <c r="J144">
        <f>H144/INDEX(Table1[Monthly AVG sales],MATCH(Completed_via_Excel!A144,Table1[Material - Key],0))</f>
        <v>3</v>
      </c>
      <c r="K144" s="4">
        <f>H144/SUMIFS(Table1[Net Sales/Retail],Table1[Material - Brand],Completed_via_Excel!B144,Table1[PRIVATE LABEL],"&lt;&gt;PL")</f>
        <v>5.6600347088973968E-6</v>
      </c>
    </row>
    <row r="145" spans="1:11">
      <c r="A145" t="str">
        <v>157173</v>
      </c>
      <c r="B145" t="str">
        <f>INDEX(Table1[Material - Brand],MATCH(Completed_via_Excel!A145,Table1[Material - Key],0))</f>
        <v>Kiwi</v>
      </c>
      <c r="C145" s="5" t="str">
        <f t="array" ref="C145">IFERROR(
IF(OR(
INDEX(Table1[Current ext vend],
MATCH(1,($A145=Table1[Material - Key])*(Completed_via_Excel!C$1=Table1[Country - Key]),0)) =
INDEX(Table1[Current int vend],
MATCH(1,($A145=Table1[Material - Key])*(Completed_via_Excel!C$1=Table1[Country - Key]),0)),
INDEX(Table1[Current int vend],
MATCH(1,($A145=Table1[Material - Key])*(Completed_via_Excel!C$1=Table1[Country - Key]),0)) = 0),
INDEX(Table1[Current ext vend],
MATCH(1,($A145=Table1[Material - Key])*(Completed_via_Excel!C$1=Table1[Country - Key]),0)),
INDEX(Table1[Current int vend],
MATCH(1,($A145=Table1[Material - Key])*(Completed_via_Excel!C$1=Table1[Country - Key]),0))
),
"")</f>
        <v>Sage Media Planning &amp; Placement</v>
      </c>
      <c r="D145" s="5" t="str">
        <f t="array" ref="D145">IFERROR(
IF(OR(
INDEX(Table1[Current ext vend],
MATCH(1,($A145=Table1[Material - Key])*(Completed_via_Excel!D$1=Table1[Country - Key]),0)) =
INDEX(Table1[Current int vend],
MATCH(1,($A145=Table1[Material - Key])*(Completed_via_Excel!D$1=Table1[Country - Key]),0)),
INDEX(Table1[Current int vend],
MATCH(1,($A145=Table1[Material - Key])*(Completed_via_Excel!D$1=Table1[Country - Key]),0)) = 0),
INDEX(Table1[Current ext vend],
MATCH(1,($A145=Table1[Material - Key])*(Completed_via_Excel!D$1=Table1[Country - Key]),0)),
INDEX(Table1[Current int vend],
MATCH(1,($A145=Table1[Material - Key])*(Completed_via_Excel!D$1=Table1[Country - Key]),0))
),
"")</f>
        <v/>
      </c>
      <c r="E145" t="str">
        <f t="array" ref="E145">IFERROR(
IF(OR(
INDEX(Table1[Current ext vend],
MATCH(1,($A145=Table1[Material - Key])*(Completed_via_Excel!E$1=Table1[Country - Key]),0)) =
INDEX(Table1[Current int vend],
MATCH(1,($A145=Table1[Material - Key])*(Completed_via_Excel!E$1=Table1[Country - Key]),0)),
INDEX(Table1[Current int vend],
MATCH(1,($A145=Table1[Material - Key])*(Completed_via_Excel!E$1=Table1[Country - Key]),0)) = 0),
INDEX(Table1[Current ext vend],
MATCH(1,($A145=Table1[Material - Key])*(Completed_via_Excel!E$1=Table1[Country - Key]),0)),
INDEX(Table1[Current int vend],
MATCH(1,($A145=Table1[Material - Key])*(Completed_via_Excel!E$1=Table1[Country - Key]),0))
),
"")</f>
        <v/>
      </c>
      <c r="F145" s="20">
        <f t="array" ref="F145">MAX(IF(A145=Table1[Material - Key],Table1[Purchase Price]))</f>
        <v>2.374916666666667</v>
      </c>
      <c r="G145">
        <f t="array" ref="G145">SUMPRODUCT((Table1[Material - Key]=A145)*(Table1[[HM Listing]:[EX Listing]]))</f>
        <v>25</v>
      </c>
      <c r="H145" s="21">
        <f>SUMIFS(Table1[Net Sales/Retail],Table1[Material - Key],Completed_via_Excel!A145)</f>
        <v>4719.05</v>
      </c>
      <c r="I145" s="21">
        <f>H145-SUMIFS(Table1[Promotion Net Sales/Retail],Table1[Material - Key],Completed_via_Excel!A145)</f>
        <v>4523.8100000000004</v>
      </c>
      <c r="J145">
        <f>H145/INDEX(Table1[Monthly AVG sales],MATCH(Completed_via_Excel!A145,Table1[Material - Key],0))</f>
        <v>11.999999999999989</v>
      </c>
      <c r="K145" s="4">
        <f>H145/SUMIFS(Table1[Net Sales/Retail],Table1[Material - Brand],Completed_via_Excel!B145,Table1[PRIVATE LABEL],"&lt;&gt;PL")</f>
        <v>1.0857718208545634E-2</v>
      </c>
    </row>
    <row r="146" spans="1:11">
      <c r="A146" t="str">
        <v>157908</v>
      </c>
      <c r="B146" t="str">
        <f>INDEX(Table1[Material - Brand],MATCH(Completed_via_Excel!A146,Table1[Material - Key],0))</f>
        <v>Kiwi</v>
      </c>
      <c r="C146" s="5" t="str">
        <f t="array" ref="C146">IFERROR(
IF(OR(
INDEX(Table1[Current ext vend],
MATCH(1,($A146=Table1[Material - Key])*(Completed_via_Excel!C$1=Table1[Country - Key]),0)) =
INDEX(Table1[Current int vend],
MATCH(1,($A146=Table1[Material - Key])*(Completed_via_Excel!C$1=Table1[Country - Key]),0)),
INDEX(Table1[Current int vend],
MATCH(1,($A146=Table1[Material - Key])*(Completed_via_Excel!C$1=Table1[Country - Key]),0)) = 0),
INDEX(Table1[Current ext vend],
MATCH(1,($A146=Table1[Material - Key])*(Completed_via_Excel!C$1=Table1[Country - Key]),0)),
INDEX(Table1[Current int vend],
MATCH(1,($A146=Table1[Material - Key])*(Completed_via_Excel!C$1=Table1[Country - Key]),0))
),
"")</f>
        <v/>
      </c>
      <c r="D146" s="5" t="str">
        <f t="array" ref="D146">IFERROR(
IF(OR(
INDEX(Table1[Current ext vend],
MATCH(1,($A146=Table1[Material - Key])*(Completed_via_Excel!D$1=Table1[Country - Key]),0)) =
INDEX(Table1[Current int vend],
MATCH(1,($A146=Table1[Material - Key])*(Completed_via_Excel!D$1=Table1[Country - Key]),0)),
INDEX(Table1[Current int vend],
MATCH(1,($A146=Table1[Material - Key])*(Completed_via_Excel!D$1=Table1[Country - Key]),0)) = 0),
INDEX(Table1[Current ext vend],
MATCH(1,($A146=Table1[Material - Key])*(Completed_via_Excel!D$1=Table1[Country - Key]),0)),
INDEX(Table1[Current int vend],
MATCH(1,($A146=Table1[Material - Key])*(Completed_via_Excel!D$1=Table1[Country - Key]),0))
),
"")</f>
        <v/>
      </c>
      <c r="E146" t="str">
        <f t="array" ref="E146">IFERROR(
IF(OR(
INDEX(Table1[Current ext vend],
MATCH(1,($A146=Table1[Material - Key])*(Completed_via_Excel!E$1=Table1[Country - Key]),0)) =
INDEX(Table1[Current int vend],
MATCH(1,($A146=Table1[Material - Key])*(Completed_via_Excel!E$1=Table1[Country - Key]),0)),
INDEX(Table1[Current int vend],
MATCH(1,($A146=Table1[Material - Key])*(Completed_via_Excel!E$1=Table1[Country - Key]),0)) = 0),
INDEX(Table1[Current ext vend],
MATCH(1,($A146=Table1[Material - Key])*(Completed_via_Excel!E$1=Table1[Country - Key]),0)),
INDEX(Table1[Current int vend],
MATCH(1,($A146=Table1[Material - Key])*(Completed_via_Excel!E$1=Table1[Country - Key]),0))
),
"")</f>
        <v>Sage Media Planning &amp; Placement</v>
      </c>
      <c r="F146" s="20">
        <f t="array" ref="F146">MAX(IF(A146=Table1[Material - Key],Table1[Purchase Price]))</f>
        <v>1.25</v>
      </c>
      <c r="G146">
        <f t="array" ref="G146">SUMPRODUCT((Table1[Material - Key]=A146)*(Table1[[HM Listing]:[EX Listing]]))</f>
        <v>15</v>
      </c>
      <c r="H146" s="21">
        <f>SUMIFS(Table1[Net Sales/Retail],Table1[Material - Key],Completed_via_Excel!A146)</f>
        <v>552.72</v>
      </c>
      <c r="I146" s="21">
        <f>H146-SUMIFS(Table1[Promotion Net Sales/Retail],Table1[Material - Key],Completed_via_Excel!A146)</f>
        <v>207.32000000000005</v>
      </c>
      <c r="J146">
        <f>H146/INDEX(Table1[Monthly AVG sales],MATCH(Completed_via_Excel!A146,Table1[Material - Key],0))</f>
        <v>7.0000000000000009</v>
      </c>
      <c r="K146" s="4">
        <f>H146/SUMIFS(Table1[Net Sales/Retail],Table1[Material - Brand],Completed_via_Excel!B146,Table1[PRIVATE LABEL],"&lt;&gt;PL")</f>
        <v>1.2717131643503127E-3</v>
      </c>
    </row>
    <row r="147" spans="1:11">
      <c r="A147" t="str">
        <v>157969</v>
      </c>
      <c r="B147" t="str">
        <f>INDEX(Table1[Material - Brand],MATCH(Completed_via_Excel!A147,Table1[Material - Key],0))</f>
        <v>Kiwi</v>
      </c>
      <c r="C147" s="5" t="str">
        <f t="array" ref="C147">IFERROR(
IF(OR(
INDEX(Table1[Current ext vend],
MATCH(1,($A147=Table1[Material - Key])*(Completed_via_Excel!C$1=Table1[Country - Key]),0)) =
INDEX(Table1[Current int vend],
MATCH(1,($A147=Table1[Material - Key])*(Completed_via_Excel!C$1=Table1[Country - Key]),0)),
INDEX(Table1[Current int vend],
MATCH(1,($A147=Table1[Material - Key])*(Completed_via_Excel!C$1=Table1[Country - Key]),0)) = 0),
INDEX(Table1[Current ext vend],
MATCH(1,($A147=Table1[Material - Key])*(Completed_via_Excel!C$1=Table1[Country - Key]),0)),
INDEX(Table1[Current int vend],
MATCH(1,($A147=Table1[Material - Key])*(Completed_via_Excel!C$1=Table1[Country - Key]),0))
),
"")</f>
        <v>Sage Media Planning &amp; Placement</v>
      </c>
      <c r="D147" s="5" t="str">
        <f t="array" ref="D147">IFERROR(
IF(OR(
INDEX(Table1[Current ext vend],
MATCH(1,($A147=Table1[Material - Key])*(Completed_via_Excel!D$1=Table1[Country - Key]),0)) =
INDEX(Table1[Current int vend],
MATCH(1,($A147=Table1[Material - Key])*(Completed_via_Excel!D$1=Table1[Country - Key]),0)),
INDEX(Table1[Current int vend],
MATCH(1,($A147=Table1[Material - Key])*(Completed_via_Excel!D$1=Table1[Country - Key]),0)) = 0),
INDEX(Table1[Current ext vend],
MATCH(1,($A147=Table1[Material - Key])*(Completed_via_Excel!D$1=Table1[Country - Key]),0)),
INDEX(Table1[Current int vend],
MATCH(1,($A147=Table1[Material - Key])*(Completed_via_Excel!D$1=Table1[Country - Key]),0))
),
"")</f>
        <v>Sage Media Planning &amp; Placement</v>
      </c>
      <c r="E147" t="str">
        <f t="array" ref="E147">IFERROR(
IF(OR(
INDEX(Table1[Current ext vend],
MATCH(1,($A147=Table1[Material - Key])*(Completed_via_Excel!E$1=Table1[Country - Key]),0)) =
INDEX(Table1[Current int vend],
MATCH(1,($A147=Table1[Material - Key])*(Completed_via_Excel!E$1=Table1[Country - Key]),0)),
INDEX(Table1[Current int vend],
MATCH(1,($A147=Table1[Material - Key])*(Completed_via_Excel!E$1=Table1[Country - Key]),0)) = 0),
INDEX(Table1[Current ext vend],
MATCH(1,($A147=Table1[Material - Key])*(Completed_via_Excel!E$1=Table1[Country - Key]),0)),
INDEX(Table1[Current int vend],
MATCH(1,($A147=Table1[Material - Key])*(Completed_via_Excel!E$1=Table1[Country - Key]),0))
),
"")</f>
        <v>Sage Media Planning &amp; Placement</v>
      </c>
      <c r="F147" s="20">
        <f t="array" ref="F147">MAX(IF(A147=Table1[Material - Key],Table1[Purchase Price]))</f>
        <v>2.4243296296296299</v>
      </c>
      <c r="G147">
        <f t="array" ref="G147">SUMPRODUCT((Table1[Material - Key]=A147)*(Table1[[HM Listing]:[EX Listing]]))</f>
        <v>62</v>
      </c>
      <c r="H147" s="21">
        <f>SUMIFS(Table1[Net Sales/Retail],Table1[Material - Key],Completed_via_Excel!A147)</f>
        <v>9412.0299999999988</v>
      </c>
      <c r="I147" s="21">
        <f>H147-SUMIFS(Table1[Promotion Net Sales/Retail],Table1[Material - Key],Completed_via_Excel!A147)</f>
        <v>7231.1099999999988</v>
      </c>
      <c r="J147">
        <f>H147/INDEX(Table1[Monthly AVG sales],MATCH(Completed_via_Excel!A147,Table1[Material - Key],0))</f>
        <v>12.000000000000004</v>
      </c>
      <c r="K147" s="4">
        <f>H147/SUMIFS(Table1[Net Sales/Retail],Table1[Material - Brand],Completed_via_Excel!B147,Table1[PRIVATE LABEL],"&lt;&gt;PL")</f>
        <v>2.1655453854139656E-2</v>
      </c>
    </row>
    <row r="148" spans="1:11">
      <c r="A148" t="str">
        <v>158767</v>
      </c>
      <c r="B148" t="str">
        <f>INDEX(Table1[Material - Brand],MATCH(Completed_via_Excel!A148,Table1[Material - Key],0))</f>
        <v>Kiwi</v>
      </c>
      <c r="C148" s="5" t="str">
        <f t="array" ref="C148">IFERROR(
IF(OR(
INDEX(Table1[Current ext vend],
MATCH(1,($A148=Table1[Material - Key])*(Completed_via_Excel!C$1=Table1[Country - Key]),0)) =
INDEX(Table1[Current int vend],
MATCH(1,($A148=Table1[Material - Key])*(Completed_via_Excel!C$1=Table1[Country - Key]),0)),
INDEX(Table1[Current int vend],
MATCH(1,($A148=Table1[Material - Key])*(Completed_via_Excel!C$1=Table1[Country - Key]),0)) = 0),
INDEX(Table1[Current ext vend],
MATCH(1,($A148=Table1[Material - Key])*(Completed_via_Excel!C$1=Table1[Country - Key]),0)),
INDEX(Table1[Current int vend],
MATCH(1,($A148=Table1[Material - Key])*(Completed_via_Excel!C$1=Table1[Country - Key]),0))
),
"")</f>
        <v>Sage Media Planning &amp; Placement</v>
      </c>
      <c r="D148" s="5" t="str">
        <f t="array" ref="D148">IFERROR(
IF(OR(
INDEX(Table1[Current ext vend],
MATCH(1,($A148=Table1[Material - Key])*(Completed_via_Excel!D$1=Table1[Country - Key]),0)) =
INDEX(Table1[Current int vend],
MATCH(1,($A148=Table1[Material - Key])*(Completed_via_Excel!D$1=Table1[Country - Key]),0)),
INDEX(Table1[Current int vend],
MATCH(1,($A148=Table1[Material - Key])*(Completed_via_Excel!D$1=Table1[Country - Key]),0)) = 0),
INDEX(Table1[Current ext vend],
MATCH(1,($A148=Table1[Material - Key])*(Completed_via_Excel!D$1=Table1[Country - Key]),0)),
INDEX(Table1[Current int vend],
MATCH(1,($A148=Table1[Material - Key])*(Completed_via_Excel!D$1=Table1[Country - Key]),0))
),
"")</f>
        <v>Sage Media Planning &amp; Placement</v>
      </c>
      <c r="E148" t="str">
        <f t="array" ref="E148">IFERROR(
IF(OR(
INDEX(Table1[Current ext vend],
MATCH(1,($A148=Table1[Material - Key])*(Completed_via_Excel!E$1=Table1[Country - Key]),0)) =
INDEX(Table1[Current int vend],
MATCH(1,($A148=Table1[Material - Key])*(Completed_via_Excel!E$1=Table1[Country - Key]),0)),
INDEX(Table1[Current int vend],
MATCH(1,($A148=Table1[Material - Key])*(Completed_via_Excel!E$1=Table1[Country - Key]),0)) = 0),
INDEX(Table1[Current ext vend],
MATCH(1,($A148=Table1[Material - Key])*(Completed_via_Excel!E$1=Table1[Country - Key]),0)),
INDEX(Table1[Current int vend],
MATCH(1,($A148=Table1[Material - Key])*(Completed_via_Excel!E$1=Table1[Country - Key]),0))
),
"")</f>
        <v>Sage Media Planning &amp; Placement</v>
      </c>
      <c r="F148" s="20">
        <f t="array" ref="F148">MAX(IF(A148=Table1[Material - Key],Table1[Purchase Price]))</f>
        <v>3.29</v>
      </c>
      <c r="G148">
        <f t="array" ref="G148">SUMPRODUCT((Table1[Material - Key]=A148)*(Table1[[HM Listing]:[EX Listing]]))</f>
        <v>138</v>
      </c>
      <c r="H148" s="21">
        <f>SUMIFS(Table1[Net Sales/Retail],Table1[Material - Key],Completed_via_Excel!A148)</f>
        <v>6863.85</v>
      </c>
      <c r="I148" s="21">
        <f>H148-SUMIFS(Table1[Promotion Net Sales/Retail],Table1[Material - Key],Completed_via_Excel!A148)</f>
        <v>4686.1000000000004</v>
      </c>
      <c r="J148">
        <f>H148/INDEX(Table1[Monthly AVG sales],MATCH(Completed_via_Excel!A148,Table1[Material - Key],0))</f>
        <v>12.000000000000002</v>
      </c>
      <c r="K148" s="4">
        <f>H148/SUMIFS(Table1[Net Sales/Retail],Table1[Material - Brand],Completed_via_Excel!B148,Table1[PRIVATE LABEL],"&lt;&gt;PL")</f>
        <v>1.5792532210026584E-2</v>
      </c>
    </row>
    <row r="149" spans="1:11">
      <c r="A149" t="str">
        <v>159173</v>
      </c>
      <c r="B149" t="str">
        <f>INDEX(Table1[Material - Brand],MATCH(Completed_via_Excel!A149,Table1[Material - Key],0))</f>
        <v>Kiwi</v>
      </c>
      <c r="C149" s="5" t="str">
        <f t="array" ref="C149">IFERROR(
IF(OR(
INDEX(Table1[Current ext vend],
MATCH(1,($A149=Table1[Material - Key])*(Completed_via_Excel!C$1=Table1[Country - Key]),0)) =
INDEX(Table1[Current int vend],
MATCH(1,($A149=Table1[Material - Key])*(Completed_via_Excel!C$1=Table1[Country - Key]),0)),
INDEX(Table1[Current int vend],
MATCH(1,($A149=Table1[Material - Key])*(Completed_via_Excel!C$1=Table1[Country - Key]),0)) = 0),
INDEX(Table1[Current ext vend],
MATCH(1,($A149=Table1[Material - Key])*(Completed_via_Excel!C$1=Table1[Country - Key]),0)),
INDEX(Table1[Current int vend],
MATCH(1,($A149=Table1[Material - Key])*(Completed_via_Excel!C$1=Table1[Country - Key]),0))
),
"")</f>
        <v>ONMESSAGE INC</v>
      </c>
      <c r="D149" s="5" t="str">
        <f t="array" ref="D149">IFERROR(
IF(OR(
INDEX(Table1[Current ext vend],
MATCH(1,($A149=Table1[Material - Key])*(Completed_via_Excel!D$1=Table1[Country - Key]),0)) =
INDEX(Table1[Current int vend],
MATCH(1,($A149=Table1[Material - Key])*(Completed_via_Excel!D$1=Table1[Country - Key]),0)),
INDEX(Table1[Current int vend],
MATCH(1,($A149=Table1[Material - Key])*(Completed_via_Excel!D$1=Table1[Country - Key]),0)) = 0),
INDEX(Table1[Current ext vend],
MATCH(1,($A149=Table1[Material - Key])*(Completed_via_Excel!D$1=Table1[Country - Key]),0)),
INDEX(Table1[Current int vend],
MATCH(1,($A149=Table1[Material - Key])*(Completed_via_Excel!D$1=Table1[Country - Key]),0))
),
"")</f>
        <v>ONMESSAGE INC</v>
      </c>
      <c r="E149" t="str">
        <f t="array" ref="E149">IFERROR(
IF(OR(
INDEX(Table1[Current ext vend],
MATCH(1,($A149=Table1[Material - Key])*(Completed_via_Excel!E$1=Table1[Country - Key]),0)) =
INDEX(Table1[Current int vend],
MATCH(1,($A149=Table1[Material - Key])*(Completed_via_Excel!E$1=Table1[Country - Key]),0)),
INDEX(Table1[Current int vend],
MATCH(1,($A149=Table1[Material - Key])*(Completed_via_Excel!E$1=Table1[Country - Key]),0)) = 0),
INDEX(Table1[Current ext vend],
MATCH(1,($A149=Table1[Material - Key])*(Completed_via_Excel!E$1=Table1[Country - Key]),0)),
INDEX(Table1[Current int vend],
MATCH(1,($A149=Table1[Material - Key])*(Completed_via_Excel!E$1=Table1[Country - Key]),0))
),
"")</f>
        <v>ONMESSAGE INC</v>
      </c>
      <c r="F149" s="20">
        <f t="array" ref="F149">MAX(IF(A149=Table1[Material - Key],Table1[Purchase Price]))</f>
        <v>1.4886250000000001</v>
      </c>
      <c r="G149">
        <f t="array" ref="G149">SUMPRODUCT((Table1[Material - Key]=A149)*(Table1[[HM Listing]:[EX Listing]]))</f>
        <v>137</v>
      </c>
      <c r="H149" s="21">
        <f>SUMIFS(Table1[Net Sales/Retail],Table1[Material - Key],Completed_via_Excel!A149)</f>
        <v>6552.24</v>
      </c>
      <c r="I149" s="21">
        <f>H149-SUMIFS(Table1[Promotion Net Sales/Retail],Table1[Material - Key],Completed_via_Excel!A149)</f>
        <v>4072.22</v>
      </c>
      <c r="J149">
        <f>H149/INDEX(Table1[Monthly AVG sales],MATCH(Completed_via_Excel!A149,Table1[Material - Key],0))</f>
        <v>12</v>
      </c>
      <c r="K149" s="4">
        <f>H149/SUMIFS(Table1[Net Sales/Retail],Table1[Material - Brand],Completed_via_Excel!B149,Table1[PRIVATE LABEL],"&lt;&gt;PL")</f>
        <v>1.5075571471961738E-2</v>
      </c>
    </row>
    <row r="150" spans="1:11">
      <c r="A150" t="str">
        <v>159303</v>
      </c>
      <c r="B150" t="str">
        <f>INDEX(Table1[Material - Brand],MATCH(Completed_via_Excel!A150,Table1[Material - Key],0))</f>
        <v>Kiwi</v>
      </c>
      <c r="C150" s="5" t="str">
        <f t="array" ref="C150">IFERROR(
IF(OR(
INDEX(Table1[Current ext vend],
MATCH(1,($A150=Table1[Material - Key])*(Completed_via_Excel!C$1=Table1[Country - Key]),0)) =
INDEX(Table1[Current int vend],
MATCH(1,($A150=Table1[Material - Key])*(Completed_via_Excel!C$1=Table1[Country - Key]),0)),
INDEX(Table1[Current int vend],
MATCH(1,($A150=Table1[Material - Key])*(Completed_via_Excel!C$1=Table1[Country - Key]),0)) = 0),
INDEX(Table1[Current ext vend],
MATCH(1,($A150=Table1[Material - Key])*(Completed_via_Excel!C$1=Table1[Country - Key]),0)),
INDEX(Table1[Current int vend],
MATCH(1,($A150=Table1[Material - Key])*(Completed_via_Excel!C$1=Table1[Country - Key]),0))
),
"")</f>
        <v/>
      </c>
      <c r="D150" s="5" t="str">
        <f t="array" ref="D150">IFERROR(
IF(OR(
INDEX(Table1[Current ext vend],
MATCH(1,($A150=Table1[Material - Key])*(Completed_via_Excel!D$1=Table1[Country - Key]),0)) =
INDEX(Table1[Current int vend],
MATCH(1,($A150=Table1[Material - Key])*(Completed_via_Excel!D$1=Table1[Country - Key]),0)),
INDEX(Table1[Current int vend],
MATCH(1,($A150=Table1[Material - Key])*(Completed_via_Excel!D$1=Table1[Country - Key]),0)) = 0),
INDEX(Table1[Current ext vend],
MATCH(1,($A150=Table1[Material - Key])*(Completed_via_Excel!D$1=Table1[Country - Key]),0)),
INDEX(Table1[Current int vend],
MATCH(1,($A150=Table1[Material - Key])*(Completed_via_Excel!D$1=Table1[Country - Key]),0))
),
"")</f>
        <v>ONMESSAGE INC</v>
      </c>
      <c r="E150" t="str">
        <f t="array" ref="E150">IFERROR(
IF(OR(
INDEX(Table1[Current ext vend],
MATCH(1,($A150=Table1[Material - Key])*(Completed_via_Excel!E$1=Table1[Country - Key]),0)) =
INDEX(Table1[Current int vend],
MATCH(1,($A150=Table1[Material - Key])*(Completed_via_Excel!E$1=Table1[Country - Key]),0)),
INDEX(Table1[Current int vend],
MATCH(1,($A150=Table1[Material - Key])*(Completed_via_Excel!E$1=Table1[Country - Key]),0)) = 0),
INDEX(Table1[Current ext vend],
MATCH(1,($A150=Table1[Material - Key])*(Completed_via_Excel!E$1=Table1[Country - Key]),0)),
INDEX(Table1[Current int vend],
MATCH(1,($A150=Table1[Material - Key])*(Completed_via_Excel!E$1=Table1[Country - Key]),0))
),
"")</f>
        <v/>
      </c>
      <c r="F150" s="20">
        <f t="array" ref="F150">MAX(IF(A150=Table1[Material - Key],Table1[Purchase Price]))</f>
        <v>2.14</v>
      </c>
      <c r="G150">
        <f t="array" ref="G150">SUMPRODUCT((Table1[Material - Key]=A150)*(Table1[[HM Listing]:[EX Listing]]))</f>
        <v>9</v>
      </c>
      <c r="H150" s="21">
        <f>SUMIFS(Table1[Net Sales/Retail],Table1[Material - Key],Completed_via_Excel!A150)</f>
        <v>1135.43</v>
      </c>
      <c r="I150" s="21">
        <f>H150-SUMIFS(Table1[Promotion Net Sales/Retail],Table1[Material - Key],Completed_via_Excel!A150)</f>
        <v>1102.3200000000002</v>
      </c>
      <c r="J150">
        <f>H150/INDEX(Table1[Monthly AVG sales],MATCH(Completed_via_Excel!A150,Table1[Material - Key],0))</f>
        <v>11.999999999999996</v>
      </c>
      <c r="K150" s="4">
        <f>H150/SUMIFS(Table1[Net Sales/Retail],Table1[Material - Brand],Completed_via_Excel!B150,Table1[PRIVATE LABEL],"&lt;&gt;PL")</f>
        <v>2.6124281339525899E-3</v>
      </c>
    </row>
    <row r="151" spans="1:11">
      <c r="A151" t="str">
        <v>159581</v>
      </c>
      <c r="B151" t="str">
        <f>INDEX(Table1[Material - Brand],MATCH(Completed_via_Excel!A151,Table1[Material - Key],0))</f>
        <v>Bros</v>
      </c>
      <c r="C151" s="5" t="str">
        <f t="array" ref="C151">IFERROR(
IF(OR(
INDEX(Table1[Current ext vend],
MATCH(1,($A151=Table1[Material - Key])*(Completed_via_Excel!C$1=Table1[Country - Key]),0)) =
INDEX(Table1[Current int vend],
MATCH(1,($A151=Table1[Material - Key])*(Completed_via_Excel!C$1=Table1[Country - Key]),0)),
INDEX(Table1[Current int vend],
MATCH(1,($A151=Table1[Material - Key])*(Completed_via_Excel!C$1=Table1[Country - Key]),0)) = 0),
INDEX(Table1[Current ext vend],
MATCH(1,($A151=Table1[Material - Key])*(Completed_via_Excel!C$1=Table1[Country - Key]),0)),
INDEX(Table1[Current int vend],
MATCH(1,($A151=Table1[Material - Key])*(Completed_via_Excel!C$1=Table1[Country - Key]),0))
),
"")</f>
        <v/>
      </c>
      <c r="D151" s="5" t="str">
        <f t="array" ref="D151">IFERROR(
IF(OR(
INDEX(Table1[Current ext vend],
MATCH(1,($A151=Table1[Material - Key])*(Completed_via_Excel!D$1=Table1[Country - Key]),0)) =
INDEX(Table1[Current int vend],
MATCH(1,($A151=Table1[Material - Key])*(Completed_via_Excel!D$1=Table1[Country - Key]),0)),
INDEX(Table1[Current int vend],
MATCH(1,($A151=Table1[Material - Key])*(Completed_via_Excel!D$1=Table1[Country - Key]),0)) = 0),
INDEX(Table1[Current ext vend],
MATCH(1,($A151=Table1[Material - Key])*(Completed_via_Excel!D$1=Table1[Country - Key]),0)),
INDEX(Table1[Current int vend],
MATCH(1,($A151=Table1[Material - Key])*(Completed_via_Excel!D$1=Table1[Country - Key]),0))
),
"")</f>
        <v>Paychex Inc</v>
      </c>
      <c r="E151" t="str">
        <f t="array" ref="E151">IFERROR(
IF(OR(
INDEX(Table1[Current ext vend],
MATCH(1,($A151=Table1[Material - Key])*(Completed_via_Excel!E$1=Table1[Country - Key]),0)) =
INDEX(Table1[Current int vend],
MATCH(1,($A151=Table1[Material - Key])*(Completed_via_Excel!E$1=Table1[Country - Key]),0)),
INDEX(Table1[Current int vend],
MATCH(1,($A151=Table1[Material - Key])*(Completed_via_Excel!E$1=Table1[Country - Key]),0)) = 0),
INDEX(Table1[Current ext vend],
MATCH(1,($A151=Table1[Material - Key])*(Completed_via_Excel!E$1=Table1[Country - Key]),0)),
INDEX(Table1[Current int vend],
MATCH(1,($A151=Table1[Material - Key])*(Completed_via_Excel!E$1=Table1[Country - Key]),0))
),
"")</f>
        <v/>
      </c>
      <c r="F151" s="20">
        <f t="array" ref="F151">MAX(IF(A151=Table1[Material - Key],Table1[Purchase Price]))</f>
        <v>1.2499</v>
      </c>
      <c r="G151">
        <f t="array" ref="G151">SUMPRODUCT((Table1[Material - Key]=A151)*(Table1[[HM Listing]:[EX Listing]]))</f>
        <v>0</v>
      </c>
      <c r="H151" s="21">
        <f>SUMIFS(Table1[Net Sales/Retail],Table1[Material - Key],Completed_via_Excel!A151)</f>
        <v>2116.88</v>
      </c>
      <c r="I151" s="21">
        <f>H151-SUMIFS(Table1[Promotion Net Sales/Retail],Table1[Material - Key],Completed_via_Excel!A151)</f>
        <v>21.700000000000273</v>
      </c>
      <c r="J151">
        <f>H151/INDEX(Table1[Monthly AVG sales],MATCH(Completed_via_Excel!A151,Table1[Material - Key],0))</f>
        <v>2.9999999999999987</v>
      </c>
      <c r="K151" s="4">
        <f>H151/SUMIFS(Table1[Net Sales/Retail],Table1[Material - Brand],Completed_via_Excel!B151,Table1[PRIVATE LABEL],"&lt;&gt;PL")</f>
        <v>1.5133597131817026E-2</v>
      </c>
    </row>
    <row r="152" spans="1:11">
      <c r="A152" t="str">
        <v>159751</v>
      </c>
      <c r="B152" t="str">
        <f>INDEX(Table1[Material - Brand],MATCH(Completed_via_Excel!A152,Table1[Material - Key],0))</f>
        <v>Bros</v>
      </c>
      <c r="C152" s="5" t="str">
        <f t="array" ref="C152">IFERROR(
IF(OR(
INDEX(Table1[Current ext vend],
MATCH(1,($A152=Table1[Material - Key])*(Completed_via_Excel!C$1=Table1[Country - Key]),0)) =
INDEX(Table1[Current int vend],
MATCH(1,($A152=Table1[Material - Key])*(Completed_via_Excel!C$1=Table1[Country - Key]),0)),
INDEX(Table1[Current int vend],
MATCH(1,($A152=Table1[Material - Key])*(Completed_via_Excel!C$1=Table1[Country - Key]),0)) = 0),
INDEX(Table1[Current ext vend],
MATCH(1,($A152=Table1[Material - Key])*(Completed_via_Excel!C$1=Table1[Country - Key]),0)),
INDEX(Table1[Current int vend],
MATCH(1,($A152=Table1[Material - Key])*(Completed_via_Excel!C$1=Table1[Country - Key]),0))
),
"")</f>
        <v/>
      </c>
      <c r="D152" s="5" t="str">
        <f t="array" ref="D152">IFERROR(
IF(OR(
INDEX(Table1[Current ext vend],
MATCH(1,($A152=Table1[Material - Key])*(Completed_via_Excel!D$1=Table1[Country - Key]),0)) =
INDEX(Table1[Current int vend],
MATCH(1,($A152=Table1[Material - Key])*(Completed_via_Excel!D$1=Table1[Country - Key]),0)),
INDEX(Table1[Current int vend],
MATCH(1,($A152=Table1[Material - Key])*(Completed_via_Excel!D$1=Table1[Country - Key]),0)) = 0),
INDEX(Table1[Current ext vend],
MATCH(1,($A152=Table1[Material - Key])*(Completed_via_Excel!D$1=Table1[Country - Key]),0)),
INDEX(Table1[Current int vend],
MATCH(1,($A152=Table1[Material - Key])*(Completed_via_Excel!D$1=Table1[Country - Key]),0))
),
"")</f>
        <v>Bully Pulpit Interactive</v>
      </c>
      <c r="E152" t="str">
        <f t="array" ref="E152">IFERROR(
IF(OR(
INDEX(Table1[Current ext vend],
MATCH(1,($A152=Table1[Material - Key])*(Completed_via_Excel!E$1=Table1[Country - Key]),0)) =
INDEX(Table1[Current int vend],
MATCH(1,($A152=Table1[Material - Key])*(Completed_via_Excel!E$1=Table1[Country - Key]),0)),
INDEX(Table1[Current int vend],
MATCH(1,($A152=Table1[Material - Key])*(Completed_via_Excel!E$1=Table1[Country - Key]),0)) = 0),
INDEX(Table1[Current ext vend],
MATCH(1,($A152=Table1[Material - Key])*(Completed_via_Excel!E$1=Table1[Country - Key]),0)),
INDEX(Table1[Current int vend],
MATCH(1,($A152=Table1[Material - Key])*(Completed_via_Excel!E$1=Table1[Country - Key]),0))
),
"")</f>
        <v/>
      </c>
      <c r="F152" s="20">
        <f t="array" ref="F152">MAX(IF(A152=Table1[Material - Key],Table1[Purchase Price]))</f>
        <v>2.2280000000000002</v>
      </c>
      <c r="G152">
        <f t="array" ref="G152">SUMPRODUCT((Table1[Material - Key]=A152)*(Table1[[HM Listing]:[EX Listing]]))</f>
        <v>9</v>
      </c>
      <c r="H152" s="21">
        <f>SUMIFS(Table1[Net Sales/Retail],Table1[Material - Key],Completed_via_Excel!A152)</f>
        <v>937.12</v>
      </c>
      <c r="I152" s="21">
        <f>H152-SUMIFS(Table1[Promotion Net Sales/Retail],Table1[Material - Key],Completed_via_Excel!A152)</f>
        <v>582.86</v>
      </c>
      <c r="J152">
        <f>H152/INDEX(Table1[Monthly AVG sales],MATCH(Completed_via_Excel!A152,Table1[Material - Key],0))</f>
        <v>12.000000000000004</v>
      </c>
      <c r="K152" s="4">
        <f>H152/SUMIFS(Table1[Net Sales/Retail],Table1[Material - Brand],Completed_via_Excel!B152,Table1[PRIVATE LABEL],"&lt;&gt;PL")</f>
        <v>6.6994806243945671E-3</v>
      </c>
    </row>
    <row r="153" spans="1:11">
      <c r="A153" t="str">
        <v>159984</v>
      </c>
      <c r="B153" t="str">
        <f>INDEX(Table1[Material - Brand],MATCH(Completed_via_Excel!A153,Table1[Material - Key],0))</f>
        <v>Bros</v>
      </c>
      <c r="C153" s="5" t="str">
        <f t="array" ref="C153">IFERROR(
IF(OR(
INDEX(Table1[Current ext vend],
MATCH(1,($A153=Table1[Material - Key])*(Completed_via_Excel!C$1=Table1[Country - Key]),0)) =
INDEX(Table1[Current int vend],
MATCH(1,($A153=Table1[Material - Key])*(Completed_via_Excel!C$1=Table1[Country - Key]),0)),
INDEX(Table1[Current int vend],
MATCH(1,($A153=Table1[Material - Key])*(Completed_via_Excel!C$1=Table1[Country - Key]),0)) = 0),
INDEX(Table1[Current ext vend],
MATCH(1,($A153=Table1[Material - Key])*(Completed_via_Excel!C$1=Table1[Country - Key]),0)),
INDEX(Table1[Current int vend],
MATCH(1,($A153=Table1[Material - Key])*(Completed_via_Excel!C$1=Table1[Country - Key]),0))
),
"")</f>
        <v/>
      </c>
      <c r="D153" s="5" t="str">
        <f t="array" ref="D153">IFERROR(
IF(OR(
INDEX(Table1[Current ext vend],
MATCH(1,($A153=Table1[Material - Key])*(Completed_via_Excel!D$1=Table1[Country - Key]),0)) =
INDEX(Table1[Current int vend],
MATCH(1,($A153=Table1[Material - Key])*(Completed_via_Excel!D$1=Table1[Country - Key]),0)),
INDEX(Table1[Current int vend],
MATCH(1,($A153=Table1[Material - Key])*(Completed_via_Excel!D$1=Table1[Country - Key]),0)) = 0),
INDEX(Table1[Current ext vend],
MATCH(1,($A153=Table1[Material - Key])*(Completed_via_Excel!D$1=Table1[Country - Key]),0)),
INDEX(Table1[Current int vend],
MATCH(1,($A153=Table1[Material - Key])*(Completed_via_Excel!D$1=Table1[Country - Key]),0))
),
"")</f>
        <v>Bully Pulpit Interactive</v>
      </c>
      <c r="E153" t="str">
        <f t="array" ref="E153">IFERROR(
IF(OR(
INDEX(Table1[Current ext vend],
MATCH(1,($A153=Table1[Material - Key])*(Completed_via_Excel!E$1=Table1[Country - Key]),0)) =
INDEX(Table1[Current int vend],
MATCH(1,($A153=Table1[Material - Key])*(Completed_via_Excel!E$1=Table1[Country - Key]),0)),
INDEX(Table1[Current int vend],
MATCH(1,($A153=Table1[Material - Key])*(Completed_via_Excel!E$1=Table1[Country - Key]),0)) = 0),
INDEX(Table1[Current ext vend],
MATCH(1,($A153=Table1[Material - Key])*(Completed_via_Excel!E$1=Table1[Country - Key]),0)),
INDEX(Table1[Current int vend],
MATCH(1,($A153=Table1[Material - Key])*(Completed_via_Excel!E$1=Table1[Country - Key]),0))
),
"")</f>
        <v/>
      </c>
      <c r="F153" s="20">
        <f t="array" ref="F153">MAX(IF(A153=Table1[Material - Key],Table1[Purchase Price]))</f>
        <v>2.2280000000000002</v>
      </c>
      <c r="G153">
        <f t="array" ref="G153">SUMPRODUCT((Table1[Material - Key]=A153)*(Table1[[HM Listing]:[EX Listing]]))</f>
        <v>0</v>
      </c>
      <c r="H153" s="21">
        <f>SUMIFS(Table1[Net Sales/Retail],Table1[Material - Key],Completed_via_Excel!A153)</f>
        <v>467.37</v>
      </c>
      <c r="I153" s="21">
        <f>H153-SUMIFS(Table1[Promotion Net Sales/Retail],Table1[Material - Key],Completed_via_Excel!A153)</f>
        <v>19.910000000000025</v>
      </c>
      <c r="J153">
        <f>H153/INDEX(Table1[Monthly AVG sales],MATCH(Completed_via_Excel!A153,Table1[Material - Key],0))</f>
        <v>3</v>
      </c>
      <c r="K153" s="4">
        <f>H153/SUMIFS(Table1[Net Sales/Retail],Table1[Material - Brand],Completed_via_Excel!B153,Table1[PRIVATE LABEL],"&lt;&gt;PL")</f>
        <v>3.3412329898233829E-3</v>
      </c>
    </row>
    <row r="154" spans="1:11">
      <c r="A154" t="str">
        <v>160005</v>
      </c>
      <c r="B154" t="str">
        <f>INDEX(Table1[Material - Brand],MATCH(Completed_via_Excel!A154,Table1[Material - Key],0))</f>
        <v>Off</v>
      </c>
      <c r="C154" s="5" t="str">
        <f t="array" ref="C154">IFERROR(
IF(OR(
INDEX(Table1[Current ext vend],
MATCH(1,($A154=Table1[Material - Key])*(Completed_via_Excel!C$1=Table1[Country - Key]),0)) =
INDEX(Table1[Current int vend],
MATCH(1,($A154=Table1[Material - Key])*(Completed_via_Excel!C$1=Table1[Country - Key]),0)),
INDEX(Table1[Current int vend],
MATCH(1,($A154=Table1[Material - Key])*(Completed_via_Excel!C$1=Table1[Country - Key]),0)) = 0),
INDEX(Table1[Current ext vend],
MATCH(1,($A154=Table1[Material - Key])*(Completed_via_Excel!C$1=Table1[Country - Key]),0)),
INDEX(Table1[Current int vend],
MATCH(1,($A154=Table1[Material - Key])*(Completed_via_Excel!C$1=Table1[Country - Key]),0))
),
"")</f>
        <v/>
      </c>
      <c r="D154" s="5" t="str">
        <f t="array" ref="D154">IFERROR(
IF(OR(
INDEX(Table1[Current ext vend],
MATCH(1,($A154=Table1[Material - Key])*(Completed_via_Excel!D$1=Table1[Country - Key]),0)) =
INDEX(Table1[Current int vend],
MATCH(1,($A154=Table1[Material - Key])*(Completed_via_Excel!D$1=Table1[Country - Key]),0)),
INDEX(Table1[Current int vend],
MATCH(1,($A154=Table1[Material - Key])*(Completed_via_Excel!D$1=Table1[Country - Key]),0)) = 0),
INDEX(Table1[Current ext vend],
MATCH(1,($A154=Table1[Material - Key])*(Completed_via_Excel!D$1=Table1[Country - Key]),0)),
INDEX(Table1[Current int vend],
MATCH(1,($A154=Table1[Material - Key])*(Completed_via_Excel!D$1=Table1[Country - Key]),0))
),
"")</f>
        <v/>
      </c>
      <c r="E154" t="str">
        <f t="array" ref="E154">IFERROR(
IF(OR(
INDEX(Table1[Current ext vend],
MATCH(1,($A154=Table1[Material - Key])*(Completed_via_Excel!E$1=Table1[Country - Key]),0)) =
INDEX(Table1[Current int vend],
MATCH(1,($A154=Table1[Material - Key])*(Completed_via_Excel!E$1=Table1[Country - Key]),0)),
INDEX(Table1[Current int vend],
MATCH(1,($A154=Table1[Material - Key])*(Completed_via_Excel!E$1=Table1[Country - Key]),0)) = 0),
INDEX(Table1[Current ext vend],
MATCH(1,($A154=Table1[Material - Key])*(Completed_via_Excel!E$1=Table1[Country - Key]),0)),
INDEX(Table1[Current int vend],
MATCH(1,($A154=Table1[Material - Key])*(Completed_via_Excel!E$1=Table1[Country - Key]),0))
),
"")</f>
        <v>Screen Strategies Media</v>
      </c>
      <c r="F154" s="20">
        <f t="array" ref="F154">MAX(IF(A154=Table1[Material - Key],Table1[Purchase Price]))</f>
        <v>1.34884</v>
      </c>
      <c r="G154">
        <f t="array" ref="G154">SUMPRODUCT((Table1[Material - Key]=A154)*(Table1[[HM Listing]:[EX Listing]]))</f>
        <v>49</v>
      </c>
      <c r="H154" s="21">
        <f>SUMIFS(Table1[Net Sales/Retail],Table1[Material - Key],Completed_via_Excel!A154)</f>
        <v>2573.39</v>
      </c>
      <c r="I154" s="21">
        <f>H154-SUMIFS(Table1[Promotion Net Sales/Retail],Table1[Material - Key],Completed_via_Excel!A154)</f>
        <v>2179.27</v>
      </c>
      <c r="J154">
        <f>H154/INDEX(Table1[Monthly AVG sales],MATCH(Completed_via_Excel!A154,Table1[Material - Key],0))</f>
        <v>11.99999999999998</v>
      </c>
      <c r="K154" s="4">
        <f>H154/SUMIFS(Table1[Net Sales/Retail],Table1[Material - Brand],Completed_via_Excel!B154,Table1[PRIVATE LABEL],"&lt;&gt;PL")</f>
        <v>3.7886626472393041E-2</v>
      </c>
    </row>
    <row r="155" spans="1:11">
      <c r="A155" t="str">
        <v>160008</v>
      </c>
      <c r="B155" t="str">
        <f>INDEX(Table1[Material - Brand],MATCH(Completed_via_Excel!A155,Table1[Material - Key],0))</f>
        <v>Tri Bio</v>
      </c>
      <c r="C155" s="5" t="str">
        <f t="array" ref="C155">IFERROR(
IF(OR(
INDEX(Table1[Current ext vend],
MATCH(1,($A155=Table1[Material - Key])*(Completed_via_Excel!C$1=Table1[Country - Key]),0)) =
INDEX(Table1[Current int vend],
MATCH(1,($A155=Table1[Material - Key])*(Completed_via_Excel!C$1=Table1[Country - Key]),0)),
INDEX(Table1[Current int vend],
MATCH(1,($A155=Table1[Material - Key])*(Completed_via_Excel!C$1=Table1[Country - Key]),0)) = 0),
INDEX(Table1[Current ext vend],
MATCH(1,($A155=Table1[Material - Key])*(Completed_via_Excel!C$1=Table1[Country - Key]),0)),
INDEX(Table1[Current int vend],
MATCH(1,($A155=Table1[Material - Key])*(Completed_via_Excel!C$1=Table1[Country - Key]),0))
),
"")</f>
        <v/>
      </c>
      <c r="D155" s="5" t="str">
        <f t="array" ref="D155">IFERROR(
IF(OR(
INDEX(Table1[Current ext vend],
MATCH(1,($A155=Table1[Material - Key])*(Completed_via_Excel!D$1=Table1[Country - Key]),0)) =
INDEX(Table1[Current int vend],
MATCH(1,($A155=Table1[Material - Key])*(Completed_via_Excel!D$1=Table1[Country - Key]),0)),
INDEX(Table1[Current int vend],
MATCH(1,($A155=Table1[Material - Key])*(Completed_via_Excel!D$1=Table1[Country - Key]),0)) = 0),
INDEX(Table1[Current ext vend],
MATCH(1,($A155=Table1[Material - Key])*(Completed_via_Excel!D$1=Table1[Country - Key]),0)),
INDEX(Table1[Current int vend],
MATCH(1,($A155=Table1[Material - Key])*(Completed_via_Excel!D$1=Table1[Country - Key]),0))
),
"")</f>
        <v/>
      </c>
      <c r="E155" t="str">
        <f t="array" ref="E155">IFERROR(
IF(OR(
INDEX(Table1[Current ext vend],
MATCH(1,($A155=Table1[Material - Key])*(Completed_via_Excel!E$1=Table1[Country - Key]),0)) =
INDEX(Table1[Current int vend],
MATCH(1,($A155=Table1[Material - Key])*(Completed_via_Excel!E$1=Table1[Country - Key]),0)),
INDEX(Table1[Current int vend],
MATCH(1,($A155=Table1[Material - Key])*(Completed_via_Excel!E$1=Table1[Country - Key]),0)) = 0),
INDEX(Table1[Current ext vend],
MATCH(1,($A155=Table1[Material - Key])*(Completed_via_Excel!E$1=Table1[Country - Key]),0)),
INDEX(Table1[Current int vend],
MATCH(1,($A155=Table1[Material - Key])*(Completed_via_Excel!E$1=Table1[Country - Key]),0))
),
"")</f>
        <v>RWT Production</v>
      </c>
      <c r="F155" s="20">
        <f t="array" ref="F155">MAX(IF(A155=Table1[Material - Key],Table1[Purchase Price]))</f>
        <v>2.2662200000000001</v>
      </c>
      <c r="G155">
        <f t="array" ref="G155">SUMPRODUCT((Table1[Material - Key]=A155)*(Table1[[HM Listing]:[EX Listing]]))</f>
        <v>36</v>
      </c>
      <c r="H155" s="21">
        <f>SUMIFS(Table1[Net Sales/Retail],Table1[Material - Key],Completed_via_Excel!A155)</f>
        <v>3171.97</v>
      </c>
      <c r="I155" s="21">
        <f>H155-SUMIFS(Table1[Promotion Net Sales/Retail],Table1[Material - Key],Completed_via_Excel!A155)</f>
        <v>2969.9799999999996</v>
      </c>
      <c r="J155">
        <f>H155/INDEX(Table1[Monthly AVG sales],MATCH(Completed_via_Excel!A155,Table1[Material - Key],0))</f>
        <v>12.000000000000016</v>
      </c>
      <c r="K155" s="4">
        <f>H155/SUMIFS(Table1[Net Sales/Retail],Table1[Material - Brand],Completed_via_Excel!B155,Table1[PRIVATE LABEL],"&lt;&gt;PL")</f>
        <v>1</v>
      </c>
    </row>
    <row r="156" spans="1:11">
      <c r="A156" t="str">
        <v>160009</v>
      </c>
      <c r="B156" t="str">
        <f>INDEX(Table1[Material - Brand],MATCH(Completed_via_Excel!A156,Table1[Material - Key],0))</f>
        <v>Silver</v>
      </c>
      <c r="C156" s="5" t="str">
        <f t="array" ref="C156">IFERROR(
IF(OR(
INDEX(Table1[Current ext vend],
MATCH(1,($A156=Table1[Material - Key])*(Completed_via_Excel!C$1=Table1[Country - Key]),0)) =
INDEX(Table1[Current int vend],
MATCH(1,($A156=Table1[Material - Key])*(Completed_via_Excel!C$1=Table1[Country - Key]),0)),
INDEX(Table1[Current int vend],
MATCH(1,($A156=Table1[Material - Key])*(Completed_via_Excel!C$1=Table1[Country - Key]),0)) = 0),
INDEX(Table1[Current ext vend],
MATCH(1,($A156=Table1[Material - Key])*(Completed_via_Excel!C$1=Table1[Country - Key]),0)),
INDEX(Table1[Current int vend],
MATCH(1,($A156=Table1[Material - Key])*(Completed_via_Excel!C$1=Table1[Country - Key]),0))
),
"")</f>
        <v/>
      </c>
      <c r="D156" s="5" t="str">
        <f t="array" ref="D156">IFERROR(
IF(OR(
INDEX(Table1[Current ext vend],
MATCH(1,($A156=Table1[Material - Key])*(Completed_via_Excel!D$1=Table1[Country - Key]),0)) =
INDEX(Table1[Current int vend],
MATCH(1,($A156=Table1[Material - Key])*(Completed_via_Excel!D$1=Table1[Country - Key]),0)),
INDEX(Table1[Current int vend],
MATCH(1,($A156=Table1[Material - Key])*(Completed_via_Excel!D$1=Table1[Country - Key]),0)) = 0),
INDEX(Table1[Current ext vend],
MATCH(1,($A156=Table1[Material - Key])*(Completed_via_Excel!D$1=Table1[Country - Key]),0)),
INDEX(Table1[Current int vend],
MATCH(1,($A156=Table1[Material - Key])*(Completed_via_Excel!D$1=Table1[Country - Key]),0))
),
"")</f>
        <v/>
      </c>
      <c r="E156" t="str">
        <f t="array" ref="E156">IFERROR(
IF(OR(
INDEX(Table1[Current ext vend],
MATCH(1,($A156=Table1[Material - Key])*(Completed_via_Excel!E$1=Table1[Country - Key]),0)) =
INDEX(Table1[Current int vend],
MATCH(1,($A156=Table1[Material - Key])*(Completed_via_Excel!E$1=Table1[Country - Key]),0)),
INDEX(Table1[Current int vend],
MATCH(1,($A156=Table1[Material - Key])*(Completed_via_Excel!E$1=Table1[Country - Key]),0)) = 0),
INDEX(Table1[Current ext vend],
MATCH(1,($A156=Table1[Material - Key])*(Completed_via_Excel!E$1=Table1[Country - Key]),0)),
INDEX(Table1[Current int vend],
MATCH(1,($A156=Table1[Material - Key])*(Completed_via_Excel!E$1=Table1[Country - Key]),0))
),
"")</f>
        <v>Nebo Media</v>
      </c>
      <c r="F156" s="20">
        <f t="array" ref="F156">MAX(IF(A156=Table1[Material - Key],Table1[Purchase Price]))</f>
        <v>1.4039200000000001</v>
      </c>
      <c r="G156">
        <f t="array" ref="G156">SUMPRODUCT((Table1[Material - Key]=A156)*(Table1[[HM Listing]:[EX Listing]]))</f>
        <v>55</v>
      </c>
      <c r="H156" s="21">
        <f>SUMIFS(Table1[Net Sales/Retail],Table1[Material - Key],Completed_via_Excel!A156)</f>
        <v>11803.47</v>
      </c>
      <c r="I156" s="21">
        <f>H156-SUMIFS(Table1[Promotion Net Sales/Retail],Table1[Material - Key],Completed_via_Excel!A156)</f>
        <v>4334.7699999999995</v>
      </c>
      <c r="J156">
        <f>H156/INDEX(Table1[Monthly AVG sales],MATCH(Completed_via_Excel!A156,Table1[Material - Key],0))</f>
        <v>12</v>
      </c>
      <c r="K156" s="4">
        <f>H156/SUMIFS(Table1[Net Sales/Retail],Table1[Material - Brand],Completed_via_Excel!B156,Table1[PRIVATE LABEL],"&lt;&gt;PL")</f>
        <v>0.1037406767405578</v>
      </c>
    </row>
    <row r="157" spans="1:11">
      <c r="A157" t="str">
        <v>160355</v>
      </c>
      <c r="B157" t="str">
        <f>INDEX(Table1[Material - Brand],MATCH(Completed_via_Excel!A157,Table1[Material - Key],0))</f>
        <v>Smart</v>
      </c>
      <c r="C157" s="5" t="str">
        <f t="array" ref="C157">IFERROR(
IF(OR(
INDEX(Table1[Current ext vend],
MATCH(1,($A157=Table1[Material - Key])*(Completed_via_Excel!C$1=Table1[Country - Key]),0)) =
INDEX(Table1[Current int vend],
MATCH(1,($A157=Table1[Material - Key])*(Completed_via_Excel!C$1=Table1[Country - Key]),0)),
INDEX(Table1[Current int vend],
MATCH(1,($A157=Table1[Material - Key])*(Completed_via_Excel!C$1=Table1[Country - Key]),0)) = 0),
INDEX(Table1[Current ext vend],
MATCH(1,($A157=Table1[Material - Key])*(Completed_via_Excel!C$1=Table1[Country - Key]),0)),
INDEX(Table1[Current int vend],
MATCH(1,($A157=Table1[Material - Key])*(Completed_via_Excel!C$1=Table1[Country - Key]),0))
),
"")</f>
        <v>Rising Tide Interactive</v>
      </c>
      <c r="D157" s="5" t="str">
        <f t="array" ref="D157">IFERROR(
IF(OR(
INDEX(Table1[Current ext vend],
MATCH(1,($A157=Table1[Material - Key])*(Completed_via_Excel!D$1=Table1[Country - Key]),0)) =
INDEX(Table1[Current int vend],
MATCH(1,($A157=Table1[Material - Key])*(Completed_via_Excel!D$1=Table1[Country - Key]),0)),
INDEX(Table1[Current int vend],
MATCH(1,($A157=Table1[Material - Key])*(Completed_via_Excel!D$1=Table1[Country - Key]),0)) = 0),
INDEX(Table1[Current ext vend],
MATCH(1,($A157=Table1[Material - Key])*(Completed_via_Excel!D$1=Table1[Country - Key]),0)),
INDEX(Table1[Current int vend],
MATCH(1,($A157=Table1[Material - Key])*(Completed_via_Excel!D$1=Table1[Country - Key]),0))
),
"")</f>
        <v/>
      </c>
      <c r="E157" t="str">
        <f t="array" ref="E157">IFERROR(
IF(OR(
INDEX(Table1[Current ext vend],
MATCH(1,($A157=Table1[Material - Key])*(Completed_via_Excel!E$1=Table1[Country - Key]),0)) =
INDEX(Table1[Current int vend],
MATCH(1,($A157=Table1[Material - Key])*(Completed_via_Excel!E$1=Table1[Country - Key]),0)),
INDEX(Table1[Current int vend],
MATCH(1,($A157=Table1[Material - Key])*(Completed_via_Excel!E$1=Table1[Country - Key]),0)) = 0),
INDEX(Table1[Current ext vend],
MATCH(1,($A157=Table1[Material - Key])*(Completed_via_Excel!E$1=Table1[Country - Key]),0)),
INDEX(Table1[Current int vend],
MATCH(1,($A157=Table1[Material - Key])*(Completed_via_Excel!E$1=Table1[Country - Key]),0))
),
"")</f>
        <v/>
      </c>
      <c r="F157" s="20">
        <f t="array" ref="F157">MAX(IF(A157=Table1[Material - Key],Table1[Purchase Price]))</f>
        <v>1.6931425</v>
      </c>
      <c r="G157">
        <f t="array" ref="G157">SUMPRODUCT((Table1[Material - Key]=A157)*(Table1[[HM Listing]:[EX Listing]]))</f>
        <v>5</v>
      </c>
      <c r="H157" s="21">
        <f>SUMIFS(Table1[Net Sales/Retail],Table1[Material - Key],Completed_via_Excel!A157)</f>
        <v>572.41</v>
      </c>
      <c r="I157" s="21">
        <f>H157-SUMIFS(Table1[Promotion Net Sales/Retail],Table1[Material - Key],Completed_via_Excel!A157)</f>
        <v>465.64</v>
      </c>
      <c r="J157">
        <f>H157/INDEX(Table1[Monthly AVG sales],MATCH(Completed_via_Excel!A157,Table1[Material - Key],0))</f>
        <v>12.000000000000007</v>
      </c>
      <c r="K157" s="4">
        <f>H157/SUMIFS(Table1[Net Sales/Retail],Table1[Material - Brand],Completed_via_Excel!B157,Table1[PRIVATE LABEL],"&lt;&gt;PL")</f>
        <v>1</v>
      </c>
    </row>
    <row r="158" spans="1:11">
      <c r="A158" t="str">
        <v>160684</v>
      </c>
      <c r="B158" t="str">
        <f>INDEX(Table1[Material - Brand],MATCH(Completed_via_Excel!A158,Table1[Material - Key],0))</f>
        <v>Kiwi</v>
      </c>
      <c r="C158" s="5" t="str">
        <f t="array" ref="C158">IFERROR(
IF(OR(
INDEX(Table1[Current ext vend],
MATCH(1,($A158=Table1[Material - Key])*(Completed_via_Excel!C$1=Table1[Country - Key]),0)) =
INDEX(Table1[Current int vend],
MATCH(1,($A158=Table1[Material - Key])*(Completed_via_Excel!C$1=Table1[Country - Key]),0)),
INDEX(Table1[Current int vend],
MATCH(1,($A158=Table1[Material - Key])*(Completed_via_Excel!C$1=Table1[Country - Key]),0)) = 0),
INDEX(Table1[Current ext vend],
MATCH(1,($A158=Table1[Material - Key])*(Completed_via_Excel!C$1=Table1[Country - Key]),0)),
INDEX(Table1[Current int vend],
MATCH(1,($A158=Table1[Material - Key])*(Completed_via_Excel!C$1=Table1[Country - Key]),0))
),
"")</f>
        <v>Sage Media Planning &amp; Placement</v>
      </c>
      <c r="D158" s="5" t="str">
        <f t="array" ref="D158">IFERROR(
IF(OR(
INDEX(Table1[Current ext vend],
MATCH(1,($A158=Table1[Material - Key])*(Completed_via_Excel!D$1=Table1[Country - Key]),0)) =
INDEX(Table1[Current int vend],
MATCH(1,($A158=Table1[Material - Key])*(Completed_via_Excel!D$1=Table1[Country - Key]),0)),
INDEX(Table1[Current int vend],
MATCH(1,($A158=Table1[Material - Key])*(Completed_via_Excel!D$1=Table1[Country - Key]),0)) = 0),
INDEX(Table1[Current ext vend],
MATCH(1,($A158=Table1[Material - Key])*(Completed_via_Excel!D$1=Table1[Country - Key]),0)),
INDEX(Table1[Current int vend],
MATCH(1,($A158=Table1[Material - Key])*(Completed_via_Excel!D$1=Table1[Country - Key]),0))
),
"")</f>
        <v>Sage Media Planning &amp; Placement</v>
      </c>
      <c r="E158" t="str">
        <f t="array" ref="E158">IFERROR(
IF(OR(
INDEX(Table1[Current ext vend],
MATCH(1,($A158=Table1[Material - Key])*(Completed_via_Excel!E$1=Table1[Country - Key]),0)) =
INDEX(Table1[Current int vend],
MATCH(1,($A158=Table1[Material - Key])*(Completed_via_Excel!E$1=Table1[Country - Key]),0)),
INDEX(Table1[Current int vend],
MATCH(1,($A158=Table1[Material - Key])*(Completed_via_Excel!E$1=Table1[Country - Key]),0)) = 0),
INDEX(Table1[Current ext vend],
MATCH(1,($A158=Table1[Material - Key])*(Completed_via_Excel!E$1=Table1[Country - Key]),0)),
INDEX(Table1[Current int vend],
MATCH(1,($A158=Table1[Material - Key])*(Completed_via_Excel!E$1=Table1[Country - Key]),0))
),
"")</f>
        <v>Sage Media Planning &amp; Placement</v>
      </c>
      <c r="F158" s="20">
        <f t="array" ref="F158">MAX(IF(A158=Table1[Material - Key],Table1[Purchase Price]))</f>
        <v>2.4811180555555561</v>
      </c>
      <c r="G158">
        <f t="array" ref="G158">SUMPRODUCT((Table1[Material - Key]=A158)*(Table1[[HM Listing]:[EX Listing]]))</f>
        <v>176</v>
      </c>
      <c r="H158" s="21">
        <f>SUMIFS(Table1[Net Sales/Retail],Table1[Material - Key],Completed_via_Excel!A158)</f>
        <v>7561.83</v>
      </c>
      <c r="I158" s="21">
        <f>H158-SUMIFS(Table1[Promotion Net Sales/Retail],Table1[Material - Key],Completed_via_Excel!A158)</f>
        <v>4722.38</v>
      </c>
      <c r="J158">
        <f>H158/INDEX(Table1[Monthly AVG sales],MATCH(Completed_via_Excel!A158,Table1[Material - Key],0))</f>
        <v>12</v>
      </c>
      <c r="K158" s="4">
        <f>H158/SUMIFS(Table1[Net Sales/Retail],Table1[Material - Brand],Completed_via_Excel!B158,Table1[PRIVATE LABEL],"&lt;&gt;PL")</f>
        <v>1.7398463521455937E-2</v>
      </c>
    </row>
    <row r="159" spans="1:11">
      <c r="A159" t="str">
        <v>162383</v>
      </c>
      <c r="B159" t="str">
        <f>INDEX(Table1[Material - Brand],MATCH(Completed_via_Excel!A159,Table1[Material - Key],0))</f>
        <v>Kiwi</v>
      </c>
      <c r="C159" s="5" t="str">
        <f t="array" ref="C159">IFERROR(
IF(OR(
INDEX(Table1[Current ext vend],
MATCH(1,($A159=Table1[Material - Key])*(Completed_via_Excel!C$1=Table1[Country - Key]),0)) =
INDEX(Table1[Current int vend],
MATCH(1,($A159=Table1[Material - Key])*(Completed_via_Excel!C$1=Table1[Country - Key]),0)),
INDEX(Table1[Current int vend],
MATCH(1,($A159=Table1[Material - Key])*(Completed_via_Excel!C$1=Table1[Country - Key]),0)) = 0),
INDEX(Table1[Current ext vend],
MATCH(1,($A159=Table1[Material - Key])*(Completed_via_Excel!C$1=Table1[Country - Key]),0)),
INDEX(Table1[Current int vend],
MATCH(1,($A159=Table1[Material - Key])*(Completed_via_Excel!C$1=Table1[Country - Key]),0))
),
"")</f>
        <v/>
      </c>
      <c r="D159" s="5" t="str">
        <f t="array" ref="D159">IFERROR(
IF(OR(
INDEX(Table1[Current ext vend],
MATCH(1,($A159=Table1[Material - Key])*(Completed_via_Excel!D$1=Table1[Country - Key]),0)) =
INDEX(Table1[Current int vend],
MATCH(1,($A159=Table1[Material - Key])*(Completed_via_Excel!D$1=Table1[Country - Key]),0)),
INDEX(Table1[Current int vend],
MATCH(1,($A159=Table1[Material - Key])*(Completed_via_Excel!D$1=Table1[Country - Key]),0)) = 0),
INDEX(Table1[Current ext vend],
MATCH(1,($A159=Table1[Material - Key])*(Completed_via_Excel!D$1=Table1[Country - Key]),0)),
INDEX(Table1[Current int vend],
MATCH(1,($A159=Table1[Material - Key])*(Completed_via_Excel!D$1=Table1[Country - Key]),0))
),
"")</f>
        <v/>
      </c>
      <c r="E159" t="str">
        <f t="array" ref="E159">IFERROR(
IF(OR(
INDEX(Table1[Current ext vend],
MATCH(1,($A159=Table1[Material - Key])*(Completed_via_Excel!E$1=Table1[Country - Key]),0)) =
INDEX(Table1[Current int vend],
MATCH(1,($A159=Table1[Material - Key])*(Completed_via_Excel!E$1=Table1[Country - Key]),0)),
INDEX(Table1[Current int vend],
MATCH(1,($A159=Table1[Material - Key])*(Completed_via_Excel!E$1=Table1[Country - Key]),0)) = 0),
INDEX(Table1[Current ext vend],
MATCH(1,($A159=Table1[Material - Key])*(Completed_via_Excel!E$1=Table1[Country - Key]),0)),
INDEX(Table1[Current int vend],
MATCH(1,($A159=Table1[Material - Key])*(Completed_via_Excel!E$1=Table1[Country - Key]),0))
),
"")</f>
        <v>ONMESSAGE INC</v>
      </c>
      <c r="F159" s="20">
        <f t="array" ref="F159">MAX(IF(A159=Table1[Material - Key],Table1[Purchase Price]))</f>
        <v>1</v>
      </c>
      <c r="G159">
        <f t="array" ref="G159">SUMPRODUCT((Table1[Material - Key]=A159)*(Table1[[HM Listing]:[EX Listing]]))</f>
        <v>0</v>
      </c>
      <c r="H159" s="21">
        <f>SUMIFS(Table1[Net Sales/Retail],Table1[Material - Key],Completed_via_Excel!A159)</f>
        <v>27.14</v>
      </c>
      <c r="I159" s="21">
        <f>H159-SUMIFS(Table1[Promotion Net Sales/Retail],Table1[Material - Key],Completed_via_Excel!A159)</f>
        <v>15.370000000000001</v>
      </c>
      <c r="J159">
        <f>H159/INDEX(Table1[Monthly AVG sales],MATCH(Completed_via_Excel!A159,Table1[Material - Key],0))</f>
        <v>8.9999999999999858</v>
      </c>
      <c r="K159" s="4">
        <f>H159/SUMIFS(Table1[Net Sales/Retail],Table1[Material - Brand],Completed_via_Excel!B159,Table1[PRIVATE LABEL],"&lt;&gt;PL")</f>
        <v>6.2444447967266404E-5</v>
      </c>
    </row>
    <row r="160" spans="1:11">
      <c r="A160" t="str">
        <v>162384</v>
      </c>
      <c r="B160" t="str">
        <f>INDEX(Table1[Material - Brand],MATCH(Completed_via_Excel!A160,Table1[Material - Key],0))</f>
        <v>Kiwi</v>
      </c>
      <c r="C160" s="5" t="str">
        <f t="array" ref="C160">IFERROR(
IF(OR(
INDEX(Table1[Current ext vend],
MATCH(1,($A160=Table1[Material - Key])*(Completed_via_Excel!C$1=Table1[Country - Key]),0)) =
INDEX(Table1[Current int vend],
MATCH(1,($A160=Table1[Material - Key])*(Completed_via_Excel!C$1=Table1[Country - Key]),0)),
INDEX(Table1[Current int vend],
MATCH(1,($A160=Table1[Material - Key])*(Completed_via_Excel!C$1=Table1[Country - Key]),0)) = 0),
INDEX(Table1[Current ext vend],
MATCH(1,($A160=Table1[Material - Key])*(Completed_via_Excel!C$1=Table1[Country - Key]),0)),
INDEX(Table1[Current int vend],
MATCH(1,($A160=Table1[Material - Key])*(Completed_via_Excel!C$1=Table1[Country - Key]),0))
),
"")</f>
        <v/>
      </c>
      <c r="D160" s="5" t="str">
        <f t="array" ref="D160">IFERROR(
IF(OR(
INDEX(Table1[Current ext vend],
MATCH(1,($A160=Table1[Material - Key])*(Completed_via_Excel!D$1=Table1[Country - Key]),0)) =
INDEX(Table1[Current int vend],
MATCH(1,($A160=Table1[Material - Key])*(Completed_via_Excel!D$1=Table1[Country - Key]),0)),
INDEX(Table1[Current int vend],
MATCH(1,($A160=Table1[Material - Key])*(Completed_via_Excel!D$1=Table1[Country - Key]),0)) = 0),
INDEX(Table1[Current ext vend],
MATCH(1,($A160=Table1[Material - Key])*(Completed_via_Excel!D$1=Table1[Country - Key]),0)),
INDEX(Table1[Current int vend],
MATCH(1,($A160=Table1[Material - Key])*(Completed_via_Excel!D$1=Table1[Country - Key]),0))
),
"")</f>
        <v/>
      </c>
      <c r="E160" t="str">
        <f t="array" ref="E160">IFERROR(
IF(OR(
INDEX(Table1[Current ext vend],
MATCH(1,($A160=Table1[Material - Key])*(Completed_via_Excel!E$1=Table1[Country - Key]),0)) =
INDEX(Table1[Current int vend],
MATCH(1,($A160=Table1[Material - Key])*(Completed_via_Excel!E$1=Table1[Country - Key]),0)),
INDEX(Table1[Current int vend],
MATCH(1,($A160=Table1[Material - Key])*(Completed_via_Excel!E$1=Table1[Country - Key]),0)) = 0),
INDEX(Table1[Current ext vend],
MATCH(1,($A160=Table1[Material - Key])*(Completed_via_Excel!E$1=Table1[Country - Key]),0)),
INDEX(Table1[Current int vend],
MATCH(1,($A160=Table1[Material - Key])*(Completed_via_Excel!E$1=Table1[Country - Key]),0))
),
"")</f>
        <v>ONMESSAGE INC</v>
      </c>
      <c r="F160" s="20">
        <f t="array" ref="F160">MAX(IF(A160=Table1[Material - Key],Table1[Purchase Price]))</f>
        <v>1</v>
      </c>
      <c r="G160">
        <f t="array" ref="G160">SUMPRODUCT((Table1[Material - Key]=A160)*(Table1[[HM Listing]:[EX Listing]]))</f>
        <v>0</v>
      </c>
      <c r="H160" s="21">
        <f>SUMIFS(Table1[Net Sales/Retail],Table1[Material - Key],Completed_via_Excel!A160)</f>
        <v>22.85</v>
      </c>
      <c r="I160" s="21">
        <f>H160-SUMIFS(Table1[Promotion Net Sales/Retail],Table1[Material - Key],Completed_via_Excel!A160)</f>
        <v>10.320000000000002</v>
      </c>
      <c r="J160">
        <f>H160/INDEX(Table1[Monthly AVG sales],MATCH(Completed_via_Excel!A160,Table1[Material - Key],0))</f>
        <v>5</v>
      </c>
      <c r="K160" s="4">
        <f>H160/SUMIFS(Table1[Net Sales/Retail],Table1[Material - Brand],Completed_via_Excel!B160,Table1[PRIVATE LABEL],"&lt;&gt;PL")</f>
        <v>5.2573899633457532E-5</v>
      </c>
    </row>
    <row r="161" spans="1:11">
      <c r="A161" t="str">
        <v>163247</v>
      </c>
      <c r="B161" t="str">
        <f>INDEX(Table1[Material - Brand],MATCH(Completed_via_Excel!A161,Table1[Material - Key],0))</f>
        <v>Kiwi</v>
      </c>
      <c r="C161" s="5" t="str">
        <f t="array" ref="C161">IFERROR(
IF(OR(
INDEX(Table1[Current ext vend],
MATCH(1,($A161=Table1[Material - Key])*(Completed_via_Excel!C$1=Table1[Country - Key]),0)) =
INDEX(Table1[Current int vend],
MATCH(1,($A161=Table1[Material - Key])*(Completed_via_Excel!C$1=Table1[Country - Key]),0)),
INDEX(Table1[Current int vend],
MATCH(1,($A161=Table1[Material - Key])*(Completed_via_Excel!C$1=Table1[Country - Key]),0)) = 0),
INDEX(Table1[Current ext vend],
MATCH(1,($A161=Table1[Material - Key])*(Completed_via_Excel!C$1=Table1[Country - Key]),0)),
INDEX(Table1[Current int vend],
MATCH(1,($A161=Table1[Material - Key])*(Completed_via_Excel!C$1=Table1[Country - Key]),0))
),
"")</f>
        <v/>
      </c>
      <c r="D161" s="5" t="str">
        <f t="array" ref="D161">IFERROR(
IF(OR(
INDEX(Table1[Current ext vend],
MATCH(1,($A161=Table1[Material - Key])*(Completed_via_Excel!D$1=Table1[Country - Key]),0)) =
INDEX(Table1[Current int vend],
MATCH(1,($A161=Table1[Material - Key])*(Completed_via_Excel!D$1=Table1[Country - Key]),0)),
INDEX(Table1[Current int vend],
MATCH(1,($A161=Table1[Material - Key])*(Completed_via_Excel!D$1=Table1[Country - Key]),0)) = 0),
INDEX(Table1[Current ext vend],
MATCH(1,($A161=Table1[Material - Key])*(Completed_via_Excel!D$1=Table1[Country - Key]),0)),
INDEX(Table1[Current int vend],
MATCH(1,($A161=Table1[Material - Key])*(Completed_via_Excel!D$1=Table1[Country - Key]),0))
),
"")</f>
        <v>Sage Media Planning &amp; Placement</v>
      </c>
      <c r="E161" t="str">
        <f t="array" ref="E161">IFERROR(
IF(OR(
INDEX(Table1[Current ext vend],
MATCH(1,($A161=Table1[Material - Key])*(Completed_via_Excel!E$1=Table1[Country - Key]),0)) =
INDEX(Table1[Current int vend],
MATCH(1,($A161=Table1[Material - Key])*(Completed_via_Excel!E$1=Table1[Country - Key]),0)),
INDEX(Table1[Current int vend],
MATCH(1,($A161=Table1[Material - Key])*(Completed_via_Excel!E$1=Table1[Country - Key]),0)) = 0),
INDEX(Table1[Current ext vend],
MATCH(1,($A161=Table1[Material - Key])*(Completed_via_Excel!E$1=Table1[Country - Key]),0)),
INDEX(Table1[Current int vend],
MATCH(1,($A161=Table1[Material - Key])*(Completed_via_Excel!E$1=Table1[Country - Key]),0))
),
"")</f>
        <v/>
      </c>
      <c r="F161" s="20">
        <f t="array" ref="F161">MAX(IF(A161=Table1[Material - Key],Table1[Purchase Price]))</f>
        <v>2.61</v>
      </c>
      <c r="G161">
        <f t="array" ref="G161">SUMPRODUCT((Table1[Material - Key]=A161)*(Table1[[HM Listing]:[EX Listing]]))</f>
        <v>41</v>
      </c>
      <c r="H161" s="21">
        <f>SUMIFS(Table1[Net Sales/Retail],Table1[Material - Key],Completed_via_Excel!A161)</f>
        <v>6583.82</v>
      </c>
      <c r="I161" s="21">
        <f>H161-SUMIFS(Table1[Promotion Net Sales/Retail],Table1[Material - Key],Completed_via_Excel!A161)</f>
        <v>6000.44</v>
      </c>
      <c r="J161">
        <f>H161/INDEX(Table1[Monthly AVG sales],MATCH(Completed_via_Excel!A161,Table1[Material - Key],0))</f>
        <v>11.999999999999993</v>
      </c>
      <c r="K161" s="4">
        <f>H161/SUMIFS(Table1[Net Sales/Retail],Table1[Material - Brand],Completed_via_Excel!B161,Table1[PRIVATE LABEL],"&lt;&gt;PL")</f>
        <v>1.5148231592330429E-2</v>
      </c>
    </row>
    <row r="162" spans="1:11">
      <c r="A162" t="str">
        <v>163298</v>
      </c>
      <c r="B162" t="str">
        <f>INDEX(Table1[Material - Brand],MATCH(Completed_via_Excel!A162,Table1[Material - Key],0))</f>
        <v>Komfortas</v>
      </c>
      <c r="C162" s="5" t="str">
        <f t="array" ref="C162">IFERROR(
IF(OR(
INDEX(Table1[Current ext vend],
MATCH(1,($A162=Table1[Material - Key])*(Completed_via_Excel!C$1=Table1[Country - Key]),0)) =
INDEX(Table1[Current int vend],
MATCH(1,($A162=Table1[Material - Key])*(Completed_via_Excel!C$1=Table1[Country - Key]),0)),
INDEX(Table1[Current int vend],
MATCH(1,($A162=Table1[Material - Key])*(Completed_via_Excel!C$1=Table1[Country - Key]),0)) = 0),
INDEX(Table1[Current ext vend],
MATCH(1,($A162=Table1[Material - Key])*(Completed_via_Excel!C$1=Table1[Country - Key]),0)),
INDEX(Table1[Current int vend],
MATCH(1,($A162=Table1[Material - Key])*(Completed_via_Excel!C$1=Table1[Country - Key]),0))
),
"")</f>
        <v/>
      </c>
      <c r="D162" s="5" t="str">
        <f t="array" ref="D162">IFERROR(
IF(OR(
INDEX(Table1[Current ext vend],
MATCH(1,($A162=Table1[Material - Key])*(Completed_via_Excel!D$1=Table1[Country - Key]),0)) =
INDEX(Table1[Current int vend],
MATCH(1,($A162=Table1[Material - Key])*(Completed_via_Excel!D$1=Table1[Country - Key]),0)),
INDEX(Table1[Current int vend],
MATCH(1,($A162=Table1[Material - Key])*(Completed_via_Excel!D$1=Table1[Country - Key]),0)) = 0),
INDEX(Table1[Current ext vend],
MATCH(1,($A162=Table1[Material - Key])*(Completed_via_Excel!D$1=Table1[Country - Key]),0)),
INDEX(Table1[Current int vend],
MATCH(1,($A162=Table1[Material - Key])*(Completed_via_Excel!D$1=Table1[Country - Key]),0))
),
"")</f>
        <v/>
      </c>
      <c r="E162" t="str">
        <f t="array" ref="E162">IFERROR(
IF(OR(
INDEX(Table1[Current ext vend],
MATCH(1,($A162=Table1[Material - Key])*(Completed_via_Excel!E$1=Table1[Country - Key]),0)) =
INDEX(Table1[Current int vend],
MATCH(1,($A162=Table1[Material - Key])*(Completed_via_Excel!E$1=Table1[Country - Key]),0)),
INDEX(Table1[Current int vend],
MATCH(1,($A162=Table1[Material - Key])*(Completed_via_Excel!E$1=Table1[Country - Key]),0)) = 0),
INDEX(Table1[Current ext vend],
MATCH(1,($A162=Table1[Material - Key])*(Completed_via_Excel!E$1=Table1[Country - Key]),0)),
INDEX(Table1[Current int vend],
MATCH(1,($A162=Table1[Material - Key])*(Completed_via_Excel!E$1=Table1[Country - Key]),0))
),
"")</f>
        <v>US Postal Service</v>
      </c>
      <c r="F162" s="20">
        <f t="array" ref="F162">MAX(IF(A162=Table1[Material - Key],Table1[Purchase Price]))</f>
        <v>1.1836</v>
      </c>
      <c r="G162">
        <f t="array" ref="G162">SUMPRODUCT((Table1[Material - Key]=A162)*(Table1[[HM Listing]:[EX Listing]]))</f>
        <v>36</v>
      </c>
      <c r="H162" s="21">
        <f>SUMIFS(Table1[Net Sales/Retail],Table1[Material - Key],Completed_via_Excel!A162)</f>
        <v>513.09</v>
      </c>
      <c r="I162" s="21">
        <f>H162-SUMIFS(Table1[Promotion Net Sales/Retail],Table1[Material - Key],Completed_via_Excel!A162)</f>
        <v>473.25</v>
      </c>
      <c r="J162">
        <f>H162/INDEX(Table1[Monthly AVG sales],MATCH(Completed_via_Excel!A162,Table1[Material - Key],0))</f>
        <v>12</v>
      </c>
      <c r="K162" s="4">
        <f>H162/SUMIFS(Table1[Net Sales/Retail],Table1[Material - Brand],Completed_via_Excel!B162,Table1[PRIVATE LABEL],"&lt;&gt;PL")</f>
        <v>2.0764441776701943E-3</v>
      </c>
    </row>
    <row r="163" spans="1:11">
      <c r="A163" t="str">
        <v>163299</v>
      </c>
      <c r="B163" t="str">
        <f>INDEX(Table1[Material - Brand],MATCH(Completed_via_Excel!A163,Table1[Material - Key],0))</f>
        <v>Komfortas</v>
      </c>
      <c r="C163" s="5" t="str">
        <f t="array" ref="C163">IFERROR(
IF(OR(
INDEX(Table1[Current ext vend],
MATCH(1,($A163=Table1[Material - Key])*(Completed_via_Excel!C$1=Table1[Country - Key]),0)) =
INDEX(Table1[Current int vend],
MATCH(1,($A163=Table1[Material - Key])*(Completed_via_Excel!C$1=Table1[Country - Key]),0)),
INDEX(Table1[Current int vend],
MATCH(1,($A163=Table1[Material - Key])*(Completed_via_Excel!C$1=Table1[Country - Key]),0)) = 0),
INDEX(Table1[Current ext vend],
MATCH(1,($A163=Table1[Material - Key])*(Completed_via_Excel!C$1=Table1[Country - Key]),0)),
INDEX(Table1[Current int vend],
MATCH(1,($A163=Table1[Material - Key])*(Completed_via_Excel!C$1=Table1[Country - Key]),0))
),
"")</f>
        <v/>
      </c>
      <c r="D163" s="5" t="str">
        <f t="array" ref="D163">IFERROR(
IF(OR(
INDEX(Table1[Current ext vend],
MATCH(1,($A163=Table1[Material - Key])*(Completed_via_Excel!D$1=Table1[Country - Key]),0)) =
INDEX(Table1[Current int vend],
MATCH(1,($A163=Table1[Material - Key])*(Completed_via_Excel!D$1=Table1[Country - Key]),0)),
INDEX(Table1[Current int vend],
MATCH(1,($A163=Table1[Material - Key])*(Completed_via_Excel!D$1=Table1[Country - Key]),0)) = 0),
INDEX(Table1[Current ext vend],
MATCH(1,($A163=Table1[Material - Key])*(Completed_via_Excel!D$1=Table1[Country - Key]),0)),
INDEX(Table1[Current int vend],
MATCH(1,($A163=Table1[Material - Key])*(Completed_via_Excel!D$1=Table1[Country - Key]),0))
),
"")</f>
        <v/>
      </c>
      <c r="E163" t="str">
        <f t="array" ref="E163">IFERROR(
IF(OR(
INDEX(Table1[Current ext vend],
MATCH(1,($A163=Table1[Material - Key])*(Completed_via_Excel!E$1=Table1[Country - Key]),0)) =
INDEX(Table1[Current int vend],
MATCH(1,($A163=Table1[Material - Key])*(Completed_via_Excel!E$1=Table1[Country - Key]),0)),
INDEX(Table1[Current int vend],
MATCH(1,($A163=Table1[Material - Key])*(Completed_via_Excel!E$1=Table1[Country - Key]),0)) = 0),
INDEX(Table1[Current ext vend],
MATCH(1,($A163=Table1[Material - Key])*(Completed_via_Excel!E$1=Table1[Country - Key]),0)),
INDEX(Table1[Current int vend],
MATCH(1,($A163=Table1[Material - Key])*(Completed_via_Excel!E$1=Table1[Country - Key]),0))
),
"")</f>
        <v>US Postal Service</v>
      </c>
      <c r="F163" s="20">
        <f t="array" ref="F163">MAX(IF(A163=Table1[Material - Key],Table1[Purchase Price]))</f>
        <v>1.1836</v>
      </c>
      <c r="G163">
        <f t="array" ref="G163">SUMPRODUCT((Table1[Material - Key]=A163)*(Table1[[HM Listing]:[EX Listing]]))</f>
        <v>36</v>
      </c>
      <c r="H163" s="21">
        <f>SUMIFS(Table1[Net Sales/Retail],Table1[Material - Key],Completed_via_Excel!A163)</f>
        <v>565</v>
      </c>
      <c r="I163" s="21">
        <f>H163-SUMIFS(Table1[Promotion Net Sales/Retail],Table1[Material - Key],Completed_via_Excel!A163)</f>
        <v>534.96</v>
      </c>
      <c r="J163">
        <f>H163/INDEX(Table1[Monthly AVG sales],MATCH(Completed_via_Excel!A163,Table1[Material - Key],0))</f>
        <v>12.000000000000009</v>
      </c>
      <c r="K163" s="4">
        <f>H163/SUMIFS(Table1[Net Sales/Retail],Table1[Material - Brand],Completed_via_Excel!B163,Table1[PRIVATE LABEL],"&lt;&gt;PL")</f>
        <v>2.2865208060645495E-3</v>
      </c>
    </row>
    <row r="164" spans="1:11">
      <c r="A164" t="str">
        <v>163300</v>
      </c>
      <c r="B164" t="str">
        <f>INDEX(Table1[Material - Brand],MATCH(Completed_via_Excel!A164,Table1[Material - Key],0))</f>
        <v>Komfortas</v>
      </c>
      <c r="C164" s="5" t="str">
        <f t="array" ref="C164">IFERROR(
IF(OR(
INDEX(Table1[Current ext vend],
MATCH(1,($A164=Table1[Material - Key])*(Completed_via_Excel!C$1=Table1[Country - Key]),0)) =
INDEX(Table1[Current int vend],
MATCH(1,($A164=Table1[Material - Key])*(Completed_via_Excel!C$1=Table1[Country - Key]),0)),
INDEX(Table1[Current int vend],
MATCH(1,($A164=Table1[Material - Key])*(Completed_via_Excel!C$1=Table1[Country - Key]),0)) = 0),
INDEX(Table1[Current ext vend],
MATCH(1,($A164=Table1[Material - Key])*(Completed_via_Excel!C$1=Table1[Country - Key]),0)),
INDEX(Table1[Current int vend],
MATCH(1,($A164=Table1[Material - Key])*(Completed_via_Excel!C$1=Table1[Country - Key]),0))
),
"")</f>
        <v/>
      </c>
      <c r="D164" s="5" t="str">
        <f t="array" ref="D164">IFERROR(
IF(OR(
INDEX(Table1[Current ext vend],
MATCH(1,($A164=Table1[Material - Key])*(Completed_via_Excel!D$1=Table1[Country - Key]),0)) =
INDEX(Table1[Current int vend],
MATCH(1,($A164=Table1[Material - Key])*(Completed_via_Excel!D$1=Table1[Country - Key]),0)),
INDEX(Table1[Current int vend],
MATCH(1,($A164=Table1[Material - Key])*(Completed_via_Excel!D$1=Table1[Country - Key]),0)) = 0),
INDEX(Table1[Current ext vend],
MATCH(1,($A164=Table1[Material - Key])*(Completed_via_Excel!D$1=Table1[Country - Key]),0)),
INDEX(Table1[Current int vend],
MATCH(1,($A164=Table1[Material - Key])*(Completed_via_Excel!D$1=Table1[Country - Key]),0))
),
"")</f>
        <v/>
      </c>
      <c r="E164" t="str">
        <f t="array" ref="E164">IFERROR(
IF(OR(
INDEX(Table1[Current ext vend],
MATCH(1,($A164=Table1[Material - Key])*(Completed_via_Excel!E$1=Table1[Country - Key]),0)) =
INDEX(Table1[Current int vend],
MATCH(1,($A164=Table1[Material - Key])*(Completed_via_Excel!E$1=Table1[Country - Key]),0)),
INDEX(Table1[Current int vend],
MATCH(1,($A164=Table1[Material - Key])*(Completed_via_Excel!E$1=Table1[Country - Key]),0)) = 0),
INDEX(Table1[Current ext vend],
MATCH(1,($A164=Table1[Material - Key])*(Completed_via_Excel!E$1=Table1[Country - Key]),0)),
INDEX(Table1[Current int vend],
MATCH(1,($A164=Table1[Material - Key])*(Completed_via_Excel!E$1=Table1[Country - Key]),0))
),
"")</f>
        <v>US Postal Service</v>
      </c>
      <c r="F164" s="20">
        <f t="array" ref="F164">MAX(IF(A164=Table1[Material - Key],Table1[Purchase Price]))</f>
        <v>1.2570399999999999</v>
      </c>
      <c r="G164">
        <f t="array" ref="G164">SUMPRODUCT((Table1[Material - Key]=A164)*(Table1[[HM Listing]:[EX Listing]]))</f>
        <v>55</v>
      </c>
      <c r="H164" s="21">
        <f>SUMIFS(Table1[Net Sales/Retail],Table1[Material - Key],Completed_via_Excel!A164)</f>
        <v>5978.22</v>
      </c>
      <c r="I164" s="21">
        <f>H164-SUMIFS(Table1[Promotion Net Sales/Retail],Table1[Material - Key],Completed_via_Excel!A164)</f>
        <v>5481.6</v>
      </c>
      <c r="J164">
        <f>H164/INDEX(Table1[Monthly AVG sales],MATCH(Completed_via_Excel!A164,Table1[Material - Key],0))</f>
        <v>12</v>
      </c>
      <c r="K164" s="4">
        <f>H164/SUMIFS(Table1[Net Sales/Retail],Table1[Material - Brand],Completed_via_Excel!B164,Table1[PRIVATE LABEL],"&lt;&gt;PL")</f>
        <v>2.4193494536692412E-2</v>
      </c>
    </row>
    <row r="165" spans="1:11">
      <c r="A165" t="str">
        <v>163316</v>
      </c>
      <c r="B165" t="str">
        <f>INDEX(Table1[Material - Brand],MATCH(Completed_via_Excel!A165,Table1[Material - Key],0))</f>
        <v>Komfortas</v>
      </c>
      <c r="C165" s="5" t="str">
        <f t="array" ref="C165">IFERROR(
IF(OR(
INDEX(Table1[Current ext vend],
MATCH(1,($A165=Table1[Material - Key])*(Completed_via_Excel!C$1=Table1[Country - Key]),0)) =
INDEX(Table1[Current int vend],
MATCH(1,($A165=Table1[Material - Key])*(Completed_via_Excel!C$1=Table1[Country - Key]),0)),
INDEX(Table1[Current int vend],
MATCH(1,($A165=Table1[Material - Key])*(Completed_via_Excel!C$1=Table1[Country - Key]),0)) = 0),
INDEX(Table1[Current ext vend],
MATCH(1,($A165=Table1[Material - Key])*(Completed_via_Excel!C$1=Table1[Country - Key]),0)),
INDEX(Table1[Current int vend],
MATCH(1,($A165=Table1[Material - Key])*(Completed_via_Excel!C$1=Table1[Country - Key]),0))
),
"")</f>
        <v>US Postal Service</v>
      </c>
      <c r="D165" s="5" t="str">
        <f t="array" ref="D165">IFERROR(
IF(OR(
INDEX(Table1[Current ext vend],
MATCH(1,($A165=Table1[Material - Key])*(Completed_via_Excel!D$1=Table1[Country - Key]),0)) =
INDEX(Table1[Current int vend],
MATCH(1,($A165=Table1[Material - Key])*(Completed_via_Excel!D$1=Table1[Country - Key]),0)),
INDEX(Table1[Current int vend],
MATCH(1,($A165=Table1[Material - Key])*(Completed_via_Excel!D$1=Table1[Country - Key]),0)) = 0),
INDEX(Table1[Current ext vend],
MATCH(1,($A165=Table1[Material - Key])*(Completed_via_Excel!D$1=Table1[Country - Key]),0)),
INDEX(Table1[Current int vend],
MATCH(1,($A165=Table1[Material - Key])*(Completed_via_Excel!D$1=Table1[Country - Key]),0))
),
"")</f>
        <v/>
      </c>
      <c r="E165" t="str">
        <f t="array" ref="E165">IFERROR(
IF(OR(
INDEX(Table1[Current ext vend],
MATCH(1,($A165=Table1[Material - Key])*(Completed_via_Excel!E$1=Table1[Country - Key]),0)) =
INDEX(Table1[Current int vend],
MATCH(1,($A165=Table1[Material - Key])*(Completed_via_Excel!E$1=Table1[Country - Key]),0)),
INDEX(Table1[Current int vend],
MATCH(1,($A165=Table1[Material - Key])*(Completed_via_Excel!E$1=Table1[Country - Key]),0)) = 0),
INDEX(Table1[Current ext vend],
MATCH(1,($A165=Table1[Material - Key])*(Completed_via_Excel!E$1=Table1[Country - Key]),0)),
INDEX(Table1[Current int vend],
MATCH(1,($A165=Table1[Material - Key])*(Completed_via_Excel!E$1=Table1[Country - Key]),0))
),
"")</f>
        <v>US Postal Service</v>
      </c>
      <c r="F165" s="20">
        <f t="array" ref="F165">MAX(IF(A165=Table1[Material - Key],Table1[Purchase Price]))</f>
        <v>2</v>
      </c>
      <c r="G165">
        <f t="array" ref="G165">SUMPRODUCT((Table1[Material - Key]=A165)*(Table1[[HM Listing]:[EX Listing]]))</f>
        <v>0</v>
      </c>
      <c r="H165" s="21">
        <f>SUMIFS(Table1[Net Sales/Retail],Table1[Material - Key],Completed_via_Excel!A165)</f>
        <v>141.25</v>
      </c>
      <c r="I165" s="21">
        <f>H165-SUMIFS(Table1[Promotion Net Sales/Retail],Table1[Material - Key],Completed_via_Excel!A165)</f>
        <v>19.22999999999999</v>
      </c>
      <c r="J165">
        <f>H165/INDEX(Table1[Monthly AVG sales],MATCH(Completed_via_Excel!A165,Table1[Material - Key],0))</f>
        <v>5</v>
      </c>
      <c r="K165" s="4">
        <f>H165/SUMIFS(Table1[Net Sales/Retail],Table1[Material - Brand],Completed_via_Excel!B165,Table1[PRIVATE LABEL],"&lt;&gt;PL")</f>
        <v>5.7163020151613738E-4</v>
      </c>
    </row>
    <row r="166" spans="1:11">
      <c r="A166" t="str">
        <v>163317</v>
      </c>
      <c r="B166" t="str">
        <f>INDEX(Table1[Material - Brand],MATCH(Completed_via_Excel!A166,Table1[Material - Key],0))</f>
        <v>Salamander</v>
      </c>
      <c r="C166" s="5" t="str">
        <f t="array" ref="C166">IFERROR(
IF(OR(
INDEX(Table1[Current ext vend],
MATCH(1,($A166=Table1[Material - Key])*(Completed_via_Excel!C$1=Table1[Country - Key]),0)) =
INDEX(Table1[Current int vend],
MATCH(1,($A166=Table1[Material - Key])*(Completed_via_Excel!C$1=Table1[Country - Key]),0)),
INDEX(Table1[Current int vend],
MATCH(1,($A166=Table1[Material - Key])*(Completed_via_Excel!C$1=Table1[Country - Key]),0)) = 0),
INDEX(Table1[Current ext vend],
MATCH(1,($A166=Table1[Material - Key])*(Completed_via_Excel!C$1=Table1[Country - Key]),0)),
INDEX(Table1[Current int vend],
MATCH(1,($A166=Table1[Material - Key])*(Completed_via_Excel!C$1=Table1[Country - Key]),0))
),
"")</f>
        <v>Buying Time LLC</v>
      </c>
      <c r="D166" s="5" t="str">
        <f t="array" ref="D166">IFERROR(
IF(OR(
INDEX(Table1[Current ext vend],
MATCH(1,($A166=Table1[Material - Key])*(Completed_via_Excel!D$1=Table1[Country - Key]),0)) =
INDEX(Table1[Current int vend],
MATCH(1,($A166=Table1[Material - Key])*(Completed_via_Excel!D$1=Table1[Country - Key]),0)),
INDEX(Table1[Current int vend],
MATCH(1,($A166=Table1[Material - Key])*(Completed_via_Excel!D$1=Table1[Country - Key]),0)) = 0),
INDEX(Table1[Current ext vend],
MATCH(1,($A166=Table1[Material - Key])*(Completed_via_Excel!D$1=Table1[Country - Key]),0)),
INDEX(Table1[Current int vend],
MATCH(1,($A166=Table1[Material - Key])*(Completed_via_Excel!D$1=Table1[Country - Key]),0))
),
"")</f>
        <v>Buying Time LLC</v>
      </c>
      <c r="E166" t="str">
        <f t="array" ref="E166">IFERROR(
IF(OR(
INDEX(Table1[Current ext vend],
MATCH(1,($A166=Table1[Material - Key])*(Completed_via_Excel!E$1=Table1[Country - Key]),0)) =
INDEX(Table1[Current int vend],
MATCH(1,($A166=Table1[Material - Key])*(Completed_via_Excel!E$1=Table1[Country - Key]),0)),
INDEX(Table1[Current int vend],
MATCH(1,($A166=Table1[Material - Key])*(Completed_via_Excel!E$1=Table1[Country - Key]),0)) = 0),
INDEX(Table1[Current ext vend],
MATCH(1,($A166=Table1[Material - Key])*(Completed_via_Excel!E$1=Table1[Country - Key]),0)),
INDEX(Table1[Current int vend],
MATCH(1,($A166=Table1[Material - Key])*(Completed_via_Excel!E$1=Table1[Country - Key]),0))
),
"")</f>
        <v>Buying Time LLC</v>
      </c>
      <c r="F166" s="20">
        <f t="array" ref="F166">MAX(IF(A166=Table1[Material - Key],Table1[Purchase Price]))</f>
        <v>2.603671232876712</v>
      </c>
      <c r="G166">
        <f t="array" ref="G166">SUMPRODUCT((Table1[Material - Key]=A166)*(Table1[[HM Listing]:[EX Listing]]))</f>
        <v>105</v>
      </c>
      <c r="H166" s="21">
        <f>SUMIFS(Table1[Net Sales/Retail],Table1[Material - Key],Completed_via_Excel!A166)</f>
        <v>5969.09</v>
      </c>
      <c r="I166" s="21">
        <f>H166-SUMIFS(Table1[Promotion Net Sales/Retail],Table1[Material - Key],Completed_via_Excel!A166)</f>
        <v>3755.53</v>
      </c>
      <c r="J166">
        <f>H166/INDEX(Table1[Monthly AVG sales],MATCH(Completed_via_Excel!A166,Table1[Material - Key],0))</f>
        <v>11.999999999999991</v>
      </c>
      <c r="K166" s="4">
        <f>H166/SUMIFS(Table1[Net Sales/Retail],Table1[Material - Brand],Completed_via_Excel!B166,Table1[PRIVATE LABEL],"&lt;&gt;PL")</f>
        <v>5.41888118903113E-2</v>
      </c>
    </row>
    <row r="167" spans="1:11">
      <c r="A167" t="str">
        <v>163365</v>
      </c>
      <c r="B167" t="str">
        <f>INDEX(Table1[Material - Brand],MATCH(Completed_via_Excel!A167,Table1[Material - Key],0))</f>
        <v>Kiwi</v>
      </c>
      <c r="C167" s="5" t="str">
        <f t="array" ref="C167">IFERROR(
IF(OR(
INDEX(Table1[Current ext vend],
MATCH(1,($A167=Table1[Material - Key])*(Completed_via_Excel!C$1=Table1[Country - Key]),0)) =
INDEX(Table1[Current int vend],
MATCH(1,($A167=Table1[Material - Key])*(Completed_via_Excel!C$1=Table1[Country - Key]),0)),
INDEX(Table1[Current int vend],
MATCH(1,($A167=Table1[Material - Key])*(Completed_via_Excel!C$1=Table1[Country - Key]),0)) = 0),
INDEX(Table1[Current ext vend],
MATCH(1,($A167=Table1[Material - Key])*(Completed_via_Excel!C$1=Table1[Country - Key]),0)),
INDEX(Table1[Current int vend],
MATCH(1,($A167=Table1[Material - Key])*(Completed_via_Excel!C$1=Table1[Country - Key]),0))
),
"")</f>
        <v>Majority Strategies</v>
      </c>
      <c r="D167" s="5" t="str">
        <f t="array" ref="D167">IFERROR(
IF(OR(
INDEX(Table1[Current ext vend],
MATCH(1,($A167=Table1[Material - Key])*(Completed_via_Excel!D$1=Table1[Country - Key]),0)) =
INDEX(Table1[Current int vend],
MATCH(1,($A167=Table1[Material - Key])*(Completed_via_Excel!D$1=Table1[Country - Key]),0)),
INDEX(Table1[Current int vend],
MATCH(1,($A167=Table1[Material - Key])*(Completed_via_Excel!D$1=Table1[Country - Key]),0)) = 0),
INDEX(Table1[Current ext vend],
MATCH(1,($A167=Table1[Material - Key])*(Completed_via_Excel!D$1=Table1[Country - Key]),0)),
INDEX(Table1[Current int vend],
MATCH(1,($A167=Table1[Material - Key])*(Completed_via_Excel!D$1=Table1[Country - Key]),0))
),
"")</f>
        <v>Majority Strategies</v>
      </c>
      <c r="E167" t="str">
        <f t="array" ref="E167">IFERROR(
IF(OR(
INDEX(Table1[Current ext vend],
MATCH(1,($A167=Table1[Material - Key])*(Completed_via_Excel!E$1=Table1[Country - Key]),0)) =
INDEX(Table1[Current int vend],
MATCH(1,($A167=Table1[Material - Key])*(Completed_via_Excel!E$1=Table1[Country - Key]),0)),
INDEX(Table1[Current int vend],
MATCH(1,($A167=Table1[Material - Key])*(Completed_via_Excel!E$1=Table1[Country - Key]),0)) = 0),
INDEX(Table1[Current ext vend],
MATCH(1,($A167=Table1[Material - Key])*(Completed_via_Excel!E$1=Table1[Country - Key]),0)),
INDEX(Table1[Current int vend],
MATCH(1,($A167=Table1[Material - Key])*(Completed_via_Excel!E$1=Table1[Country - Key]),0))
),
"")</f>
        <v>Majority Strategies</v>
      </c>
      <c r="F167" s="20">
        <f t="array" ref="F167">MAX(IF(A167=Table1[Material - Key],Table1[Purchase Price]))</f>
        <v>2.2000000000000002</v>
      </c>
      <c r="G167">
        <f t="array" ref="G167">SUMPRODUCT((Table1[Material - Key]=A167)*(Table1[[HM Listing]:[EX Listing]]))</f>
        <v>59</v>
      </c>
      <c r="H167" s="21">
        <f>SUMIFS(Table1[Net Sales/Retail],Table1[Material - Key],Completed_via_Excel!A167)</f>
        <v>1521.69</v>
      </c>
      <c r="I167" s="21">
        <f>H167-SUMIFS(Table1[Promotion Net Sales/Retail],Table1[Material - Key],Completed_via_Excel!A167)</f>
        <v>978.73</v>
      </c>
      <c r="J167">
        <f>H167/INDEX(Table1[Monthly AVG sales],MATCH(Completed_via_Excel!A167,Table1[Material - Key],0))</f>
        <v>12</v>
      </c>
      <c r="K167" s="4">
        <f>H167/SUMIFS(Table1[Net Sales/Retail],Table1[Material - Brand],Completed_via_Excel!B167,Table1[PRIVATE LABEL],"&lt;&gt;PL")</f>
        <v>3.5011456163341788E-3</v>
      </c>
    </row>
    <row r="168" spans="1:11">
      <c r="A168" t="str">
        <v>163423</v>
      </c>
      <c r="B168" t="str">
        <f>INDEX(Table1[Material - Brand],MATCH(Completed_via_Excel!A168,Table1[Material - Key],0))</f>
        <v>Kiwi</v>
      </c>
      <c r="C168" s="5" t="str">
        <f t="array" ref="C168">IFERROR(
IF(OR(
INDEX(Table1[Current ext vend],
MATCH(1,($A168=Table1[Material - Key])*(Completed_via_Excel!C$1=Table1[Country - Key]),0)) =
INDEX(Table1[Current int vend],
MATCH(1,($A168=Table1[Material - Key])*(Completed_via_Excel!C$1=Table1[Country - Key]),0)),
INDEX(Table1[Current int vend],
MATCH(1,($A168=Table1[Material - Key])*(Completed_via_Excel!C$1=Table1[Country - Key]),0)) = 0),
INDEX(Table1[Current ext vend],
MATCH(1,($A168=Table1[Material - Key])*(Completed_via_Excel!C$1=Table1[Country - Key]),0)),
INDEX(Table1[Current int vend],
MATCH(1,($A168=Table1[Material - Key])*(Completed_via_Excel!C$1=Table1[Country - Key]),0))
),
"")</f>
        <v/>
      </c>
      <c r="D168" s="5" t="str">
        <f t="array" ref="D168">IFERROR(
IF(OR(
INDEX(Table1[Current ext vend],
MATCH(1,($A168=Table1[Material - Key])*(Completed_via_Excel!D$1=Table1[Country - Key]),0)) =
INDEX(Table1[Current int vend],
MATCH(1,($A168=Table1[Material - Key])*(Completed_via_Excel!D$1=Table1[Country - Key]),0)),
INDEX(Table1[Current int vend],
MATCH(1,($A168=Table1[Material - Key])*(Completed_via_Excel!D$1=Table1[Country - Key]),0)) = 0),
INDEX(Table1[Current ext vend],
MATCH(1,($A168=Table1[Material - Key])*(Completed_via_Excel!D$1=Table1[Country - Key]),0)),
INDEX(Table1[Current int vend],
MATCH(1,($A168=Table1[Material - Key])*(Completed_via_Excel!D$1=Table1[Country - Key]),0))
),
"")</f>
        <v>Majority Strategies</v>
      </c>
      <c r="E168" t="str">
        <f t="array" ref="E168">IFERROR(
IF(OR(
INDEX(Table1[Current ext vend],
MATCH(1,($A168=Table1[Material - Key])*(Completed_via_Excel!E$1=Table1[Country - Key]),0)) =
INDEX(Table1[Current int vend],
MATCH(1,($A168=Table1[Material - Key])*(Completed_via_Excel!E$1=Table1[Country - Key]),0)),
INDEX(Table1[Current int vend],
MATCH(1,($A168=Table1[Material - Key])*(Completed_via_Excel!E$1=Table1[Country - Key]),0)) = 0),
INDEX(Table1[Current ext vend],
MATCH(1,($A168=Table1[Material - Key])*(Completed_via_Excel!E$1=Table1[Country - Key]),0)),
INDEX(Table1[Current int vend],
MATCH(1,($A168=Table1[Material - Key])*(Completed_via_Excel!E$1=Table1[Country - Key]),0))
),
"")</f>
        <v/>
      </c>
      <c r="F168" s="20">
        <f t="array" ref="F168">MAX(IF(A168=Table1[Material - Key],Table1[Purchase Price]))</f>
        <v>1.1625000000000001</v>
      </c>
      <c r="G168">
        <f t="array" ref="G168">SUMPRODUCT((Table1[Material - Key]=A168)*(Table1[[HM Listing]:[EX Listing]]))</f>
        <v>9</v>
      </c>
      <c r="H168" s="21">
        <f>SUMIFS(Table1[Net Sales/Retail],Table1[Material - Key],Completed_via_Excel!A168)</f>
        <v>1054.82</v>
      </c>
      <c r="I168" s="21">
        <f>H168-SUMIFS(Table1[Promotion Net Sales/Retail],Table1[Material - Key],Completed_via_Excel!A168)</f>
        <v>828.3</v>
      </c>
      <c r="J168">
        <f>H168/INDEX(Table1[Monthly AVG sales],MATCH(Completed_via_Excel!A168,Table1[Material - Key],0))</f>
        <v>11.999999999999995</v>
      </c>
      <c r="K168" s="4">
        <f>H168/SUMIFS(Table1[Net Sales/Retail],Table1[Material - Brand],Completed_via_Excel!B168,Table1[PRIVATE LABEL],"&lt;&gt;PL")</f>
        <v>2.4269584600159154E-3</v>
      </c>
    </row>
    <row r="169" spans="1:11">
      <c r="A169" t="str">
        <v>163464</v>
      </c>
      <c r="B169" t="str">
        <f>INDEX(Table1[Material - Brand],MATCH(Completed_via_Excel!A169,Table1[Material - Key],0))</f>
        <v>Kiwi</v>
      </c>
      <c r="C169" s="5" t="str">
        <f t="array" ref="C169">IFERROR(
IF(OR(
INDEX(Table1[Current ext vend],
MATCH(1,($A169=Table1[Material - Key])*(Completed_via_Excel!C$1=Table1[Country - Key]),0)) =
INDEX(Table1[Current int vend],
MATCH(1,($A169=Table1[Material - Key])*(Completed_via_Excel!C$1=Table1[Country - Key]),0)),
INDEX(Table1[Current int vend],
MATCH(1,($A169=Table1[Material - Key])*(Completed_via_Excel!C$1=Table1[Country - Key]),0)) = 0),
INDEX(Table1[Current ext vend],
MATCH(1,($A169=Table1[Material - Key])*(Completed_via_Excel!C$1=Table1[Country - Key]),0)),
INDEX(Table1[Current int vend],
MATCH(1,($A169=Table1[Material - Key])*(Completed_via_Excel!C$1=Table1[Country - Key]),0))
),
"")</f>
        <v/>
      </c>
      <c r="D169" s="5" t="str">
        <f t="array" ref="D169">IFERROR(
IF(OR(
INDEX(Table1[Current ext vend],
MATCH(1,($A169=Table1[Material - Key])*(Completed_via_Excel!D$1=Table1[Country - Key]),0)) =
INDEX(Table1[Current int vend],
MATCH(1,($A169=Table1[Material - Key])*(Completed_via_Excel!D$1=Table1[Country - Key]),0)),
INDEX(Table1[Current int vend],
MATCH(1,($A169=Table1[Material - Key])*(Completed_via_Excel!D$1=Table1[Country - Key]),0)) = 0),
INDEX(Table1[Current ext vend],
MATCH(1,($A169=Table1[Material - Key])*(Completed_via_Excel!D$1=Table1[Country - Key]),0)),
INDEX(Table1[Current int vend],
MATCH(1,($A169=Table1[Material - Key])*(Completed_via_Excel!D$1=Table1[Country - Key]),0))
),
"")</f>
        <v/>
      </c>
      <c r="E169" t="str">
        <f t="array" ref="E169">IFERROR(
IF(OR(
INDEX(Table1[Current ext vend],
MATCH(1,($A169=Table1[Material - Key])*(Completed_via_Excel!E$1=Table1[Country - Key]),0)) =
INDEX(Table1[Current int vend],
MATCH(1,($A169=Table1[Material - Key])*(Completed_via_Excel!E$1=Table1[Country - Key]),0)),
INDEX(Table1[Current int vend],
MATCH(1,($A169=Table1[Material - Key])*(Completed_via_Excel!E$1=Table1[Country - Key]),0)) = 0),
INDEX(Table1[Current ext vend],
MATCH(1,($A169=Table1[Material - Key])*(Completed_via_Excel!E$1=Table1[Country - Key]),0)),
INDEX(Table1[Current int vend],
MATCH(1,($A169=Table1[Material - Key])*(Completed_via_Excel!E$1=Table1[Country - Key]),0))
),
"")</f>
        <v>Majority Strategies</v>
      </c>
      <c r="F169" s="20">
        <f t="array" ref="F169">MAX(IF(A169=Table1[Material - Key],Table1[Purchase Price]))</f>
        <v>2.3586399999999998</v>
      </c>
      <c r="G169">
        <f t="array" ref="G169">SUMPRODUCT((Table1[Material - Key]=A169)*(Table1[[HM Listing]:[EX Listing]]))</f>
        <v>55</v>
      </c>
      <c r="H169" s="21">
        <f>SUMIFS(Table1[Net Sales/Retail],Table1[Material - Key],Completed_via_Excel!A169)</f>
        <v>28653.27</v>
      </c>
      <c r="I169" s="21">
        <f>H169-SUMIFS(Table1[Promotion Net Sales/Retail],Table1[Material - Key],Completed_via_Excel!A169)</f>
        <v>7025.2900000000009</v>
      </c>
      <c r="J169">
        <f>H169/INDEX(Table1[Monthly AVG sales],MATCH(Completed_via_Excel!A169,Table1[Material - Key],0))</f>
        <v>12</v>
      </c>
      <c r="K169" s="4">
        <f>H169/SUMIFS(Table1[Net Sales/Retail],Table1[Material - Brand],Completed_via_Excel!B169,Table1[PRIVATE LABEL],"&lt;&gt;PL")</f>
        <v>6.5926220619271753E-2</v>
      </c>
    </row>
    <row r="170" spans="1:11">
      <c r="A170" t="str">
        <v>163817</v>
      </c>
      <c r="B170" t="str">
        <f>INDEX(Table1[Material - Brand],MATCH(Completed_via_Excel!A170,Table1[Material - Key],0))</f>
        <v>Kiwi</v>
      </c>
      <c r="C170" s="5" t="str">
        <f t="array" ref="C170">IFERROR(
IF(OR(
INDEX(Table1[Current ext vend],
MATCH(1,($A170=Table1[Material - Key])*(Completed_via_Excel!C$1=Table1[Country - Key]),0)) =
INDEX(Table1[Current int vend],
MATCH(1,($A170=Table1[Material - Key])*(Completed_via_Excel!C$1=Table1[Country - Key]),0)),
INDEX(Table1[Current int vend],
MATCH(1,($A170=Table1[Material - Key])*(Completed_via_Excel!C$1=Table1[Country - Key]),0)) = 0),
INDEX(Table1[Current ext vend],
MATCH(1,($A170=Table1[Material - Key])*(Completed_via_Excel!C$1=Table1[Country - Key]),0)),
INDEX(Table1[Current int vend],
MATCH(1,($A170=Table1[Material - Key])*(Completed_via_Excel!C$1=Table1[Country - Key]),0))
),
"")</f>
        <v>Majority Strategies</v>
      </c>
      <c r="D170" s="5" t="str">
        <f t="array" ref="D170">IFERROR(
IF(OR(
INDEX(Table1[Current ext vend],
MATCH(1,($A170=Table1[Material - Key])*(Completed_via_Excel!D$1=Table1[Country - Key]),0)) =
INDEX(Table1[Current int vend],
MATCH(1,($A170=Table1[Material - Key])*(Completed_via_Excel!D$1=Table1[Country - Key]),0)),
INDEX(Table1[Current int vend],
MATCH(1,($A170=Table1[Material - Key])*(Completed_via_Excel!D$1=Table1[Country - Key]),0)) = 0),
INDEX(Table1[Current ext vend],
MATCH(1,($A170=Table1[Material - Key])*(Completed_via_Excel!D$1=Table1[Country - Key]),0)),
INDEX(Table1[Current int vend],
MATCH(1,($A170=Table1[Material - Key])*(Completed_via_Excel!D$1=Table1[Country - Key]),0))
),
"")</f>
        <v/>
      </c>
      <c r="E170" t="str">
        <f t="array" ref="E170">IFERROR(
IF(OR(
INDEX(Table1[Current ext vend],
MATCH(1,($A170=Table1[Material - Key])*(Completed_via_Excel!E$1=Table1[Country - Key]),0)) =
INDEX(Table1[Current int vend],
MATCH(1,($A170=Table1[Material - Key])*(Completed_via_Excel!E$1=Table1[Country - Key]),0)),
INDEX(Table1[Current int vend],
MATCH(1,($A170=Table1[Material - Key])*(Completed_via_Excel!E$1=Table1[Country - Key]),0)) = 0),
INDEX(Table1[Current ext vend],
MATCH(1,($A170=Table1[Material - Key])*(Completed_via_Excel!E$1=Table1[Country - Key]),0)),
INDEX(Table1[Current int vend],
MATCH(1,($A170=Table1[Material - Key])*(Completed_via_Excel!E$1=Table1[Country - Key]),0))
),
"")</f>
        <v/>
      </c>
      <c r="F170" s="20">
        <f t="array" ref="F170">MAX(IF(A170=Table1[Material - Key],Table1[Purchase Price]))</f>
        <v>2.3334872</v>
      </c>
      <c r="G170">
        <f t="array" ref="G170">SUMPRODUCT((Table1[Material - Key]=A170)*(Table1[[HM Listing]:[EX Listing]]))</f>
        <v>85</v>
      </c>
      <c r="H170" s="21">
        <f>SUMIFS(Table1[Net Sales/Retail],Table1[Material - Key],Completed_via_Excel!A170)</f>
        <v>31798.66</v>
      </c>
      <c r="I170" s="21">
        <f>H170-SUMIFS(Table1[Promotion Net Sales/Retail],Table1[Material - Key],Completed_via_Excel!A170)</f>
        <v>15031.579999999998</v>
      </c>
      <c r="J170">
        <f>H170/INDEX(Table1[Monthly AVG sales],MATCH(Completed_via_Excel!A170,Table1[Material - Key],0))</f>
        <v>12.000000000000014</v>
      </c>
      <c r="K170" s="4">
        <f>H170/SUMIFS(Table1[Net Sales/Retail],Table1[Material - Brand],Completed_via_Excel!B170,Table1[PRIVATE LABEL],"&lt;&gt;PL")</f>
        <v>7.3163219226189957E-2</v>
      </c>
    </row>
    <row r="171" spans="1:11">
      <c r="A171" t="str">
        <v>163818</v>
      </c>
      <c r="B171" t="str">
        <f>INDEX(Table1[Material - Brand],MATCH(Completed_via_Excel!A171,Table1[Material - Key],0))</f>
        <v>Kiwi</v>
      </c>
      <c r="C171" s="5" t="str">
        <f t="array" ref="C171">IFERROR(
IF(OR(
INDEX(Table1[Current ext vend],
MATCH(1,($A171=Table1[Material - Key])*(Completed_via_Excel!C$1=Table1[Country - Key]),0)) =
INDEX(Table1[Current int vend],
MATCH(1,($A171=Table1[Material - Key])*(Completed_via_Excel!C$1=Table1[Country - Key]),0)),
INDEX(Table1[Current int vend],
MATCH(1,($A171=Table1[Material - Key])*(Completed_via_Excel!C$1=Table1[Country - Key]),0)) = 0),
INDEX(Table1[Current ext vend],
MATCH(1,($A171=Table1[Material - Key])*(Completed_via_Excel!C$1=Table1[Country - Key]),0)),
INDEX(Table1[Current int vend],
MATCH(1,($A171=Table1[Material - Key])*(Completed_via_Excel!C$1=Table1[Country - Key]),0))
),
"")</f>
        <v>Majority Strategies</v>
      </c>
      <c r="D171" s="5" t="str">
        <f t="array" ref="D171">IFERROR(
IF(OR(
INDEX(Table1[Current ext vend],
MATCH(1,($A171=Table1[Material - Key])*(Completed_via_Excel!D$1=Table1[Country - Key]),0)) =
INDEX(Table1[Current int vend],
MATCH(1,($A171=Table1[Material - Key])*(Completed_via_Excel!D$1=Table1[Country - Key]),0)),
INDEX(Table1[Current int vend],
MATCH(1,($A171=Table1[Material - Key])*(Completed_via_Excel!D$1=Table1[Country - Key]),0)) = 0),
INDEX(Table1[Current ext vend],
MATCH(1,($A171=Table1[Material - Key])*(Completed_via_Excel!D$1=Table1[Country - Key]),0)),
INDEX(Table1[Current int vend],
MATCH(1,($A171=Table1[Material - Key])*(Completed_via_Excel!D$1=Table1[Country - Key]),0))
),
"")</f>
        <v/>
      </c>
      <c r="E171" t="str">
        <f t="array" ref="E171">IFERROR(
IF(OR(
INDEX(Table1[Current ext vend],
MATCH(1,($A171=Table1[Material - Key])*(Completed_via_Excel!E$1=Table1[Country - Key]),0)) =
INDEX(Table1[Current int vend],
MATCH(1,($A171=Table1[Material - Key])*(Completed_via_Excel!E$1=Table1[Country - Key]),0)),
INDEX(Table1[Current int vend],
MATCH(1,($A171=Table1[Material - Key])*(Completed_via_Excel!E$1=Table1[Country - Key]),0)) = 0),
INDEX(Table1[Current ext vend],
MATCH(1,($A171=Table1[Material - Key])*(Completed_via_Excel!E$1=Table1[Country - Key]),0)),
INDEX(Table1[Current int vend],
MATCH(1,($A171=Table1[Material - Key])*(Completed_via_Excel!E$1=Table1[Country - Key]),0))
),
"")</f>
        <v/>
      </c>
      <c r="F171" s="20">
        <f t="array" ref="F171">MAX(IF(A171=Table1[Material - Key],Table1[Purchase Price]))</f>
        <v>3.3334872</v>
      </c>
      <c r="G171">
        <f t="array" ref="G171">SUMPRODUCT((Table1[Material - Key]=A171)*(Table1[[HM Listing]:[EX Listing]]))</f>
        <v>82</v>
      </c>
      <c r="H171" s="21">
        <f>SUMIFS(Table1[Net Sales/Retail],Table1[Material - Key],Completed_via_Excel!A171)</f>
        <v>20736.28</v>
      </c>
      <c r="I171" s="21">
        <f>H171-SUMIFS(Table1[Promotion Net Sales/Retail],Table1[Material - Key],Completed_via_Excel!A171)</f>
        <v>9926.3299999999981</v>
      </c>
      <c r="J171">
        <f>H171/INDEX(Table1[Monthly AVG sales],MATCH(Completed_via_Excel!A171,Table1[Material - Key],0))</f>
        <v>12.000000000000023</v>
      </c>
      <c r="K171" s="4">
        <f>H171/SUMIFS(Table1[Net Sales/Retail],Table1[Material - Brand],Completed_via_Excel!B171,Table1[PRIVATE LABEL],"&lt;&gt;PL")</f>
        <v>4.7710595338786549E-2</v>
      </c>
    </row>
    <row r="172" spans="1:11">
      <c r="A172" t="str">
        <v>163819</v>
      </c>
      <c r="B172" t="str">
        <f>INDEX(Table1[Material - Brand],MATCH(Completed_via_Excel!A172,Table1[Material - Key],0))</f>
        <v>Kiwi</v>
      </c>
      <c r="C172" s="5" t="str">
        <f t="array" ref="C172">IFERROR(
IF(OR(
INDEX(Table1[Current ext vend],
MATCH(1,($A172=Table1[Material - Key])*(Completed_via_Excel!C$1=Table1[Country - Key]),0)) =
INDEX(Table1[Current int vend],
MATCH(1,($A172=Table1[Material - Key])*(Completed_via_Excel!C$1=Table1[Country - Key]),0)),
INDEX(Table1[Current int vend],
MATCH(1,($A172=Table1[Material - Key])*(Completed_via_Excel!C$1=Table1[Country - Key]),0)) = 0),
INDEX(Table1[Current ext vend],
MATCH(1,($A172=Table1[Material - Key])*(Completed_via_Excel!C$1=Table1[Country - Key]),0)),
INDEX(Table1[Current int vend],
MATCH(1,($A172=Table1[Material - Key])*(Completed_via_Excel!C$1=Table1[Country - Key]),0))
),
"")</f>
        <v>Majority Strategies</v>
      </c>
      <c r="D172" s="5" t="str">
        <f t="array" ref="D172">IFERROR(
IF(OR(
INDEX(Table1[Current ext vend],
MATCH(1,($A172=Table1[Material - Key])*(Completed_via_Excel!D$1=Table1[Country - Key]),0)) =
INDEX(Table1[Current int vend],
MATCH(1,($A172=Table1[Material - Key])*(Completed_via_Excel!D$1=Table1[Country - Key]),0)),
INDEX(Table1[Current int vend],
MATCH(1,($A172=Table1[Material - Key])*(Completed_via_Excel!D$1=Table1[Country - Key]),0)) = 0),
INDEX(Table1[Current ext vend],
MATCH(1,($A172=Table1[Material - Key])*(Completed_via_Excel!D$1=Table1[Country - Key]),0)),
INDEX(Table1[Current int vend],
MATCH(1,($A172=Table1[Material - Key])*(Completed_via_Excel!D$1=Table1[Country - Key]),0))
),
"")</f>
        <v/>
      </c>
      <c r="E172" t="str">
        <f t="array" ref="E172">IFERROR(
IF(OR(
INDEX(Table1[Current ext vend],
MATCH(1,($A172=Table1[Material - Key])*(Completed_via_Excel!E$1=Table1[Country - Key]),0)) =
INDEX(Table1[Current int vend],
MATCH(1,($A172=Table1[Material - Key])*(Completed_via_Excel!E$1=Table1[Country - Key]),0)),
INDEX(Table1[Current int vend],
MATCH(1,($A172=Table1[Material - Key])*(Completed_via_Excel!E$1=Table1[Country - Key]),0)) = 0),
INDEX(Table1[Current ext vend],
MATCH(1,($A172=Table1[Material - Key])*(Completed_via_Excel!E$1=Table1[Country - Key]),0)),
INDEX(Table1[Current int vend],
MATCH(1,($A172=Table1[Material - Key])*(Completed_via_Excel!E$1=Table1[Country - Key]),0))
),
"")</f>
        <v/>
      </c>
      <c r="F172" s="20">
        <f t="array" ref="F172">MAX(IF(A172=Table1[Material - Key],Table1[Purchase Price]))</f>
        <v>3.3334872</v>
      </c>
      <c r="G172">
        <f t="array" ref="G172">SUMPRODUCT((Table1[Material - Key]=A172)*(Table1[[HM Listing]:[EX Listing]]))</f>
        <v>15</v>
      </c>
      <c r="H172" s="21">
        <f>SUMIFS(Table1[Net Sales/Retail],Table1[Material - Key],Completed_via_Excel!A172)</f>
        <v>10137.89</v>
      </c>
      <c r="I172" s="21">
        <f>H172-SUMIFS(Table1[Promotion Net Sales/Retail],Table1[Material - Key],Completed_via_Excel!A172)</f>
        <v>4692.49</v>
      </c>
      <c r="J172">
        <f>H172/INDEX(Table1[Monthly AVG sales],MATCH(Completed_via_Excel!A172,Table1[Material - Key],0))</f>
        <v>11.999999999999995</v>
      </c>
      <c r="K172" s="4">
        <f>H172/SUMIFS(Table1[Net Sales/Retail],Table1[Material - Brand],Completed_via_Excel!B172,Table1[PRIVATE LABEL],"&lt;&gt;PL")</f>
        <v>2.3325532225603181E-2</v>
      </c>
    </row>
    <row r="173" spans="1:11">
      <c r="A173" t="str">
        <v>164006</v>
      </c>
      <c r="B173" t="str">
        <f>INDEX(Table1[Material - Brand],MATCH(Completed_via_Excel!A173,Table1[Material - Key],0))</f>
        <v>Yzi Stop</v>
      </c>
      <c r="C173" s="5" t="str">
        <f t="array" ref="C173">IFERROR(
IF(OR(
INDEX(Table1[Current ext vend],
MATCH(1,($A173=Table1[Material - Key])*(Completed_via_Excel!C$1=Table1[Country - Key]),0)) =
INDEX(Table1[Current int vend],
MATCH(1,($A173=Table1[Material - Key])*(Completed_via_Excel!C$1=Table1[Country - Key]),0)),
INDEX(Table1[Current int vend],
MATCH(1,($A173=Table1[Material - Key])*(Completed_via_Excel!C$1=Table1[Country - Key]),0)) = 0),
INDEX(Table1[Current ext vend],
MATCH(1,($A173=Table1[Material - Key])*(Completed_via_Excel!C$1=Table1[Country - Key]),0)),
INDEX(Table1[Current int vend],
MATCH(1,($A173=Table1[Material - Key])*(Completed_via_Excel!C$1=Table1[Country - Key]),0))
),
"")</f>
        <v/>
      </c>
      <c r="D173" s="5" t="str">
        <f t="array" ref="D173">IFERROR(
IF(OR(
INDEX(Table1[Current ext vend],
MATCH(1,($A173=Table1[Material - Key])*(Completed_via_Excel!D$1=Table1[Country - Key]),0)) =
INDEX(Table1[Current int vend],
MATCH(1,($A173=Table1[Material - Key])*(Completed_via_Excel!D$1=Table1[Country - Key]),0)),
INDEX(Table1[Current int vend],
MATCH(1,($A173=Table1[Material - Key])*(Completed_via_Excel!D$1=Table1[Country - Key]),0)) = 0),
INDEX(Table1[Current ext vend],
MATCH(1,($A173=Table1[Material - Key])*(Completed_via_Excel!D$1=Table1[Country - Key]),0)),
INDEX(Table1[Current int vend],
MATCH(1,($A173=Table1[Material - Key])*(Completed_via_Excel!D$1=Table1[Country - Key]),0))
),
"")</f>
        <v/>
      </c>
      <c r="E173" t="str">
        <f t="array" ref="E173">IFERROR(
IF(OR(
INDEX(Table1[Current ext vend],
MATCH(1,($A173=Table1[Material - Key])*(Completed_via_Excel!E$1=Table1[Country - Key]),0)) =
INDEX(Table1[Current int vend],
MATCH(1,($A173=Table1[Material - Key])*(Completed_via_Excel!E$1=Table1[Country - Key]),0)),
INDEX(Table1[Current int vend],
MATCH(1,($A173=Table1[Material - Key])*(Completed_via_Excel!E$1=Table1[Country - Key]),0)) = 0),
INDEX(Table1[Current ext vend],
MATCH(1,($A173=Table1[Material - Key])*(Completed_via_Excel!E$1=Table1[Country - Key]),0)),
INDEX(Table1[Current int vend],
MATCH(1,($A173=Table1[Material - Key])*(Completed_via_Excel!E$1=Table1[Country - Key]),0))
),
"")</f>
        <v>AxMedia</v>
      </c>
      <c r="F173" s="20">
        <f t="array" ref="F173">MAX(IF(A173=Table1[Material - Key],Table1[Purchase Price]))</f>
        <v>1.43146</v>
      </c>
      <c r="G173">
        <f t="array" ref="G173">SUMPRODUCT((Table1[Material - Key]=A173)*(Table1[[HM Listing]:[EX Listing]]))</f>
        <v>36</v>
      </c>
      <c r="H173" s="21">
        <f>SUMIFS(Table1[Net Sales/Retail],Table1[Material - Key],Completed_via_Excel!A173)</f>
        <v>4075.24</v>
      </c>
      <c r="I173" s="21">
        <f>H173-SUMIFS(Table1[Promotion Net Sales/Retail],Table1[Material - Key],Completed_via_Excel!A173)</f>
        <v>3803.7799999999997</v>
      </c>
      <c r="J173">
        <f>H173/INDEX(Table1[Monthly AVG sales],MATCH(Completed_via_Excel!A173,Table1[Material - Key],0))</f>
        <v>12.000000000000011</v>
      </c>
      <c r="K173" s="4">
        <f>H173/SUMIFS(Table1[Net Sales/Retail],Table1[Material - Brand],Completed_via_Excel!B173,Table1[PRIVATE LABEL],"&lt;&gt;PL")</f>
        <v>1</v>
      </c>
    </row>
    <row r="174" spans="1:11">
      <c r="A174" t="str">
        <v>164007</v>
      </c>
      <c r="B174" t="str">
        <f>INDEX(Table1[Material - Brand],MATCH(Completed_via_Excel!A174,Table1[Material - Key],0))</f>
        <v>Komfortas</v>
      </c>
      <c r="C174" s="5" t="str">
        <f t="array" ref="C174">IFERROR(
IF(OR(
INDEX(Table1[Current ext vend],
MATCH(1,($A174=Table1[Material - Key])*(Completed_via_Excel!C$1=Table1[Country - Key]),0)) =
INDEX(Table1[Current int vend],
MATCH(1,($A174=Table1[Material - Key])*(Completed_via_Excel!C$1=Table1[Country - Key]),0)),
INDEX(Table1[Current int vend],
MATCH(1,($A174=Table1[Material - Key])*(Completed_via_Excel!C$1=Table1[Country - Key]),0)) = 0),
INDEX(Table1[Current ext vend],
MATCH(1,($A174=Table1[Material - Key])*(Completed_via_Excel!C$1=Table1[Country - Key]),0)),
INDEX(Table1[Current int vend],
MATCH(1,($A174=Table1[Material - Key])*(Completed_via_Excel!C$1=Table1[Country - Key]),0))
),
"")</f>
        <v/>
      </c>
      <c r="D174" s="5" t="str">
        <f t="array" ref="D174">IFERROR(
IF(OR(
INDEX(Table1[Current ext vend],
MATCH(1,($A174=Table1[Material - Key])*(Completed_via_Excel!D$1=Table1[Country - Key]),0)) =
INDEX(Table1[Current int vend],
MATCH(1,($A174=Table1[Material - Key])*(Completed_via_Excel!D$1=Table1[Country - Key]),0)),
INDEX(Table1[Current int vend],
MATCH(1,($A174=Table1[Material - Key])*(Completed_via_Excel!D$1=Table1[Country - Key]),0)) = 0),
INDEX(Table1[Current ext vend],
MATCH(1,($A174=Table1[Material - Key])*(Completed_via_Excel!D$1=Table1[Country - Key]),0)),
INDEX(Table1[Current int vend],
MATCH(1,($A174=Table1[Material - Key])*(Completed_via_Excel!D$1=Table1[Country - Key]),0))
),
"")</f>
        <v/>
      </c>
      <c r="E174" t="str">
        <f t="array" ref="E174">IFERROR(
IF(OR(
INDEX(Table1[Current ext vend],
MATCH(1,($A174=Table1[Material - Key])*(Completed_via_Excel!E$1=Table1[Country - Key]),0)) =
INDEX(Table1[Current int vend],
MATCH(1,($A174=Table1[Material - Key])*(Completed_via_Excel!E$1=Table1[Country - Key]),0)),
INDEX(Table1[Current int vend],
MATCH(1,($A174=Table1[Material - Key])*(Completed_via_Excel!E$1=Table1[Country - Key]),0)) = 0),
INDEX(Table1[Current ext vend],
MATCH(1,($A174=Table1[Material - Key])*(Completed_via_Excel!E$1=Table1[Country - Key]),0)),
INDEX(Table1[Current int vend],
MATCH(1,($A174=Table1[Material - Key])*(Completed_via_Excel!E$1=Table1[Country - Key]),0))
),
"")</f>
        <v>US Postal Service</v>
      </c>
      <c r="F174" s="20">
        <f t="array" ref="F174">MAX(IF(A174=Table1[Material - Key],Table1[Purchase Price]))</f>
        <v>1.24786</v>
      </c>
      <c r="G174">
        <f t="array" ref="G174">SUMPRODUCT((Table1[Material - Key]=A174)*(Table1[[HM Listing]:[EX Listing]]))</f>
        <v>35</v>
      </c>
      <c r="H174" s="21">
        <f>SUMIFS(Table1[Net Sales/Retail],Table1[Material - Key],Completed_via_Excel!A174)</f>
        <v>1664.56</v>
      </c>
      <c r="I174" s="21">
        <f>H174-SUMIFS(Table1[Promotion Net Sales/Retail],Table1[Material - Key],Completed_via_Excel!A174)</f>
        <v>1474.4099999999999</v>
      </c>
      <c r="J174">
        <f>H174/INDEX(Table1[Monthly AVG sales],MATCH(Completed_via_Excel!A174,Table1[Material - Key],0))</f>
        <v>12.000000000000028</v>
      </c>
      <c r="K174" s="4">
        <f>H174/SUMIFS(Table1[Net Sales/Retail],Table1[Material - Brand],Completed_via_Excel!B174,Table1[PRIVATE LABEL],"&lt;&gt;PL")</f>
        <v>6.7363735804297463E-3</v>
      </c>
    </row>
    <row r="175" spans="1:11">
      <c r="A175" t="str">
        <v>164156</v>
      </c>
      <c r="B175" t="str">
        <f>INDEX(Table1[Material - Brand],MATCH(Completed_via_Excel!A175,Table1[Material - Key],0))</f>
        <v>Komfortas</v>
      </c>
      <c r="C175" s="5" t="str">
        <f t="array" ref="C175">IFERROR(
IF(OR(
INDEX(Table1[Current ext vend],
MATCH(1,($A175=Table1[Material - Key])*(Completed_via_Excel!C$1=Table1[Country - Key]),0)) =
INDEX(Table1[Current int vend],
MATCH(1,($A175=Table1[Material - Key])*(Completed_via_Excel!C$1=Table1[Country - Key]),0)),
INDEX(Table1[Current int vend],
MATCH(1,($A175=Table1[Material - Key])*(Completed_via_Excel!C$1=Table1[Country - Key]),0)) = 0),
INDEX(Table1[Current ext vend],
MATCH(1,($A175=Table1[Material - Key])*(Completed_via_Excel!C$1=Table1[Country - Key]),0)),
INDEX(Table1[Current int vend],
MATCH(1,($A175=Table1[Material - Key])*(Completed_via_Excel!C$1=Table1[Country - Key]),0))
),
"")</f>
        <v>US Postal Service</v>
      </c>
      <c r="D175" s="5" t="str">
        <f t="array" ref="D175">IFERROR(
IF(OR(
INDEX(Table1[Current ext vend],
MATCH(1,($A175=Table1[Material - Key])*(Completed_via_Excel!D$1=Table1[Country - Key]),0)) =
INDEX(Table1[Current int vend],
MATCH(1,($A175=Table1[Material - Key])*(Completed_via_Excel!D$1=Table1[Country - Key]),0)),
INDEX(Table1[Current int vend],
MATCH(1,($A175=Table1[Material - Key])*(Completed_via_Excel!D$1=Table1[Country - Key]),0)) = 0),
INDEX(Table1[Current ext vend],
MATCH(1,($A175=Table1[Material - Key])*(Completed_via_Excel!D$1=Table1[Country - Key]),0)),
INDEX(Table1[Current int vend],
MATCH(1,($A175=Table1[Material - Key])*(Completed_via_Excel!D$1=Table1[Country - Key]),0))
),
"")</f>
        <v/>
      </c>
      <c r="E175" t="str">
        <f t="array" ref="E175">IFERROR(
IF(OR(
INDEX(Table1[Current ext vend],
MATCH(1,($A175=Table1[Material - Key])*(Completed_via_Excel!E$1=Table1[Country - Key]),0)) =
INDEX(Table1[Current int vend],
MATCH(1,($A175=Table1[Material - Key])*(Completed_via_Excel!E$1=Table1[Country - Key]),0)),
INDEX(Table1[Current int vend],
MATCH(1,($A175=Table1[Material - Key])*(Completed_via_Excel!E$1=Table1[Country - Key]),0)) = 0),
INDEX(Table1[Current ext vend],
MATCH(1,($A175=Table1[Material - Key])*(Completed_via_Excel!E$1=Table1[Country - Key]),0)),
INDEX(Table1[Current int vend],
MATCH(1,($A175=Table1[Material - Key])*(Completed_via_Excel!E$1=Table1[Country - Key]),0))
),
"")</f>
        <v/>
      </c>
      <c r="F175" s="20">
        <f t="array" ref="F175">MAX(IF(A175=Table1[Material - Key],Table1[Purchase Price]))</f>
        <v>3.2507999999999999</v>
      </c>
      <c r="G175">
        <f t="array" ref="G175">SUMPRODUCT((Table1[Material - Key]=A175)*(Table1[[HM Listing]:[EX Listing]]))</f>
        <v>5</v>
      </c>
      <c r="H175" s="21">
        <f>SUMIFS(Table1[Net Sales/Retail],Table1[Material - Key],Completed_via_Excel!A175)</f>
        <v>408.48</v>
      </c>
      <c r="I175" s="21">
        <f>H175-SUMIFS(Table1[Promotion Net Sales/Retail],Table1[Material - Key],Completed_via_Excel!A175)</f>
        <v>374.77000000000004</v>
      </c>
      <c r="J175">
        <f>H175/INDEX(Table1[Monthly AVG sales],MATCH(Completed_via_Excel!A175,Table1[Material - Key],0))</f>
        <v>12</v>
      </c>
      <c r="K175" s="4">
        <f>H175/SUMIFS(Table1[Net Sales/Retail],Table1[Material - Brand],Completed_via_Excel!B175,Table1[PRIVATE LABEL],"&lt;&gt;PL")</f>
        <v>1.6530938386924729E-3</v>
      </c>
    </row>
    <row r="176" spans="1:11">
      <c r="A176" t="str">
        <v>165328</v>
      </c>
      <c r="B176" t="str">
        <f>INDEX(Table1[Material - Brand],MATCH(Completed_via_Excel!A176,Table1[Material - Key],0))</f>
        <v>Komfortas</v>
      </c>
      <c r="C176" s="5" t="str">
        <f t="array" ref="C176">IFERROR(
IF(OR(
INDEX(Table1[Current ext vend],
MATCH(1,($A176=Table1[Material - Key])*(Completed_via_Excel!C$1=Table1[Country - Key]),0)) =
INDEX(Table1[Current int vend],
MATCH(1,($A176=Table1[Material - Key])*(Completed_via_Excel!C$1=Table1[Country - Key]),0)),
INDEX(Table1[Current int vend],
MATCH(1,($A176=Table1[Material - Key])*(Completed_via_Excel!C$1=Table1[Country - Key]),0)) = 0),
INDEX(Table1[Current ext vend],
MATCH(1,($A176=Table1[Material - Key])*(Completed_via_Excel!C$1=Table1[Country - Key]),0)),
INDEX(Table1[Current int vend],
MATCH(1,($A176=Table1[Material - Key])*(Completed_via_Excel!C$1=Table1[Country - Key]),0))
),
"")</f>
        <v/>
      </c>
      <c r="D176" s="5" t="str">
        <f t="array" ref="D176">IFERROR(
IF(OR(
INDEX(Table1[Current ext vend],
MATCH(1,($A176=Table1[Material - Key])*(Completed_via_Excel!D$1=Table1[Country - Key]),0)) =
INDEX(Table1[Current int vend],
MATCH(1,($A176=Table1[Material - Key])*(Completed_via_Excel!D$1=Table1[Country - Key]),0)),
INDEX(Table1[Current int vend],
MATCH(1,($A176=Table1[Material - Key])*(Completed_via_Excel!D$1=Table1[Country - Key]),0)) = 0),
INDEX(Table1[Current ext vend],
MATCH(1,($A176=Table1[Material - Key])*(Completed_via_Excel!D$1=Table1[Country - Key]),0)),
INDEX(Table1[Current int vend],
MATCH(1,($A176=Table1[Material - Key])*(Completed_via_Excel!D$1=Table1[Country - Key]),0))
),
"")</f>
        <v>US Postal Service</v>
      </c>
      <c r="E176" t="str">
        <f t="array" ref="E176">IFERROR(
IF(OR(
INDEX(Table1[Current ext vend],
MATCH(1,($A176=Table1[Material - Key])*(Completed_via_Excel!E$1=Table1[Country - Key]),0)) =
INDEX(Table1[Current int vend],
MATCH(1,($A176=Table1[Material - Key])*(Completed_via_Excel!E$1=Table1[Country - Key]),0)),
INDEX(Table1[Current int vend],
MATCH(1,($A176=Table1[Material - Key])*(Completed_via_Excel!E$1=Table1[Country - Key]),0)) = 0),
INDEX(Table1[Current ext vend],
MATCH(1,($A176=Table1[Material - Key])*(Completed_via_Excel!E$1=Table1[Country - Key]),0)),
INDEX(Table1[Current int vend],
MATCH(1,($A176=Table1[Material - Key])*(Completed_via_Excel!E$1=Table1[Country - Key]),0))
),
"")</f>
        <v>US Postal Service</v>
      </c>
      <c r="F176" s="20">
        <f t="array" ref="F176">MAX(IF(A176=Table1[Material - Key],Table1[Purchase Price]))</f>
        <v>2.09</v>
      </c>
      <c r="G176">
        <f t="array" ref="G176">SUMPRODUCT((Table1[Material - Key]=A176)*(Table1[[HM Listing]:[EX Listing]]))</f>
        <v>45</v>
      </c>
      <c r="H176" s="21">
        <f>SUMIFS(Table1[Net Sales/Retail],Table1[Material - Key],Completed_via_Excel!A176)</f>
        <v>1367.99</v>
      </c>
      <c r="I176" s="21">
        <f>H176-SUMIFS(Table1[Promotion Net Sales/Retail],Table1[Material - Key],Completed_via_Excel!A176)</f>
        <v>432.83000000000004</v>
      </c>
      <c r="J176">
        <f>H176/INDEX(Table1[Monthly AVG sales],MATCH(Completed_via_Excel!A176,Table1[Material - Key],0))</f>
        <v>11.999999999999966</v>
      </c>
      <c r="K176" s="4">
        <f>H176/SUMIFS(Table1[Net Sales/Retail],Table1[Material - Brand],Completed_via_Excel!B176,Table1[PRIVATE LABEL],"&lt;&gt;PL")</f>
        <v>5.5361727389172449E-3</v>
      </c>
    </row>
    <row r="177" spans="1:11">
      <c r="A177" t="str">
        <v>165333</v>
      </c>
      <c r="B177" t="str">
        <f>INDEX(Table1[Material - Brand],MATCH(Completed_via_Excel!A177,Table1[Material - Key],0))</f>
        <v>Komfortas</v>
      </c>
      <c r="C177" s="5" t="str">
        <f t="array" ref="C177">IFERROR(
IF(OR(
INDEX(Table1[Current ext vend],
MATCH(1,($A177=Table1[Material - Key])*(Completed_via_Excel!C$1=Table1[Country - Key]),0)) =
INDEX(Table1[Current int vend],
MATCH(1,($A177=Table1[Material - Key])*(Completed_via_Excel!C$1=Table1[Country - Key]),0)),
INDEX(Table1[Current int vend],
MATCH(1,($A177=Table1[Material - Key])*(Completed_via_Excel!C$1=Table1[Country - Key]),0)) = 0),
INDEX(Table1[Current ext vend],
MATCH(1,($A177=Table1[Material - Key])*(Completed_via_Excel!C$1=Table1[Country - Key]),0)),
INDEX(Table1[Current int vend],
MATCH(1,($A177=Table1[Material - Key])*(Completed_via_Excel!C$1=Table1[Country - Key]),0))
),
"")</f>
        <v/>
      </c>
      <c r="D177" s="5" t="str">
        <f t="array" ref="D177">IFERROR(
IF(OR(
INDEX(Table1[Current ext vend],
MATCH(1,($A177=Table1[Material - Key])*(Completed_via_Excel!D$1=Table1[Country - Key]),0)) =
INDEX(Table1[Current int vend],
MATCH(1,($A177=Table1[Material - Key])*(Completed_via_Excel!D$1=Table1[Country - Key]),0)),
INDEX(Table1[Current int vend],
MATCH(1,($A177=Table1[Material - Key])*(Completed_via_Excel!D$1=Table1[Country - Key]),0)) = 0),
INDEX(Table1[Current ext vend],
MATCH(1,($A177=Table1[Material - Key])*(Completed_via_Excel!D$1=Table1[Country - Key]),0)),
INDEX(Table1[Current int vend],
MATCH(1,($A177=Table1[Material - Key])*(Completed_via_Excel!D$1=Table1[Country - Key]),0))
),
"")</f>
        <v/>
      </c>
      <c r="E177" t="str">
        <f t="array" ref="E177">IFERROR(
IF(OR(
INDEX(Table1[Current ext vend],
MATCH(1,($A177=Table1[Material - Key])*(Completed_via_Excel!E$1=Table1[Country - Key]),0)) =
INDEX(Table1[Current int vend],
MATCH(1,($A177=Table1[Material - Key])*(Completed_via_Excel!E$1=Table1[Country - Key]),0)),
INDEX(Table1[Current int vend],
MATCH(1,($A177=Table1[Material - Key])*(Completed_via_Excel!E$1=Table1[Country - Key]),0)) = 0),
INDEX(Table1[Current ext vend],
MATCH(1,($A177=Table1[Material - Key])*(Completed_via_Excel!E$1=Table1[Country - Key]),0)),
INDEX(Table1[Current int vend],
MATCH(1,($A177=Table1[Material - Key])*(Completed_via_Excel!E$1=Table1[Country - Key]),0))
),
"")</f>
        <v>US Postal Service</v>
      </c>
      <c r="F177" s="20">
        <f t="array" ref="F177">MAX(IF(A177=Table1[Material - Key],Table1[Purchase Price]))</f>
        <v>1</v>
      </c>
      <c r="G177">
        <f t="array" ref="G177">SUMPRODUCT((Table1[Material - Key]=A177)*(Table1[[HM Listing]:[EX Listing]]))</f>
        <v>0</v>
      </c>
      <c r="H177" s="21">
        <f>SUMIFS(Table1[Net Sales/Retail],Table1[Material - Key],Completed_via_Excel!A177)</f>
        <v>46.89</v>
      </c>
      <c r="I177" s="21">
        <f>H177-SUMIFS(Table1[Promotion Net Sales/Retail],Table1[Material - Key],Completed_via_Excel!A177)</f>
        <v>3.2000000000000028</v>
      </c>
      <c r="J177">
        <f>H177/INDEX(Table1[Monthly AVG sales],MATCH(Completed_via_Excel!A177,Table1[Material - Key],0))</f>
        <v>2</v>
      </c>
      <c r="K177" s="4">
        <f>H177/SUMIFS(Table1[Net Sales/Retail],Table1[Material - Brand],Completed_via_Excel!B177,Table1[PRIVATE LABEL],"&lt;&gt;PL")</f>
        <v>1.897609922059588E-4</v>
      </c>
    </row>
    <row r="178" spans="1:11">
      <c r="A178" t="str">
        <v>165713</v>
      </c>
      <c r="B178" t="str">
        <f>INDEX(Table1[Material - Brand],MATCH(Completed_via_Excel!A178,Table1[Material - Key],0))</f>
        <v>Komfortas</v>
      </c>
      <c r="C178" s="5" t="str">
        <f t="array" ref="C178">IFERROR(
IF(OR(
INDEX(Table1[Current ext vend],
MATCH(1,($A178=Table1[Material - Key])*(Completed_via_Excel!C$1=Table1[Country - Key]),0)) =
INDEX(Table1[Current int vend],
MATCH(1,($A178=Table1[Material - Key])*(Completed_via_Excel!C$1=Table1[Country - Key]),0)),
INDEX(Table1[Current int vend],
MATCH(1,($A178=Table1[Material - Key])*(Completed_via_Excel!C$1=Table1[Country - Key]),0)) = 0),
INDEX(Table1[Current ext vend],
MATCH(1,($A178=Table1[Material - Key])*(Completed_via_Excel!C$1=Table1[Country - Key]),0)),
INDEX(Table1[Current int vend],
MATCH(1,($A178=Table1[Material - Key])*(Completed_via_Excel!C$1=Table1[Country - Key]),0))
),
"")</f>
        <v/>
      </c>
      <c r="D178" s="5" t="str">
        <f t="array" ref="D178">IFERROR(
IF(OR(
INDEX(Table1[Current ext vend],
MATCH(1,($A178=Table1[Material - Key])*(Completed_via_Excel!D$1=Table1[Country - Key]),0)) =
INDEX(Table1[Current int vend],
MATCH(1,($A178=Table1[Material - Key])*(Completed_via_Excel!D$1=Table1[Country - Key]),0)),
INDEX(Table1[Current int vend],
MATCH(1,($A178=Table1[Material - Key])*(Completed_via_Excel!D$1=Table1[Country - Key]),0)) = 0),
INDEX(Table1[Current ext vend],
MATCH(1,($A178=Table1[Material - Key])*(Completed_via_Excel!D$1=Table1[Country - Key]),0)),
INDEX(Table1[Current int vend],
MATCH(1,($A178=Table1[Material - Key])*(Completed_via_Excel!D$1=Table1[Country - Key]),0))
),
"")</f>
        <v>US Postal Service</v>
      </c>
      <c r="E178" t="str">
        <f t="array" ref="E178">IFERROR(
IF(OR(
INDEX(Table1[Current ext vend],
MATCH(1,($A178=Table1[Material - Key])*(Completed_via_Excel!E$1=Table1[Country - Key]),0)) =
INDEX(Table1[Current int vend],
MATCH(1,($A178=Table1[Material - Key])*(Completed_via_Excel!E$1=Table1[Country - Key]),0)),
INDEX(Table1[Current int vend],
MATCH(1,($A178=Table1[Material - Key])*(Completed_via_Excel!E$1=Table1[Country - Key]),0)) = 0),
INDEX(Table1[Current ext vend],
MATCH(1,($A178=Table1[Material - Key])*(Completed_via_Excel!E$1=Table1[Country - Key]),0)),
INDEX(Table1[Current int vend],
MATCH(1,($A178=Table1[Material - Key])*(Completed_via_Excel!E$1=Table1[Country - Key]),0))
),
"")</f>
        <v/>
      </c>
      <c r="F178" s="20">
        <f t="array" ref="F178">MAX(IF(A178=Table1[Material - Key],Table1[Purchase Price]))</f>
        <v>1</v>
      </c>
      <c r="G178">
        <f t="array" ref="G178">SUMPRODUCT((Table1[Material - Key]=A178)*(Table1[[HM Listing]:[EX Listing]]))</f>
        <v>0</v>
      </c>
      <c r="H178" s="21">
        <f>SUMIFS(Table1[Net Sales/Retail],Table1[Material - Key],Completed_via_Excel!A178)</f>
        <v>47.33</v>
      </c>
      <c r="I178" s="21">
        <f>H178-SUMIFS(Table1[Promotion Net Sales/Retail],Table1[Material - Key],Completed_via_Excel!A178)</f>
        <v>-3.0000000000001137E-2</v>
      </c>
      <c r="J178">
        <f>H178/INDEX(Table1[Monthly AVG sales],MATCH(Completed_via_Excel!A178,Table1[Material - Key],0))</f>
        <v>2</v>
      </c>
      <c r="K178" s="4">
        <f>H178/SUMIFS(Table1[Net Sales/Retail],Table1[Material - Brand],Completed_via_Excel!B178,Table1[PRIVATE LABEL],"&lt;&gt;PL")</f>
        <v>1.9154164557705331E-4</v>
      </c>
    </row>
    <row r="179" spans="1:11">
      <c r="A179" t="str">
        <v>165715</v>
      </c>
      <c r="B179" t="str">
        <f>INDEX(Table1[Material - Brand],MATCH(Completed_via_Excel!A179,Table1[Material - Key],0))</f>
        <v>Komfortas</v>
      </c>
      <c r="C179" s="5" t="str">
        <f t="array" ref="C179">IFERROR(
IF(OR(
INDEX(Table1[Current ext vend],
MATCH(1,($A179=Table1[Material - Key])*(Completed_via_Excel!C$1=Table1[Country - Key]),0)) =
INDEX(Table1[Current int vend],
MATCH(1,($A179=Table1[Material - Key])*(Completed_via_Excel!C$1=Table1[Country - Key]),0)),
INDEX(Table1[Current int vend],
MATCH(1,($A179=Table1[Material - Key])*(Completed_via_Excel!C$1=Table1[Country - Key]),0)) = 0),
INDEX(Table1[Current ext vend],
MATCH(1,($A179=Table1[Material - Key])*(Completed_via_Excel!C$1=Table1[Country - Key]),0)),
INDEX(Table1[Current int vend],
MATCH(1,($A179=Table1[Material - Key])*(Completed_via_Excel!C$1=Table1[Country - Key]),0))
),
"")</f>
        <v/>
      </c>
      <c r="D179" s="5" t="str">
        <f t="array" ref="D179">IFERROR(
IF(OR(
INDEX(Table1[Current ext vend],
MATCH(1,($A179=Table1[Material - Key])*(Completed_via_Excel!D$1=Table1[Country - Key]),0)) =
INDEX(Table1[Current int vend],
MATCH(1,($A179=Table1[Material - Key])*(Completed_via_Excel!D$1=Table1[Country - Key]),0)),
INDEX(Table1[Current int vend],
MATCH(1,($A179=Table1[Material - Key])*(Completed_via_Excel!D$1=Table1[Country - Key]),0)) = 0),
INDEX(Table1[Current ext vend],
MATCH(1,($A179=Table1[Material - Key])*(Completed_via_Excel!D$1=Table1[Country - Key]),0)),
INDEX(Table1[Current int vend],
MATCH(1,($A179=Table1[Material - Key])*(Completed_via_Excel!D$1=Table1[Country - Key]),0))
),
"")</f>
        <v>US Postal Service</v>
      </c>
      <c r="E179" t="str">
        <f t="array" ref="E179">IFERROR(
IF(OR(
INDEX(Table1[Current ext vend],
MATCH(1,($A179=Table1[Material - Key])*(Completed_via_Excel!E$1=Table1[Country - Key]),0)) =
INDEX(Table1[Current int vend],
MATCH(1,($A179=Table1[Material - Key])*(Completed_via_Excel!E$1=Table1[Country - Key]),0)),
INDEX(Table1[Current int vend],
MATCH(1,($A179=Table1[Material - Key])*(Completed_via_Excel!E$1=Table1[Country - Key]),0)) = 0),
INDEX(Table1[Current ext vend],
MATCH(1,($A179=Table1[Material - Key])*(Completed_via_Excel!E$1=Table1[Country - Key]),0)),
INDEX(Table1[Current int vend],
MATCH(1,($A179=Table1[Material - Key])*(Completed_via_Excel!E$1=Table1[Country - Key]),0))
),
"")</f>
        <v/>
      </c>
      <c r="F179" s="20">
        <f t="array" ref="F179">MAX(IF(A179=Table1[Material - Key],Table1[Purchase Price]))</f>
        <v>1.59</v>
      </c>
      <c r="G179">
        <f t="array" ref="G179">SUMPRODUCT((Table1[Material - Key]=A179)*(Table1[[HM Listing]:[EX Listing]]))</f>
        <v>41</v>
      </c>
      <c r="H179" s="21">
        <f>SUMIFS(Table1[Net Sales/Retail],Table1[Material - Key],Completed_via_Excel!A179)</f>
        <v>2417.0500000000002</v>
      </c>
      <c r="I179" s="21">
        <f>H179-SUMIFS(Table1[Promotion Net Sales/Retail],Table1[Material - Key],Completed_via_Excel!A179)</f>
        <v>2347.9100000000003</v>
      </c>
      <c r="J179">
        <f>H179/INDEX(Table1[Monthly AVG sales],MATCH(Completed_via_Excel!A179,Table1[Material - Key],0))</f>
        <v>12.00000000000002</v>
      </c>
      <c r="K179" s="4">
        <f>H179/SUMIFS(Table1[Net Sales/Retail],Table1[Material - Brand],Completed_via_Excel!B179,Table1[PRIVATE LABEL],"&lt;&gt;PL")</f>
        <v>9.7816550695545481E-3</v>
      </c>
    </row>
    <row r="180" spans="1:11">
      <c r="A180" t="str">
        <v>165716</v>
      </c>
      <c r="B180" t="str">
        <f>INDEX(Table1[Material - Brand],MATCH(Completed_via_Excel!A180,Table1[Material - Key],0))</f>
        <v>Komfortas</v>
      </c>
      <c r="C180" s="5" t="str">
        <f t="array" ref="C180">IFERROR(
IF(OR(
INDEX(Table1[Current ext vend],
MATCH(1,($A180=Table1[Material - Key])*(Completed_via_Excel!C$1=Table1[Country - Key]),0)) =
INDEX(Table1[Current int vend],
MATCH(1,($A180=Table1[Material - Key])*(Completed_via_Excel!C$1=Table1[Country - Key]),0)),
INDEX(Table1[Current int vend],
MATCH(1,($A180=Table1[Material - Key])*(Completed_via_Excel!C$1=Table1[Country - Key]),0)) = 0),
INDEX(Table1[Current ext vend],
MATCH(1,($A180=Table1[Material - Key])*(Completed_via_Excel!C$1=Table1[Country - Key]),0)),
INDEX(Table1[Current int vend],
MATCH(1,($A180=Table1[Material - Key])*(Completed_via_Excel!C$1=Table1[Country - Key]),0))
),
"")</f>
        <v/>
      </c>
      <c r="D180" s="5" t="str">
        <f t="array" ref="D180">IFERROR(
IF(OR(
INDEX(Table1[Current ext vend],
MATCH(1,($A180=Table1[Material - Key])*(Completed_via_Excel!D$1=Table1[Country - Key]),0)) =
INDEX(Table1[Current int vend],
MATCH(1,($A180=Table1[Material - Key])*(Completed_via_Excel!D$1=Table1[Country - Key]),0)),
INDEX(Table1[Current int vend],
MATCH(1,($A180=Table1[Material - Key])*(Completed_via_Excel!D$1=Table1[Country - Key]),0)) = 0),
INDEX(Table1[Current ext vend],
MATCH(1,($A180=Table1[Material - Key])*(Completed_via_Excel!D$1=Table1[Country - Key]),0)),
INDEX(Table1[Current int vend],
MATCH(1,($A180=Table1[Material - Key])*(Completed_via_Excel!D$1=Table1[Country - Key]),0))
),
"")</f>
        <v>US Postal Service</v>
      </c>
      <c r="E180" t="str">
        <f t="array" ref="E180">IFERROR(
IF(OR(
INDEX(Table1[Current ext vend],
MATCH(1,($A180=Table1[Material - Key])*(Completed_via_Excel!E$1=Table1[Country - Key]),0)) =
INDEX(Table1[Current int vend],
MATCH(1,($A180=Table1[Material - Key])*(Completed_via_Excel!E$1=Table1[Country - Key]),0)),
INDEX(Table1[Current int vend],
MATCH(1,($A180=Table1[Material - Key])*(Completed_via_Excel!E$1=Table1[Country - Key]),0)) = 0),
INDEX(Table1[Current ext vend],
MATCH(1,($A180=Table1[Material - Key])*(Completed_via_Excel!E$1=Table1[Country - Key]),0)),
INDEX(Table1[Current int vend],
MATCH(1,($A180=Table1[Material - Key])*(Completed_via_Excel!E$1=Table1[Country - Key]),0))
),
"")</f>
        <v/>
      </c>
      <c r="F180" s="20">
        <f t="array" ref="F180">MAX(IF(A180=Table1[Material - Key],Table1[Purchase Price]))</f>
        <v>1.41</v>
      </c>
      <c r="G180">
        <f t="array" ref="G180">SUMPRODUCT((Table1[Material - Key]=A180)*(Table1[[HM Listing]:[EX Listing]]))</f>
        <v>45</v>
      </c>
      <c r="H180" s="21">
        <f>SUMIFS(Table1[Net Sales/Retail],Table1[Material - Key],Completed_via_Excel!A180)</f>
        <v>2527.06</v>
      </c>
      <c r="I180" s="21">
        <f>H180-SUMIFS(Table1[Promotion Net Sales/Retail],Table1[Material - Key],Completed_via_Excel!A180)</f>
        <v>2420.21</v>
      </c>
      <c r="J180">
        <f>H180/INDEX(Table1[Monthly AVG sales],MATCH(Completed_via_Excel!A180,Table1[Material - Key],0))</f>
        <v>12.00000000000002</v>
      </c>
      <c r="K180" s="4">
        <f>H180/SUMIFS(Table1[Net Sales/Retail],Table1[Material - Brand],Completed_via_Excel!B180,Table1[PRIVATE LABEL],"&lt;&gt;PL")</f>
        <v>1.0226858881722974E-2</v>
      </c>
    </row>
    <row r="181" spans="1:11">
      <c r="A181" t="str">
        <v>165719</v>
      </c>
      <c r="B181" t="str">
        <f>INDEX(Table1[Material - Brand],MATCH(Completed_via_Excel!A181,Table1[Material - Key],0))</f>
        <v>Komfortas</v>
      </c>
      <c r="C181" s="5" t="str">
        <f t="array" ref="C181">IFERROR(
IF(OR(
INDEX(Table1[Current ext vend],
MATCH(1,($A181=Table1[Material - Key])*(Completed_via_Excel!C$1=Table1[Country - Key]),0)) =
INDEX(Table1[Current int vend],
MATCH(1,($A181=Table1[Material - Key])*(Completed_via_Excel!C$1=Table1[Country - Key]),0)),
INDEX(Table1[Current int vend],
MATCH(1,($A181=Table1[Material - Key])*(Completed_via_Excel!C$1=Table1[Country - Key]),0)) = 0),
INDEX(Table1[Current ext vend],
MATCH(1,($A181=Table1[Material - Key])*(Completed_via_Excel!C$1=Table1[Country - Key]),0)),
INDEX(Table1[Current int vend],
MATCH(1,($A181=Table1[Material - Key])*(Completed_via_Excel!C$1=Table1[Country - Key]),0))
),
"")</f>
        <v/>
      </c>
      <c r="D181" s="5" t="str">
        <f t="array" ref="D181">IFERROR(
IF(OR(
INDEX(Table1[Current ext vend],
MATCH(1,($A181=Table1[Material - Key])*(Completed_via_Excel!D$1=Table1[Country - Key]),0)) =
INDEX(Table1[Current int vend],
MATCH(1,($A181=Table1[Material - Key])*(Completed_via_Excel!D$1=Table1[Country - Key]),0)),
INDEX(Table1[Current int vend],
MATCH(1,($A181=Table1[Material - Key])*(Completed_via_Excel!D$1=Table1[Country - Key]),0)) = 0),
INDEX(Table1[Current ext vend],
MATCH(1,($A181=Table1[Material - Key])*(Completed_via_Excel!D$1=Table1[Country - Key]),0)),
INDEX(Table1[Current int vend],
MATCH(1,($A181=Table1[Material - Key])*(Completed_via_Excel!D$1=Table1[Country - Key]),0))
),
"")</f>
        <v>US Postal Service</v>
      </c>
      <c r="E181" t="str">
        <f t="array" ref="E181">IFERROR(
IF(OR(
INDEX(Table1[Current ext vend],
MATCH(1,($A181=Table1[Material - Key])*(Completed_via_Excel!E$1=Table1[Country - Key]),0)) =
INDEX(Table1[Current int vend],
MATCH(1,($A181=Table1[Material - Key])*(Completed_via_Excel!E$1=Table1[Country - Key]),0)),
INDEX(Table1[Current int vend],
MATCH(1,($A181=Table1[Material - Key])*(Completed_via_Excel!E$1=Table1[Country - Key]),0)) = 0),
INDEX(Table1[Current ext vend],
MATCH(1,($A181=Table1[Material - Key])*(Completed_via_Excel!E$1=Table1[Country - Key]),0)),
INDEX(Table1[Current int vend],
MATCH(1,($A181=Table1[Material - Key])*(Completed_via_Excel!E$1=Table1[Country - Key]),0))
),
"")</f>
        <v/>
      </c>
      <c r="F181" s="20">
        <f t="array" ref="F181">MAX(IF(A181=Table1[Material - Key],Table1[Purchase Price]))</f>
        <v>1.86</v>
      </c>
      <c r="G181">
        <f t="array" ref="G181">SUMPRODUCT((Table1[Material - Key]=A181)*(Table1[[HM Listing]:[EX Listing]]))</f>
        <v>39</v>
      </c>
      <c r="H181" s="21">
        <f>SUMIFS(Table1[Net Sales/Retail],Table1[Material - Key],Completed_via_Excel!A181)</f>
        <v>710.32</v>
      </c>
      <c r="I181" s="21">
        <f>H181-SUMIFS(Table1[Promotion Net Sales/Retail],Table1[Material - Key],Completed_via_Excel!A181)</f>
        <v>706.0200000000001</v>
      </c>
      <c r="J181">
        <f>H181/INDEX(Table1[Monthly AVG sales],MATCH(Completed_via_Excel!A181,Table1[Material - Key],0))</f>
        <v>12.000000000000007</v>
      </c>
      <c r="K181" s="4">
        <f>H181/SUMIFS(Table1[Net Sales/Retail],Table1[Material - Brand],Completed_via_Excel!B181,Table1[PRIVATE LABEL],"&lt;&gt;PL")</f>
        <v>2.8746220512633116E-3</v>
      </c>
    </row>
    <row r="182" spans="1:11">
      <c r="A182" t="str">
        <v>165858</v>
      </c>
      <c r="B182" t="str">
        <f>INDEX(Table1[Material - Brand],MATCH(Completed_via_Excel!A182,Table1[Material - Key],0))</f>
        <v>Komfortas</v>
      </c>
      <c r="C182" s="5" t="str">
        <f t="array" ref="C182">IFERROR(
IF(OR(
INDEX(Table1[Current ext vend],
MATCH(1,($A182=Table1[Material - Key])*(Completed_via_Excel!C$1=Table1[Country - Key]),0)) =
INDEX(Table1[Current int vend],
MATCH(1,($A182=Table1[Material - Key])*(Completed_via_Excel!C$1=Table1[Country - Key]),0)),
INDEX(Table1[Current int vend],
MATCH(1,($A182=Table1[Material - Key])*(Completed_via_Excel!C$1=Table1[Country - Key]),0)) = 0),
INDEX(Table1[Current ext vend],
MATCH(1,($A182=Table1[Material - Key])*(Completed_via_Excel!C$1=Table1[Country - Key]),0)),
INDEX(Table1[Current int vend],
MATCH(1,($A182=Table1[Material - Key])*(Completed_via_Excel!C$1=Table1[Country - Key]),0))
),
"")</f>
        <v/>
      </c>
      <c r="D182" s="5" t="str">
        <f t="array" ref="D182">IFERROR(
IF(OR(
INDEX(Table1[Current ext vend],
MATCH(1,($A182=Table1[Material - Key])*(Completed_via_Excel!D$1=Table1[Country - Key]),0)) =
INDEX(Table1[Current int vend],
MATCH(1,($A182=Table1[Material - Key])*(Completed_via_Excel!D$1=Table1[Country - Key]),0)),
INDEX(Table1[Current int vend],
MATCH(1,($A182=Table1[Material - Key])*(Completed_via_Excel!D$1=Table1[Country - Key]),0)) = 0),
INDEX(Table1[Current ext vend],
MATCH(1,($A182=Table1[Material - Key])*(Completed_via_Excel!D$1=Table1[Country - Key]),0)),
INDEX(Table1[Current int vend],
MATCH(1,($A182=Table1[Material - Key])*(Completed_via_Excel!D$1=Table1[Country - Key]),0))
),
"")</f>
        <v>US Postal Service</v>
      </c>
      <c r="E182" t="str">
        <f t="array" ref="E182">IFERROR(
IF(OR(
INDEX(Table1[Current ext vend],
MATCH(1,($A182=Table1[Material - Key])*(Completed_via_Excel!E$1=Table1[Country - Key]),0)) =
INDEX(Table1[Current int vend],
MATCH(1,($A182=Table1[Material - Key])*(Completed_via_Excel!E$1=Table1[Country - Key]),0)),
INDEX(Table1[Current int vend],
MATCH(1,($A182=Table1[Material - Key])*(Completed_via_Excel!E$1=Table1[Country - Key]),0)) = 0),
INDEX(Table1[Current ext vend],
MATCH(1,($A182=Table1[Material - Key])*(Completed_via_Excel!E$1=Table1[Country - Key]),0)),
INDEX(Table1[Current int vend],
MATCH(1,($A182=Table1[Material - Key])*(Completed_via_Excel!E$1=Table1[Country - Key]),0))
),
"")</f>
        <v/>
      </c>
      <c r="F182" s="20">
        <f t="array" ref="F182">MAX(IF(A182=Table1[Material - Key],Table1[Purchase Price]))</f>
        <v>1</v>
      </c>
      <c r="G182">
        <f t="array" ref="G182">SUMPRODUCT((Table1[Material - Key]=A182)*(Table1[[HM Listing]:[EX Listing]]))</f>
        <v>0</v>
      </c>
      <c r="H182" s="21">
        <f>SUMIFS(Table1[Net Sales/Retail],Table1[Material - Key],Completed_via_Excel!A182)</f>
        <v>252.45</v>
      </c>
      <c r="I182" s="21">
        <f>H182-SUMIFS(Table1[Promotion Net Sales/Retail],Table1[Material - Key],Completed_via_Excel!A182)</f>
        <v>17.089999999999975</v>
      </c>
      <c r="J182">
        <f>H182/INDEX(Table1[Monthly AVG sales],MATCH(Completed_via_Excel!A182,Table1[Material - Key],0))</f>
        <v>2.9999999999999996</v>
      </c>
      <c r="K182" s="4">
        <f>H182/SUMIFS(Table1[Net Sales/Retail],Table1[Material - Brand],Completed_via_Excel!B182,Table1[PRIVATE LABEL],"&lt;&gt;PL")</f>
        <v>1.0216498716654789E-3</v>
      </c>
    </row>
    <row r="183" spans="1:11">
      <c r="A183" t="str">
        <v>166210</v>
      </c>
      <c r="B183" t="str">
        <f>INDEX(Table1[Material - Brand],MATCH(Completed_via_Excel!A183,Table1[Material - Key],0))</f>
        <v>Komfortas</v>
      </c>
      <c r="C183" s="5" t="str">
        <f t="array" ref="C183">IFERROR(
IF(OR(
INDEX(Table1[Current ext vend],
MATCH(1,($A183=Table1[Material - Key])*(Completed_via_Excel!C$1=Table1[Country - Key]),0)) =
INDEX(Table1[Current int vend],
MATCH(1,($A183=Table1[Material - Key])*(Completed_via_Excel!C$1=Table1[Country - Key]),0)),
INDEX(Table1[Current int vend],
MATCH(1,($A183=Table1[Material - Key])*(Completed_via_Excel!C$1=Table1[Country - Key]),0)) = 0),
INDEX(Table1[Current ext vend],
MATCH(1,($A183=Table1[Material - Key])*(Completed_via_Excel!C$1=Table1[Country - Key]),0)),
INDEX(Table1[Current int vend],
MATCH(1,($A183=Table1[Material - Key])*(Completed_via_Excel!C$1=Table1[Country - Key]),0))
),
"")</f>
        <v/>
      </c>
      <c r="D183" s="5" t="str">
        <f t="array" ref="D183">IFERROR(
IF(OR(
INDEX(Table1[Current ext vend],
MATCH(1,($A183=Table1[Material - Key])*(Completed_via_Excel!D$1=Table1[Country - Key]),0)) =
INDEX(Table1[Current int vend],
MATCH(1,($A183=Table1[Material - Key])*(Completed_via_Excel!D$1=Table1[Country - Key]),0)),
INDEX(Table1[Current int vend],
MATCH(1,($A183=Table1[Material - Key])*(Completed_via_Excel!D$1=Table1[Country - Key]),0)) = 0),
INDEX(Table1[Current ext vend],
MATCH(1,($A183=Table1[Material - Key])*(Completed_via_Excel!D$1=Table1[Country - Key]),0)),
INDEX(Table1[Current int vend],
MATCH(1,($A183=Table1[Material - Key])*(Completed_via_Excel!D$1=Table1[Country - Key]),0))
),
"")</f>
        <v>US Postal Service</v>
      </c>
      <c r="E183" t="str">
        <f t="array" ref="E183">IFERROR(
IF(OR(
INDEX(Table1[Current ext vend],
MATCH(1,($A183=Table1[Material - Key])*(Completed_via_Excel!E$1=Table1[Country - Key]),0)) =
INDEX(Table1[Current int vend],
MATCH(1,($A183=Table1[Material - Key])*(Completed_via_Excel!E$1=Table1[Country - Key]),0)),
INDEX(Table1[Current int vend],
MATCH(1,($A183=Table1[Material - Key])*(Completed_via_Excel!E$1=Table1[Country - Key]),0)) = 0),
INDEX(Table1[Current ext vend],
MATCH(1,($A183=Table1[Material - Key])*(Completed_via_Excel!E$1=Table1[Country - Key]),0)),
INDEX(Table1[Current int vend],
MATCH(1,($A183=Table1[Material - Key])*(Completed_via_Excel!E$1=Table1[Country - Key]),0))
),
"")</f>
        <v/>
      </c>
      <c r="F183" s="20">
        <f t="array" ref="F183">MAX(IF(A183=Table1[Material - Key],Table1[Purchase Price]))</f>
        <v>3.3</v>
      </c>
      <c r="G183">
        <f t="array" ref="G183">SUMPRODUCT((Table1[Material - Key]=A183)*(Table1[[HM Listing]:[EX Listing]]))</f>
        <v>66</v>
      </c>
      <c r="H183" s="21">
        <f>SUMIFS(Table1[Net Sales/Retail],Table1[Material - Key],Completed_via_Excel!A183)</f>
        <v>12410.52</v>
      </c>
      <c r="I183" s="21">
        <f>H183-SUMIFS(Table1[Promotion Net Sales/Retail],Table1[Material - Key],Completed_via_Excel!A183)</f>
        <v>11319.630000000001</v>
      </c>
      <c r="J183">
        <f>H183/INDEX(Table1[Monthly AVG sales],MATCH(Completed_via_Excel!A183,Table1[Material - Key],0))</f>
        <v>12</v>
      </c>
      <c r="K183" s="4">
        <f>H183/SUMIFS(Table1[Net Sales/Retail],Table1[Material - Brand],Completed_via_Excel!B183,Table1[PRIVATE LABEL],"&lt;&gt;PL")</f>
        <v>5.0224623352354364E-2</v>
      </c>
    </row>
    <row r="184" spans="1:11">
      <c r="A184" t="str">
        <v>166501</v>
      </c>
      <c r="B184" t="str">
        <f>INDEX(Table1[Material - Brand],MATCH(Completed_via_Excel!A184,Table1[Material - Key],0))</f>
        <v>Komfortas</v>
      </c>
      <c r="C184" s="5" t="str">
        <f t="array" ref="C184">IFERROR(
IF(OR(
INDEX(Table1[Current ext vend],
MATCH(1,($A184=Table1[Material - Key])*(Completed_via_Excel!C$1=Table1[Country - Key]),0)) =
INDEX(Table1[Current int vend],
MATCH(1,($A184=Table1[Material - Key])*(Completed_via_Excel!C$1=Table1[Country - Key]),0)),
INDEX(Table1[Current int vend],
MATCH(1,($A184=Table1[Material - Key])*(Completed_via_Excel!C$1=Table1[Country - Key]),0)) = 0),
INDEX(Table1[Current ext vend],
MATCH(1,($A184=Table1[Material - Key])*(Completed_via_Excel!C$1=Table1[Country - Key]),0)),
INDEX(Table1[Current int vend],
MATCH(1,($A184=Table1[Material - Key])*(Completed_via_Excel!C$1=Table1[Country - Key]),0))
),
"")</f>
        <v/>
      </c>
      <c r="D184" s="5" t="str">
        <f t="array" ref="D184">IFERROR(
IF(OR(
INDEX(Table1[Current ext vend],
MATCH(1,($A184=Table1[Material - Key])*(Completed_via_Excel!D$1=Table1[Country - Key]),0)) =
INDEX(Table1[Current int vend],
MATCH(1,($A184=Table1[Material - Key])*(Completed_via_Excel!D$1=Table1[Country - Key]),0)),
INDEX(Table1[Current int vend],
MATCH(1,($A184=Table1[Material - Key])*(Completed_via_Excel!D$1=Table1[Country - Key]),0)) = 0),
INDEX(Table1[Current ext vend],
MATCH(1,($A184=Table1[Material - Key])*(Completed_via_Excel!D$1=Table1[Country - Key]),0)),
INDEX(Table1[Current int vend],
MATCH(1,($A184=Table1[Material - Key])*(Completed_via_Excel!D$1=Table1[Country - Key]),0))
),
"")</f>
        <v>US Postal Service</v>
      </c>
      <c r="E184" t="str">
        <f t="array" ref="E184">IFERROR(
IF(OR(
INDEX(Table1[Current ext vend],
MATCH(1,($A184=Table1[Material - Key])*(Completed_via_Excel!E$1=Table1[Country - Key]),0)) =
INDEX(Table1[Current int vend],
MATCH(1,($A184=Table1[Material - Key])*(Completed_via_Excel!E$1=Table1[Country - Key]),0)),
INDEX(Table1[Current int vend],
MATCH(1,($A184=Table1[Material - Key])*(Completed_via_Excel!E$1=Table1[Country - Key]),0)) = 0),
INDEX(Table1[Current ext vend],
MATCH(1,($A184=Table1[Material - Key])*(Completed_via_Excel!E$1=Table1[Country - Key]),0)),
INDEX(Table1[Current int vend],
MATCH(1,($A184=Table1[Material - Key])*(Completed_via_Excel!E$1=Table1[Country - Key]),0))
),
"")</f>
        <v/>
      </c>
      <c r="F184" s="20">
        <f t="array" ref="F184">MAX(IF(A184=Table1[Material - Key],Table1[Purchase Price]))</f>
        <v>1.228</v>
      </c>
      <c r="G184">
        <f t="array" ref="G184">SUMPRODUCT((Table1[Material - Key]=A184)*(Table1[[HM Listing]:[EX Listing]]))</f>
        <v>0</v>
      </c>
      <c r="H184" s="21">
        <f>SUMIFS(Table1[Net Sales/Retail],Table1[Material - Key],Completed_via_Excel!A184)</f>
        <v>473.23</v>
      </c>
      <c r="I184" s="21">
        <f>H184-SUMIFS(Table1[Promotion Net Sales/Retail],Table1[Material - Key],Completed_via_Excel!A184)</f>
        <v>21.160000000000025</v>
      </c>
      <c r="J184">
        <f>H184/INDEX(Table1[Monthly AVG sales],MATCH(Completed_via_Excel!A184,Table1[Material - Key],0))</f>
        <v>3.0000000000000067</v>
      </c>
      <c r="K184" s="4">
        <f>H184/SUMIFS(Table1[Net Sales/Retail],Table1[Material - Brand],Completed_via_Excel!B184,Table1[PRIVATE LABEL],"&lt;&gt;PL")</f>
        <v>1.9151331700069502E-3</v>
      </c>
    </row>
    <row r="185" spans="1:11">
      <c r="A185" t="str">
        <v>166502</v>
      </c>
      <c r="B185" t="str">
        <f>INDEX(Table1[Material - Brand],MATCH(Completed_via_Excel!A185,Table1[Material - Key],0))</f>
        <v>Komfortas</v>
      </c>
      <c r="C185" s="5" t="str">
        <f t="array" ref="C185">IFERROR(
IF(OR(
INDEX(Table1[Current ext vend],
MATCH(1,($A185=Table1[Material - Key])*(Completed_via_Excel!C$1=Table1[Country - Key]),0)) =
INDEX(Table1[Current int vend],
MATCH(1,($A185=Table1[Material - Key])*(Completed_via_Excel!C$1=Table1[Country - Key]),0)),
INDEX(Table1[Current int vend],
MATCH(1,($A185=Table1[Material - Key])*(Completed_via_Excel!C$1=Table1[Country - Key]),0)) = 0),
INDEX(Table1[Current ext vend],
MATCH(1,($A185=Table1[Material - Key])*(Completed_via_Excel!C$1=Table1[Country - Key]),0)),
INDEX(Table1[Current int vend],
MATCH(1,($A185=Table1[Material - Key])*(Completed_via_Excel!C$1=Table1[Country - Key]),0))
),
"")</f>
        <v/>
      </c>
      <c r="D185" s="5" t="str">
        <f t="array" ref="D185">IFERROR(
IF(OR(
INDEX(Table1[Current ext vend],
MATCH(1,($A185=Table1[Material - Key])*(Completed_via_Excel!D$1=Table1[Country - Key]),0)) =
INDEX(Table1[Current int vend],
MATCH(1,($A185=Table1[Material - Key])*(Completed_via_Excel!D$1=Table1[Country - Key]),0)),
INDEX(Table1[Current int vend],
MATCH(1,($A185=Table1[Material - Key])*(Completed_via_Excel!D$1=Table1[Country - Key]),0)) = 0),
INDEX(Table1[Current ext vend],
MATCH(1,($A185=Table1[Material - Key])*(Completed_via_Excel!D$1=Table1[Country - Key]),0)),
INDEX(Table1[Current int vend],
MATCH(1,($A185=Table1[Material - Key])*(Completed_via_Excel!D$1=Table1[Country - Key]),0))
),
"")</f>
        <v>US Postal Service</v>
      </c>
      <c r="E185" t="str">
        <f t="array" ref="E185">IFERROR(
IF(OR(
INDEX(Table1[Current ext vend],
MATCH(1,($A185=Table1[Material - Key])*(Completed_via_Excel!E$1=Table1[Country - Key]),0)) =
INDEX(Table1[Current int vend],
MATCH(1,($A185=Table1[Material - Key])*(Completed_via_Excel!E$1=Table1[Country - Key]),0)),
INDEX(Table1[Current int vend],
MATCH(1,($A185=Table1[Material - Key])*(Completed_via_Excel!E$1=Table1[Country - Key]),0)) = 0),
INDEX(Table1[Current ext vend],
MATCH(1,($A185=Table1[Material - Key])*(Completed_via_Excel!E$1=Table1[Country - Key]),0)),
INDEX(Table1[Current int vend],
MATCH(1,($A185=Table1[Material - Key])*(Completed_via_Excel!E$1=Table1[Country - Key]),0))
),
"")</f>
        <v/>
      </c>
      <c r="F185" s="20">
        <f t="array" ref="F185">MAX(IF(A185=Table1[Material - Key],Table1[Purchase Price]))</f>
        <v>2.2280000000000002</v>
      </c>
      <c r="G185">
        <f t="array" ref="G185">SUMPRODUCT((Table1[Material - Key]=A185)*(Table1[[HM Listing]:[EX Listing]]))</f>
        <v>0</v>
      </c>
      <c r="H185" s="21">
        <f>SUMIFS(Table1[Net Sales/Retail],Table1[Material - Key],Completed_via_Excel!A185)</f>
        <v>404.03</v>
      </c>
      <c r="I185" s="21">
        <f>H185-SUMIFS(Table1[Promotion Net Sales/Retail],Table1[Material - Key],Completed_via_Excel!A185)</f>
        <v>17.819999999999993</v>
      </c>
      <c r="J185">
        <f>H185/INDEX(Table1[Monthly AVG sales],MATCH(Completed_via_Excel!A185,Table1[Material - Key],0))</f>
        <v>4</v>
      </c>
      <c r="K185" s="4">
        <f>H185/SUMIFS(Table1[Net Sales/Retail],Table1[Material - Brand],Completed_via_Excel!B185,Table1[PRIVATE LABEL],"&lt;&gt;PL")</f>
        <v>1.6350849580075396E-3</v>
      </c>
    </row>
    <row r="186" spans="1:11">
      <c r="A186" t="str">
        <v>166540</v>
      </c>
      <c r="B186" t="str">
        <f>INDEX(Table1[Material - Brand],MATCH(Completed_via_Excel!A186,Table1[Material - Key],0))</f>
        <v>Komfortas</v>
      </c>
      <c r="C186" s="5" t="str">
        <f t="array" ref="C186">IFERROR(
IF(OR(
INDEX(Table1[Current ext vend],
MATCH(1,($A186=Table1[Material - Key])*(Completed_via_Excel!C$1=Table1[Country - Key]),0)) =
INDEX(Table1[Current int vend],
MATCH(1,($A186=Table1[Material - Key])*(Completed_via_Excel!C$1=Table1[Country - Key]),0)),
INDEX(Table1[Current int vend],
MATCH(1,($A186=Table1[Material - Key])*(Completed_via_Excel!C$1=Table1[Country - Key]),0)) = 0),
INDEX(Table1[Current ext vend],
MATCH(1,($A186=Table1[Material - Key])*(Completed_via_Excel!C$1=Table1[Country - Key]),0)),
INDEX(Table1[Current int vend],
MATCH(1,($A186=Table1[Material - Key])*(Completed_via_Excel!C$1=Table1[Country - Key]),0))
),
"")</f>
        <v/>
      </c>
      <c r="D186" s="5" t="str">
        <f t="array" ref="D186">IFERROR(
IF(OR(
INDEX(Table1[Current ext vend],
MATCH(1,($A186=Table1[Material - Key])*(Completed_via_Excel!D$1=Table1[Country - Key]),0)) =
INDEX(Table1[Current int vend],
MATCH(1,($A186=Table1[Material - Key])*(Completed_via_Excel!D$1=Table1[Country - Key]),0)),
INDEX(Table1[Current int vend],
MATCH(1,($A186=Table1[Material - Key])*(Completed_via_Excel!D$1=Table1[Country - Key]),0)) = 0),
INDEX(Table1[Current ext vend],
MATCH(1,($A186=Table1[Material - Key])*(Completed_via_Excel!D$1=Table1[Country - Key]),0)),
INDEX(Table1[Current int vend],
MATCH(1,($A186=Table1[Material - Key])*(Completed_via_Excel!D$1=Table1[Country - Key]),0))
),
"")</f>
        <v/>
      </c>
      <c r="E186" t="str">
        <f t="array" ref="E186">IFERROR(
IF(OR(
INDEX(Table1[Current ext vend],
MATCH(1,($A186=Table1[Material - Key])*(Completed_via_Excel!E$1=Table1[Country - Key]),0)) =
INDEX(Table1[Current int vend],
MATCH(1,($A186=Table1[Material - Key])*(Completed_via_Excel!E$1=Table1[Country - Key]),0)),
INDEX(Table1[Current int vend],
MATCH(1,($A186=Table1[Material - Key])*(Completed_via_Excel!E$1=Table1[Country - Key]),0)) = 0),
INDEX(Table1[Current ext vend],
MATCH(1,($A186=Table1[Material - Key])*(Completed_via_Excel!E$1=Table1[Country - Key]),0)),
INDEX(Table1[Current int vend],
MATCH(1,($A186=Table1[Material - Key])*(Completed_via_Excel!E$1=Table1[Country - Key]),0))
),
"")</f>
        <v>US Postal Service</v>
      </c>
      <c r="F186" s="20">
        <f t="array" ref="F186">MAX(IF(A186=Table1[Material - Key],Table1[Purchase Price]))</f>
        <v>2.2570399999999999</v>
      </c>
      <c r="G186">
        <f t="array" ref="G186">SUMPRODUCT((Table1[Material - Key]=A186)*(Table1[[HM Listing]:[EX Listing]]))</f>
        <v>15</v>
      </c>
      <c r="H186" s="21">
        <f>SUMIFS(Table1[Net Sales/Retail],Table1[Material - Key],Completed_via_Excel!A186)</f>
        <v>523.28</v>
      </c>
      <c r="I186" s="21">
        <f>H186-SUMIFS(Table1[Promotion Net Sales/Retail],Table1[Material - Key],Completed_via_Excel!A186)</f>
        <v>488.09999999999997</v>
      </c>
      <c r="J186">
        <f>H186/INDEX(Table1[Monthly AVG sales],MATCH(Completed_via_Excel!A186,Table1[Material - Key],0))</f>
        <v>11.999999999999991</v>
      </c>
      <c r="K186" s="4">
        <f>H186/SUMIFS(Table1[Net Sales/Retail],Table1[Material - Brand],Completed_via_Excel!B186,Table1[PRIVATE LABEL],"&lt;&gt;PL")</f>
        <v>2.1176824909689513E-3</v>
      </c>
    </row>
    <row r="187" spans="1:11">
      <c r="A187" t="str">
        <v>166650</v>
      </c>
      <c r="B187" t="str">
        <f>INDEX(Table1[Material - Brand],MATCH(Completed_via_Excel!A187,Table1[Material - Key],0))</f>
        <v>Komfortas</v>
      </c>
      <c r="C187" s="5" t="str">
        <f t="array" ref="C187">IFERROR(
IF(OR(
INDEX(Table1[Current ext vend],
MATCH(1,($A187=Table1[Material - Key])*(Completed_via_Excel!C$1=Table1[Country - Key]),0)) =
INDEX(Table1[Current int vend],
MATCH(1,($A187=Table1[Material - Key])*(Completed_via_Excel!C$1=Table1[Country - Key]),0)),
INDEX(Table1[Current int vend],
MATCH(1,($A187=Table1[Material - Key])*(Completed_via_Excel!C$1=Table1[Country - Key]),0)) = 0),
INDEX(Table1[Current ext vend],
MATCH(1,($A187=Table1[Material - Key])*(Completed_via_Excel!C$1=Table1[Country - Key]),0)),
INDEX(Table1[Current int vend],
MATCH(1,($A187=Table1[Material - Key])*(Completed_via_Excel!C$1=Table1[Country - Key]),0))
),
"")</f>
        <v>US Postal Service</v>
      </c>
      <c r="D187" s="5" t="str">
        <f t="array" ref="D187">IFERROR(
IF(OR(
INDEX(Table1[Current ext vend],
MATCH(1,($A187=Table1[Material - Key])*(Completed_via_Excel!D$1=Table1[Country - Key]),0)) =
INDEX(Table1[Current int vend],
MATCH(1,($A187=Table1[Material - Key])*(Completed_via_Excel!D$1=Table1[Country - Key]),0)),
INDEX(Table1[Current int vend],
MATCH(1,($A187=Table1[Material - Key])*(Completed_via_Excel!D$1=Table1[Country - Key]),0)) = 0),
INDEX(Table1[Current ext vend],
MATCH(1,($A187=Table1[Material - Key])*(Completed_via_Excel!D$1=Table1[Country - Key]),0)),
INDEX(Table1[Current int vend],
MATCH(1,($A187=Table1[Material - Key])*(Completed_via_Excel!D$1=Table1[Country - Key]),0))
),
"")</f>
        <v/>
      </c>
      <c r="E187" t="str">
        <f t="array" ref="E187">IFERROR(
IF(OR(
INDEX(Table1[Current ext vend],
MATCH(1,($A187=Table1[Material - Key])*(Completed_via_Excel!E$1=Table1[Country - Key]),0)) =
INDEX(Table1[Current int vend],
MATCH(1,($A187=Table1[Material - Key])*(Completed_via_Excel!E$1=Table1[Country - Key]),0)),
INDEX(Table1[Current int vend],
MATCH(1,($A187=Table1[Material - Key])*(Completed_via_Excel!E$1=Table1[Country - Key]),0)) = 0),
INDEX(Table1[Current ext vend],
MATCH(1,($A187=Table1[Material - Key])*(Completed_via_Excel!E$1=Table1[Country - Key]),0)),
INDEX(Table1[Current int vend],
MATCH(1,($A187=Table1[Material - Key])*(Completed_via_Excel!E$1=Table1[Country - Key]),0))
),
"")</f>
        <v>US Postal Service</v>
      </c>
      <c r="F187" s="20">
        <f t="array" ref="F187">MAX(IF(A187=Table1[Material - Key],Table1[Purchase Price]))</f>
        <v>2.3223500000000001</v>
      </c>
      <c r="G187">
        <f t="array" ref="G187">SUMPRODUCT((Table1[Material - Key]=A187)*(Table1[[HM Listing]:[EX Listing]]))</f>
        <v>140</v>
      </c>
      <c r="H187" s="21">
        <f>SUMIFS(Table1[Net Sales/Retail],Table1[Material - Key],Completed_via_Excel!A187)</f>
        <v>66132.47</v>
      </c>
      <c r="I187" s="21">
        <f>H187-SUMIFS(Table1[Promotion Net Sales/Retail],Table1[Material - Key],Completed_via_Excel!A187)</f>
        <v>61247.61</v>
      </c>
      <c r="J187">
        <f>H187/INDEX(Table1[Monthly AVG sales],MATCH(Completed_via_Excel!A187,Table1[Material - Key],0))</f>
        <v>11.999999999999993</v>
      </c>
      <c r="K187" s="4">
        <f>H187/SUMIFS(Table1[Net Sales/Retail],Table1[Material - Brand],Completed_via_Excel!B187,Table1[PRIVATE LABEL],"&lt;&gt;PL")</f>
        <v>0.26763410373706131</v>
      </c>
    </row>
    <row r="188" spans="1:11">
      <c r="A188" t="str">
        <v>166706</v>
      </c>
      <c r="B188" t="str">
        <f>INDEX(Table1[Material - Brand],MATCH(Completed_via_Excel!A188,Table1[Material - Key],0))</f>
        <v>Komfortas</v>
      </c>
      <c r="C188" s="5" t="str">
        <f t="array" ref="C188">IFERROR(
IF(OR(
INDEX(Table1[Current ext vend],
MATCH(1,($A188=Table1[Material - Key])*(Completed_via_Excel!C$1=Table1[Country - Key]),0)) =
INDEX(Table1[Current int vend],
MATCH(1,($A188=Table1[Material - Key])*(Completed_via_Excel!C$1=Table1[Country - Key]),0)),
INDEX(Table1[Current int vend],
MATCH(1,($A188=Table1[Material - Key])*(Completed_via_Excel!C$1=Table1[Country - Key]),0)) = 0),
INDEX(Table1[Current ext vend],
MATCH(1,($A188=Table1[Material - Key])*(Completed_via_Excel!C$1=Table1[Country - Key]),0)),
INDEX(Table1[Current int vend],
MATCH(1,($A188=Table1[Material - Key])*(Completed_via_Excel!C$1=Table1[Country - Key]),0))
),
"")</f>
        <v/>
      </c>
      <c r="D188" s="5" t="str">
        <f t="array" ref="D188">IFERROR(
IF(OR(
INDEX(Table1[Current ext vend],
MATCH(1,($A188=Table1[Material - Key])*(Completed_via_Excel!D$1=Table1[Country - Key]),0)) =
INDEX(Table1[Current int vend],
MATCH(1,($A188=Table1[Material - Key])*(Completed_via_Excel!D$1=Table1[Country - Key]),0)),
INDEX(Table1[Current int vend],
MATCH(1,($A188=Table1[Material - Key])*(Completed_via_Excel!D$1=Table1[Country - Key]),0)) = 0),
INDEX(Table1[Current ext vend],
MATCH(1,($A188=Table1[Material - Key])*(Completed_via_Excel!D$1=Table1[Country - Key]),0)),
INDEX(Table1[Current int vend],
MATCH(1,($A188=Table1[Material - Key])*(Completed_via_Excel!D$1=Table1[Country - Key]),0))
),
"")</f>
        <v/>
      </c>
      <c r="E188" t="str">
        <f t="array" ref="E188">IFERROR(
IF(OR(
INDEX(Table1[Current ext vend],
MATCH(1,($A188=Table1[Material - Key])*(Completed_via_Excel!E$1=Table1[Country - Key]),0)) =
INDEX(Table1[Current int vend],
MATCH(1,($A188=Table1[Material - Key])*(Completed_via_Excel!E$1=Table1[Country - Key]),0)),
INDEX(Table1[Current int vend],
MATCH(1,($A188=Table1[Material - Key])*(Completed_via_Excel!E$1=Table1[Country - Key]),0)) = 0),
INDEX(Table1[Current ext vend],
MATCH(1,($A188=Table1[Material - Key])*(Completed_via_Excel!E$1=Table1[Country - Key]),0)),
INDEX(Table1[Current int vend],
MATCH(1,($A188=Table1[Material - Key])*(Completed_via_Excel!E$1=Table1[Country - Key]),0))
),
"")</f>
        <v>US Postal Service</v>
      </c>
      <c r="F188" s="20">
        <f t="array" ref="F188">MAX(IF(A188=Table1[Material - Key],Table1[Purchase Price]))</f>
        <v>2.4097919999999999</v>
      </c>
      <c r="G188">
        <f t="array" ref="G188">SUMPRODUCT((Table1[Material - Key]=A188)*(Table1[[HM Listing]:[EX Listing]]))</f>
        <v>35</v>
      </c>
      <c r="H188" s="21">
        <f>SUMIFS(Table1[Net Sales/Retail],Table1[Material - Key],Completed_via_Excel!A188)</f>
        <v>8783.08</v>
      </c>
      <c r="I188" s="21">
        <f>H188-SUMIFS(Table1[Promotion Net Sales/Retail],Table1[Material - Key],Completed_via_Excel!A188)</f>
        <v>8277.68</v>
      </c>
      <c r="J188">
        <f>H188/INDEX(Table1[Monthly AVG sales],MATCH(Completed_via_Excel!A188,Table1[Material - Key],0))</f>
        <v>12.000000000000005</v>
      </c>
      <c r="K188" s="4">
        <f>H188/SUMIFS(Table1[Net Sales/Retail],Table1[Material - Brand],Completed_via_Excel!B188,Table1[PRIVATE LABEL],"&lt;&gt;PL")</f>
        <v>3.5544593205892788E-2</v>
      </c>
    </row>
    <row r="189" spans="1:11">
      <c r="A189" t="str">
        <v>166728</v>
      </c>
      <c r="B189" t="str">
        <f>INDEX(Table1[Material - Brand],MATCH(Completed_via_Excel!A189,Table1[Material - Key],0))</f>
        <v>Komfortas</v>
      </c>
      <c r="C189" s="5" t="str">
        <f t="array" ref="C189">IFERROR(
IF(OR(
INDEX(Table1[Current ext vend],
MATCH(1,($A189=Table1[Material - Key])*(Completed_via_Excel!C$1=Table1[Country - Key]),0)) =
INDEX(Table1[Current int vend],
MATCH(1,($A189=Table1[Material - Key])*(Completed_via_Excel!C$1=Table1[Country - Key]),0)),
INDEX(Table1[Current int vend],
MATCH(1,($A189=Table1[Material - Key])*(Completed_via_Excel!C$1=Table1[Country - Key]),0)) = 0),
INDEX(Table1[Current ext vend],
MATCH(1,($A189=Table1[Material - Key])*(Completed_via_Excel!C$1=Table1[Country - Key]),0)),
INDEX(Table1[Current int vend],
MATCH(1,($A189=Table1[Material - Key])*(Completed_via_Excel!C$1=Table1[Country - Key]),0))
),
"")</f>
        <v/>
      </c>
      <c r="D189" s="5" t="str">
        <f t="array" ref="D189">IFERROR(
IF(OR(
INDEX(Table1[Current ext vend],
MATCH(1,($A189=Table1[Material - Key])*(Completed_via_Excel!D$1=Table1[Country - Key]),0)) =
INDEX(Table1[Current int vend],
MATCH(1,($A189=Table1[Material - Key])*(Completed_via_Excel!D$1=Table1[Country - Key]),0)),
INDEX(Table1[Current int vend],
MATCH(1,($A189=Table1[Material - Key])*(Completed_via_Excel!D$1=Table1[Country - Key]),0)) = 0),
INDEX(Table1[Current ext vend],
MATCH(1,($A189=Table1[Material - Key])*(Completed_via_Excel!D$1=Table1[Country - Key]),0)),
INDEX(Table1[Current int vend],
MATCH(1,($A189=Table1[Material - Key])*(Completed_via_Excel!D$1=Table1[Country - Key]),0))
),
"")</f>
        <v>US Postal Service</v>
      </c>
      <c r="E189" t="str">
        <f t="array" ref="E189">IFERROR(
IF(OR(
INDEX(Table1[Current ext vend],
MATCH(1,($A189=Table1[Material - Key])*(Completed_via_Excel!E$1=Table1[Country - Key]),0)) =
INDEX(Table1[Current int vend],
MATCH(1,($A189=Table1[Material - Key])*(Completed_via_Excel!E$1=Table1[Country - Key]),0)),
INDEX(Table1[Current int vend],
MATCH(1,($A189=Table1[Material - Key])*(Completed_via_Excel!E$1=Table1[Country - Key]),0)) = 0),
INDEX(Table1[Current ext vend],
MATCH(1,($A189=Table1[Material - Key])*(Completed_via_Excel!E$1=Table1[Country - Key]),0)),
INDEX(Table1[Current int vend],
MATCH(1,($A189=Table1[Material - Key])*(Completed_via_Excel!E$1=Table1[Country - Key]),0))
),
"")</f>
        <v/>
      </c>
      <c r="F189" s="20">
        <f t="array" ref="F189">MAX(IF(A189=Table1[Material - Key],Table1[Purchase Price]))</f>
        <v>1.5356000000000001</v>
      </c>
      <c r="G189">
        <f t="array" ref="G189">SUMPRODUCT((Table1[Material - Key]=A189)*(Table1[[HM Listing]:[EX Listing]]))</f>
        <v>48</v>
      </c>
      <c r="H189" s="21">
        <f>SUMIFS(Table1[Net Sales/Retail],Table1[Material - Key],Completed_via_Excel!A189)</f>
        <v>11256.99</v>
      </c>
      <c r="I189" s="21">
        <f>H189-SUMIFS(Table1[Promotion Net Sales/Retail],Table1[Material - Key],Completed_via_Excel!A189)</f>
        <v>11066.289999999999</v>
      </c>
      <c r="J189">
        <f>H189/INDEX(Table1[Monthly AVG sales],MATCH(Completed_via_Excel!A189,Table1[Material - Key],0))</f>
        <v>12</v>
      </c>
      <c r="K189" s="4">
        <f>H189/SUMIFS(Table1[Net Sales/Retail],Table1[Material - Brand],Completed_via_Excel!B189,Table1[PRIVATE LABEL],"&lt;&gt;PL")</f>
        <v>4.5556357254266502E-2</v>
      </c>
    </row>
    <row r="190" spans="1:11">
      <c r="A190" t="str">
        <v>167018</v>
      </c>
      <c r="B190" t="str">
        <f>INDEX(Table1[Material - Brand],MATCH(Completed_via_Excel!A190,Table1[Material - Key],0))</f>
        <v>Komfortas</v>
      </c>
      <c r="C190" s="5" t="str">
        <f t="array" ref="C190">IFERROR(
IF(OR(
INDEX(Table1[Current ext vend],
MATCH(1,($A190=Table1[Material - Key])*(Completed_via_Excel!C$1=Table1[Country - Key]),0)) =
INDEX(Table1[Current int vend],
MATCH(1,($A190=Table1[Material - Key])*(Completed_via_Excel!C$1=Table1[Country - Key]),0)),
INDEX(Table1[Current int vend],
MATCH(1,($A190=Table1[Material - Key])*(Completed_via_Excel!C$1=Table1[Country - Key]),0)) = 0),
INDEX(Table1[Current ext vend],
MATCH(1,($A190=Table1[Material - Key])*(Completed_via_Excel!C$1=Table1[Country - Key]),0)),
INDEX(Table1[Current int vend],
MATCH(1,($A190=Table1[Material - Key])*(Completed_via_Excel!C$1=Table1[Country - Key]),0))
),
"")</f>
        <v/>
      </c>
      <c r="D190" s="5" t="str">
        <f t="array" ref="D190">IFERROR(
IF(OR(
INDEX(Table1[Current ext vend],
MATCH(1,($A190=Table1[Material - Key])*(Completed_via_Excel!D$1=Table1[Country - Key]),0)) =
INDEX(Table1[Current int vend],
MATCH(1,($A190=Table1[Material - Key])*(Completed_via_Excel!D$1=Table1[Country - Key]),0)),
INDEX(Table1[Current int vend],
MATCH(1,($A190=Table1[Material - Key])*(Completed_via_Excel!D$1=Table1[Country - Key]),0)) = 0),
INDEX(Table1[Current ext vend],
MATCH(1,($A190=Table1[Material - Key])*(Completed_via_Excel!D$1=Table1[Country - Key]),0)),
INDEX(Table1[Current int vend],
MATCH(1,($A190=Table1[Material - Key])*(Completed_via_Excel!D$1=Table1[Country - Key]),0))
),
"")</f>
        <v>US Postal Service</v>
      </c>
      <c r="E190" t="str">
        <f t="array" ref="E190">IFERROR(
IF(OR(
INDEX(Table1[Current ext vend],
MATCH(1,($A190=Table1[Material - Key])*(Completed_via_Excel!E$1=Table1[Country - Key]),0)) =
INDEX(Table1[Current int vend],
MATCH(1,($A190=Table1[Material - Key])*(Completed_via_Excel!E$1=Table1[Country - Key]),0)),
INDEX(Table1[Current int vend],
MATCH(1,($A190=Table1[Material - Key])*(Completed_via_Excel!E$1=Table1[Country - Key]),0)) = 0),
INDEX(Table1[Current ext vend],
MATCH(1,($A190=Table1[Material - Key])*(Completed_via_Excel!E$1=Table1[Country - Key]),0)),
INDEX(Table1[Current int vend],
MATCH(1,($A190=Table1[Material - Key])*(Completed_via_Excel!E$1=Table1[Country - Key]),0))
),
"")</f>
        <v/>
      </c>
      <c r="F190" s="20">
        <f t="array" ref="F190">MAX(IF(A190=Table1[Material - Key],Table1[Purchase Price]))</f>
        <v>3.35</v>
      </c>
      <c r="G190">
        <f t="array" ref="G190">SUMPRODUCT((Table1[Material - Key]=A190)*(Table1[[HM Listing]:[EX Listing]]))</f>
        <v>41</v>
      </c>
      <c r="H190" s="21">
        <f>SUMIFS(Table1[Net Sales/Retail],Table1[Material - Key],Completed_via_Excel!A190)</f>
        <v>3496.99</v>
      </c>
      <c r="I190" s="21">
        <f>H190-SUMIFS(Table1[Promotion Net Sales/Retail],Table1[Material - Key],Completed_via_Excel!A190)</f>
        <v>3354.8799999999997</v>
      </c>
      <c r="J190">
        <f>H190/INDEX(Table1[Monthly AVG sales],MATCH(Completed_via_Excel!A190,Table1[Material - Key],0))</f>
        <v>12.000000000000012</v>
      </c>
      <c r="K190" s="4">
        <f>H190/SUMIFS(Table1[Net Sales/Retail],Table1[Material - Brand],Completed_via_Excel!B190,Table1[PRIVATE LABEL],"&lt;&gt;PL")</f>
        <v>1.4152106891326847E-2</v>
      </c>
    </row>
    <row r="191" spans="1:11">
      <c r="A191" t="str">
        <v>167046</v>
      </c>
      <c r="B191" t="str">
        <f>INDEX(Table1[Material - Brand],MATCH(Completed_via_Excel!A191,Table1[Material - Key],0))</f>
        <v>Komfortas</v>
      </c>
      <c r="C191" s="5" t="str">
        <f t="array" ref="C191">IFERROR(
IF(OR(
INDEX(Table1[Current ext vend],
MATCH(1,($A191=Table1[Material - Key])*(Completed_via_Excel!C$1=Table1[Country - Key]),0)) =
INDEX(Table1[Current int vend],
MATCH(1,($A191=Table1[Material - Key])*(Completed_via_Excel!C$1=Table1[Country - Key]),0)),
INDEX(Table1[Current int vend],
MATCH(1,($A191=Table1[Material - Key])*(Completed_via_Excel!C$1=Table1[Country - Key]),0)) = 0),
INDEX(Table1[Current ext vend],
MATCH(1,($A191=Table1[Material - Key])*(Completed_via_Excel!C$1=Table1[Country - Key]),0)),
INDEX(Table1[Current int vend],
MATCH(1,($A191=Table1[Material - Key])*(Completed_via_Excel!C$1=Table1[Country - Key]),0))
),
"")</f>
        <v/>
      </c>
      <c r="D191" s="5" t="str">
        <f t="array" ref="D191">IFERROR(
IF(OR(
INDEX(Table1[Current ext vend],
MATCH(1,($A191=Table1[Material - Key])*(Completed_via_Excel!D$1=Table1[Country - Key]),0)) =
INDEX(Table1[Current int vend],
MATCH(1,($A191=Table1[Material - Key])*(Completed_via_Excel!D$1=Table1[Country - Key]),0)),
INDEX(Table1[Current int vend],
MATCH(1,($A191=Table1[Material - Key])*(Completed_via_Excel!D$1=Table1[Country - Key]),0)) = 0),
INDEX(Table1[Current ext vend],
MATCH(1,($A191=Table1[Material - Key])*(Completed_via_Excel!D$1=Table1[Country - Key]),0)),
INDEX(Table1[Current int vend],
MATCH(1,($A191=Table1[Material - Key])*(Completed_via_Excel!D$1=Table1[Country - Key]),0))
),
"")</f>
        <v>US Postal Service</v>
      </c>
      <c r="E191" t="str">
        <f t="array" ref="E191">IFERROR(
IF(OR(
INDEX(Table1[Current ext vend],
MATCH(1,($A191=Table1[Material - Key])*(Completed_via_Excel!E$1=Table1[Country - Key]),0)) =
INDEX(Table1[Current int vend],
MATCH(1,($A191=Table1[Material - Key])*(Completed_via_Excel!E$1=Table1[Country - Key]),0)),
INDEX(Table1[Current int vend],
MATCH(1,($A191=Table1[Material - Key])*(Completed_via_Excel!E$1=Table1[Country - Key]),0)) = 0),
INDEX(Table1[Current ext vend],
MATCH(1,($A191=Table1[Material - Key])*(Completed_via_Excel!E$1=Table1[Country - Key]),0)),
INDEX(Table1[Current int vend],
MATCH(1,($A191=Table1[Material - Key])*(Completed_via_Excel!E$1=Table1[Country - Key]),0))
),
"")</f>
        <v/>
      </c>
      <c r="F191" s="20">
        <f t="array" ref="F191">MAX(IF(A191=Table1[Material - Key],Table1[Purchase Price]))</f>
        <v>1</v>
      </c>
      <c r="G191">
        <f t="array" ref="G191">SUMPRODUCT((Table1[Material - Key]=A191)*(Table1[[HM Listing]:[EX Listing]]))</f>
        <v>0</v>
      </c>
      <c r="H191" s="21">
        <f>SUMIFS(Table1[Net Sales/Retail],Table1[Material - Key],Completed_via_Excel!A191)</f>
        <v>0.9</v>
      </c>
      <c r="I191" s="21">
        <f>H191-SUMIFS(Table1[Promotion Net Sales/Retail],Table1[Material - Key],Completed_via_Excel!A191)</f>
        <v>0</v>
      </c>
      <c r="J191">
        <f>H191/INDEX(Table1[Monthly AVG sales],MATCH(Completed_via_Excel!A191,Table1[Material - Key],0))</f>
        <v>1</v>
      </c>
      <c r="K191" s="4">
        <f>H191/SUMIFS(Table1[Net Sales/Retail],Table1[Material - Brand],Completed_via_Excel!B191,Table1[PRIVATE LABEL],"&lt;&gt;PL")</f>
        <v>3.6422455317842383E-6</v>
      </c>
    </row>
    <row r="192" spans="1:11">
      <c r="A192" t="str">
        <v>167144</v>
      </c>
      <c r="B192" t="str">
        <f>INDEX(Table1[Material - Brand],MATCH(Completed_via_Excel!A192,Table1[Material - Key],0))</f>
        <v>Komfortas</v>
      </c>
      <c r="C192" s="5" t="str">
        <f t="array" ref="C192">IFERROR(
IF(OR(
INDEX(Table1[Current ext vend],
MATCH(1,($A192=Table1[Material - Key])*(Completed_via_Excel!C$1=Table1[Country - Key]),0)) =
INDEX(Table1[Current int vend],
MATCH(1,($A192=Table1[Material - Key])*(Completed_via_Excel!C$1=Table1[Country - Key]),0)),
INDEX(Table1[Current int vend],
MATCH(1,($A192=Table1[Material - Key])*(Completed_via_Excel!C$1=Table1[Country - Key]),0)) = 0),
INDEX(Table1[Current ext vend],
MATCH(1,($A192=Table1[Material - Key])*(Completed_via_Excel!C$1=Table1[Country - Key]),0)),
INDEX(Table1[Current int vend],
MATCH(1,($A192=Table1[Material - Key])*(Completed_via_Excel!C$1=Table1[Country - Key]),0))
),
"")</f>
        <v/>
      </c>
      <c r="D192" s="5" t="str">
        <f t="array" ref="D192">IFERROR(
IF(OR(
INDEX(Table1[Current ext vend],
MATCH(1,($A192=Table1[Material - Key])*(Completed_via_Excel!D$1=Table1[Country - Key]),0)) =
INDEX(Table1[Current int vend],
MATCH(1,($A192=Table1[Material - Key])*(Completed_via_Excel!D$1=Table1[Country - Key]),0)),
INDEX(Table1[Current int vend],
MATCH(1,($A192=Table1[Material - Key])*(Completed_via_Excel!D$1=Table1[Country - Key]),0)) = 0),
INDEX(Table1[Current ext vend],
MATCH(1,($A192=Table1[Material - Key])*(Completed_via_Excel!D$1=Table1[Country - Key]),0)),
INDEX(Table1[Current int vend],
MATCH(1,($A192=Table1[Material - Key])*(Completed_via_Excel!D$1=Table1[Country - Key]),0))
),
"")</f>
        <v>US Postal Service</v>
      </c>
      <c r="E192" t="str">
        <f t="array" ref="E192">IFERROR(
IF(OR(
INDEX(Table1[Current ext vend],
MATCH(1,($A192=Table1[Material - Key])*(Completed_via_Excel!E$1=Table1[Country - Key]),0)) =
INDEX(Table1[Current int vend],
MATCH(1,($A192=Table1[Material - Key])*(Completed_via_Excel!E$1=Table1[Country - Key]),0)),
INDEX(Table1[Current int vend],
MATCH(1,($A192=Table1[Material - Key])*(Completed_via_Excel!E$1=Table1[Country - Key]),0)) = 0),
INDEX(Table1[Current ext vend],
MATCH(1,($A192=Table1[Material - Key])*(Completed_via_Excel!E$1=Table1[Country - Key]),0)),
INDEX(Table1[Current int vend],
MATCH(1,($A192=Table1[Material - Key])*(Completed_via_Excel!E$1=Table1[Country - Key]),0))
),
"")</f>
        <v/>
      </c>
      <c r="F192" s="20">
        <f t="array" ref="F192">MAX(IF(A192=Table1[Material - Key],Table1[Purchase Price]))</f>
        <v>2.4565000000000001</v>
      </c>
      <c r="G192">
        <f t="array" ref="G192">SUMPRODUCT((Table1[Material - Key]=A192)*(Table1[[HM Listing]:[EX Listing]]))</f>
        <v>30</v>
      </c>
      <c r="H192" s="21">
        <f>SUMIFS(Table1[Net Sales/Retail],Table1[Material - Key],Completed_via_Excel!A192)</f>
        <v>13007.16</v>
      </c>
      <c r="I192" s="21">
        <f>H192-SUMIFS(Table1[Promotion Net Sales/Retail],Table1[Material - Key],Completed_via_Excel!A192)</f>
        <v>12949.53</v>
      </c>
      <c r="J192">
        <f>H192/INDEX(Table1[Monthly AVG sales],MATCH(Completed_via_Excel!A192,Table1[Material - Key],0))</f>
        <v>12</v>
      </c>
      <c r="K192" s="4">
        <f>H192/SUMIFS(Table1[Net Sales/Retail],Table1[Material - Brand],Completed_via_Excel!B192,Table1[PRIVATE LABEL],"&lt;&gt;PL")</f>
        <v>5.2639189323558523E-2</v>
      </c>
    </row>
    <row r="193" spans="1:11">
      <c r="A193" t="str">
        <v>167279</v>
      </c>
      <c r="B193" t="str">
        <f>INDEX(Table1[Material - Brand],MATCH(Completed_via_Excel!A193,Table1[Material - Key],0))</f>
        <v>Komfortas</v>
      </c>
      <c r="C193" s="5" t="str">
        <f t="array" ref="C193">IFERROR(
IF(OR(
INDEX(Table1[Current ext vend],
MATCH(1,($A193=Table1[Material - Key])*(Completed_via_Excel!C$1=Table1[Country - Key]),0)) =
INDEX(Table1[Current int vend],
MATCH(1,($A193=Table1[Material - Key])*(Completed_via_Excel!C$1=Table1[Country - Key]),0)),
INDEX(Table1[Current int vend],
MATCH(1,($A193=Table1[Material - Key])*(Completed_via_Excel!C$1=Table1[Country - Key]),0)) = 0),
INDEX(Table1[Current ext vend],
MATCH(1,($A193=Table1[Material - Key])*(Completed_via_Excel!C$1=Table1[Country - Key]),0)),
INDEX(Table1[Current int vend],
MATCH(1,($A193=Table1[Material - Key])*(Completed_via_Excel!C$1=Table1[Country - Key]),0))
),
"")</f>
        <v>US Postal Service</v>
      </c>
      <c r="D193" s="5" t="str">
        <f t="array" ref="D193">IFERROR(
IF(OR(
INDEX(Table1[Current ext vend],
MATCH(1,($A193=Table1[Material - Key])*(Completed_via_Excel!D$1=Table1[Country - Key]),0)) =
INDEX(Table1[Current int vend],
MATCH(1,($A193=Table1[Material - Key])*(Completed_via_Excel!D$1=Table1[Country - Key]),0)),
INDEX(Table1[Current int vend],
MATCH(1,($A193=Table1[Material - Key])*(Completed_via_Excel!D$1=Table1[Country - Key]),0)) = 0),
INDEX(Table1[Current ext vend],
MATCH(1,($A193=Table1[Material - Key])*(Completed_via_Excel!D$1=Table1[Country - Key]),0)),
INDEX(Table1[Current int vend],
MATCH(1,($A193=Table1[Material - Key])*(Completed_via_Excel!D$1=Table1[Country - Key]),0))
),
"")</f>
        <v>US Postal Service</v>
      </c>
      <c r="E193" t="str">
        <f t="array" ref="E193">IFERROR(
IF(OR(
INDEX(Table1[Current ext vend],
MATCH(1,($A193=Table1[Material - Key])*(Completed_via_Excel!E$1=Table1[Country - Key]),0)) =
INDEX(Table1[Current int vend],
MATCH(1,($A193=Table1[Material - Key])*(Completed_via_Excel!E$1=Table1[Country - Key]),0)),
INDEX(Table1[Current int vend],
MATCH(1,($A193=Table1[Material - Key])*(Completed_via_Excel!E$1=Table1[Country - Key]),0)) = 0),
INDEX(Table1[Current ext vend],
MATCH(1,($A193=Table1[Material - Key])*(Completed_via_Excel!E$1=Table1[Country - Key]),0)),
INDEX(Table1[Current int vend],
MATCH(1,($A193=Table1[Material - Key])*(Completed_via_Excel!E$1=Table1[Country - Key]),0))
),
"")</f>
        <v>US Postal Service</v>
      </c>
      <c r="F193" s="20">
        <f t="array" ref="F193">MAX(IF(A193=Table1[Material - Key],Table1[Purchase Price]))</f>
        <v>2</v>
      </c>
      <c r="G193">
        <f t="array" ref="G193">SUMPRODUCT((Table1[Material - Key]=A193)*(Table1[[HM Listing]:[EX Listing]]))</f>
        <v>0</v>
      </c>
      <c r="H193" s="21">
        <f>SUMIFS(Table1[Net Sales/Retail],Table1[Material - Key],Completed_via_Excel!A193)</f>
        <v>202.76999999999998</v>
      </c>
      <c r="I193" s="21">
        <f>H193-SUMIFS(Table1[Promotion Net Sales/Retail],Table1[Material - Key],Completed_via_Excel!A193)</f>
        <v>14.800000000000011</v>
      </c>
      <c r="J193">
        <f>H193/INDEX(Table1[Monthly AVG sales],MATCH(Completed_via_Excel!A193,Table1[Material - Key],0))</f>
        <v>4.9999999999999991</v>
      </c>
      <c r="K193" s="4">
        <f>H193/SUMIFS(Table1[Net Sales/Retail],Table1[Material - Brand],Completed_via_Excel!B193,Table1[PRIVATE LABEL],"&lt;&gt;PL")</f>
        <v>8.2059791831098883E-4</v>
      </c>
    </row>
    <row r="194" spans="1:11">
      <c r="A194" t="str">
        <v>167280</v>
      </c>
      <c r="B194" t="str">
        <f>INDEX(Table1[Material - Brand],MATCH(Completed_via_Excel!A194,Table1[Material - Key],0))</f>
        <v>Komfortas</v>
      </c>
      <c r="C194" s="5" t="str">
        <f t="array" ref="C194">IFERROR(
IF(OR(
INDEX(Table1[Current ext vend],
MATCH(1,($A194=Table1[Material - Key])*(Completed_via_Excel!C$1=Table1[Country - Key]),0)) =
INDEX(Table1[Current int vend],
MATCH(1,($A194=Table1[Material - Key])*(Completed_via_Excel!C$1=Table1[Country - Key]),0)),
INDEX(Table1[Current int vend],
MATCH(1,($A194=Table1[Material - Key])*(Completed_via_Excel!C$1=Table1[Country - Key]),0)) = 0),
INDEX(Table1[Current ext vend],
MATCH(1,($A194=Table1[Material - Key])*(Completed_via_Excel!C$1=Table1[Country - Key]),0)),
INDEX(Table1[Current int vend],
MATCH(1,($A194=Table1[Material - Key])*(Completed_via_Excel!C$1=Table1[Country - Key]),0))
),
"")</f>
        <v>US Postal Service</v>
      </c>
      <c r="D194" s="5" t="str">
        <f t="array" ref="D194">IFERROR(
IF(OR(
INDEX(Table1[Current ext vend],
MATCH(1,($A194=Table1[Material - Key])*(Completed_via_Excel!D$1=Table1[Country - Key]),0)) =
INDEX(Table1[Current int vend],
MATCH(1,($A194=Table1[Material - Key])*(Completed_via_Excel!D$1=Table1[Country - Key]),0)),
INDEX(Table1[Current int vend],
MATCH(1,($A194=Table1[Material - Key])*(Completed_via_Excel!D$1=Table1[Country - Key]),0)) = 0),
INDEX(Table1[Current ext vend],
MATCH(1,($A194=Table1[Material - Key])*(Completed_via_Excel!D$1=Table1[Country - Key]),0)),
INDEX(Table1[Current int vend],
MATCH(1,($A194=Table1[Material - Key])*(Completed_via_Excel!D$1=Table1[Country - Key]),0))
),
"")</f>
        <v>US Postal Service</v>
      </c>
      <c r="E194" t="str">
        <f t="array" ref="E194">IFERROR(
IF(OR(
INDEX(Table1[Current ext vend],
MATCH(1,($A194=Table1[Material - Key])*(Completed_via_Excel!E$1=Table1[Country - Key]),0)) =
INDEX(Table1[Current int vend],
MATCH(1,($A194=Table1[Material - Key])*(Completed_via_Excel!E$1=Table1[Country - Key]),0)),
INDEX(Table1[Current int vend],
MATCH(1,($A194=Table1[Material - Key])*(Completed_via_Excel!E$1=Table1[Country - Key]),0)) = 0),
INDEX(Table1[Current ext vend],
MATCH(1,($A194=Table1[Material - Key])*(Completed_via_Excel!E$1=Table1[Country - Key]),0)),
INDEX(Table1[Current int vend],
MATCH(1,($A194=Table1[Material - Key])*(Completed_via_Excel!E$1=Table1[Country - Key]),0))
),
"")</f>
        <v>US Postal Service</v>
      </c>
      <c r="F194" s="20">
        <f t="array" ref="F194">MAX(IF(A194=Table1[Material - Key],Table1[Purchase Price]))</f>
        <v>2.5724999999999998</v>
      </c>
      <c r="G194">
        <f t="array" ref="G194">SUMPRODUCT((Table1[Material - Key]=A194)*(Table1[[HM Listing]:[EX Listing]]))</f>
        <v>0</v>
      </c>
      <c r="H194" s="21">
        <f>SUMIFS(Table1[Net Sales/Retail],Table1[Material - Key],Completed_via_Excel!A194)</f>
        <v>4171.66</v>
      </c>
      <c r="I194" s="21">
        <f>H194-SUMIFS(Table1[Promotion Net Sales/Retail],Table1[Material - Key],Completed_via_Excel!A194)</f>
        <v>2604.21</v>
      </c>
      <c r="J194">
        <f>H194/INDEX(Table1[Monthly AVG sales],MATCH(Completed_via_Excel!A194,Table1[Material - Key],0))</f>
        <v>11.999999999999977</v>
      </c>
      <c r="K194" s="4">
        <f>H194/SUMIFS(Table1[Net Sales/Retail],Table1[Material - Brand],Completed_via_Excel!B194,Table1[PRIVATE LABEL],"&lt;&gt;PL")</f>
        <v>1.6882455550136705E-2</v>
      </c>
    </row>
    <row r="195" spans="1:11">
      <c r="A195" t="str">
        <v>167281</v>
      </c>
      <c r="B195" t="str">
        <f>INDEX(Table1[Material - Brand],MATCH(Completed_via_Excel!A195,Table1[Material - Key],0))</f>
        <v>Komfortas</v>
      </c>
      <c r="C195" s="5" t="str">
        <f t="array" ref="C195">IFERROR(
IF(OR(
INDEX(Table1[Current ext vend],
MATCH(1,($A195=Table1[Material - Key])*(Completed_via_Excel!C$1=Table1[Country - Key]),0)) =
INDEX(Table1[Current int vend],
MATCH(1,($A195=Table1[Material - Key])*(Completed_via_Excel!C$1=Table1[Country - Key]),0)),
INDEX(Table1[Current int vend],
MATCH(1,($A195=Table1[Material - Key])*(Completed_via_Excel!C$1=Table1[Country - Key]),0)) = 0),
INDEX(Table1[Current ext vend],
MATCH(1,($A195=Table1[Material - Key])*(Completed_via_Excel!C$1=Table1[Country - Key]),0)),
INDEX(Table1[Current int vend],
MATCH(1,($A195=Table1[Material - Key])*(Completed_via_Excel!C$1=Table1[Country - Key]),0))
),
"")</f>
        <v>US Postal Service</v>
      </c>
      <c r="D195" s="5" t="str">
        <f t="array" ref="D195">IFERROR(
IF(OR(
INDEX(Table1[Current ext vend],
MATCH(1,($A195=Table1[Material - Key])*(Completed_via_Excel!D$1=Table1[Country - Key]),0)) =
INDEX(Table1[Current int vend],
MATCH(1,($A195=Table1[Material - Key])*(Completed_via_Excel!D$1=Table1[Country - Key]),0)),
INDEX(Table1[Current int vend],
MATCH(1,($A195=Table1[Material - Key])*(Completed_via_Excel!D$1=Table1[Country - Key]),0)) = 0),
INDEX(Table1[Current ext vend],
MATCH(1,($A195=Table1[Material - Key])*(Completed_via_Excel!D$1=Table1[Country - Key]),0)),
INDEX(Table1[Current int vend],
MATCH(1,($A195=Table1[Material - Key])*(Completed_via_Excel!D$1=Table1[Country - Key]),0))
),
"")</f>
        <v>US Postal Service</v>
      </c>
      <c r="E195" t="str">
        <f t="array" ref="E195">IFERROR(
IF(OR(
INDEX(Table1[Current ext vend],
MATCH(1,($A195=Table1[Material - Key])*(Completed_via_Excel!E$1=Table1[Country - Key]),0)) =
INDEX(Table1[Current int vend],
MATCH(1,($A195=Table1[Material - Key])*(Completed_via_Excel!E$1=Table1[Country - Key]),0)),
INDEX(Table1[Current int vend],
MATCH(1,($A195=Table1[Material - Key])*(Completed_via_Excel!E$1=Table1[Country - Key]),0)) = 0),
INDEX(Table1[Current ext vend],
MATCH(1,($A195=Table1[Material - Key])*(Completed_via_Excel!E$1=Table1[Country - Key]),0)),
INDEX(Table1[Current int vend],
MATCH(1,($A195=Table1[Material - Key])*(Completed_via_Excel!E$1=Table1[Country - Key]),0))
),
"")</f>
        <v>US Postal Service</v>
      </c>
      <c r="F195" s="20">
        <f t="array" ref="F195">MAX(IF(A195=Table1[Material - Key],Table1[Purchase Price]))</f>
        <v>1.572565789473684</v>
      </c>
      <c r="G195">
        <f t="array" ref="G195">SUMPRODUCT((Table1[Material - Key]=A195)*(Table1[[HM Listing]:[EX Listing]]))</f>
        <v>0</v>
      </c>
      <c r="H195" s="21">
        <f>SUMIFS(Table1[Net Sales/Retail],Table1[Material - Key],Completed_via_Excel!A195)</f>
        <v>2993.76</v>
      </c>
      <c r="I195" s="21">
        <f>H195-SUMIFS(Table1[Promotion Net Sales/Retail],Table1[Material - Key],Completed_via_Excel!A195)</f>
        <v>1624.9700000000003</v>
      </c>
      <c r="J195">
        <f>H195/INDEX(Table1[Monthly AVG sales],MATCH(Completed_via_Excel!A195,Table1[Material - Key],0))</f>
        <v>12.000000000000002</v>
      </c>
      <c r="K195" s="4">
        <f>H195/SUMIFS(Table1[Net Sales/Retail],Table1[Material - Brand],Completed_via_Excel!B195,Table1[PRIVATE LABEL],"&lt;&gt;PL")</f>
        <v>1.2115565536927091E-2</v>
      </c>
    </row>
    <row r="196" spans="1:11">
      <c r="A196" t="str">
        <v>167282</v>
      </c>
      <c r="B196" t="str">
        <f>INDEX(Table1[Material - Brand],MATCH(Completed_via_Excel!A196,Table1[Material - Key],0))</f>
        <v>Komfortas</v>
      </c>
      <c r="C196" s="5" t="str">
        <f t="array" ref="C196">IFERROR(
IF(OR(
INDEX(Table1[Current ext vend],
MATCH(1,($A196=Table1[Material - Key])*(Completed_via_Excel!C$1=Table1[Country - Key]),0)) =
INDEX(Table1[Current int vend],
MATCH(1,($A196=Table1[Material - Key])*(Completed_via_Excel!C$1=Table1[Country - Key]),0)),
INDEX(Table1[Current int vend],
MATCH(1,($A196=Table1[Material - Key])*(Completed_via_Excel!C$1=Table1[Country - Key]),0)) = 0),
INDEX(Table1[Current ext vend],
MATCH(1,($A196=Table1[Material - Key])*(Completed_via_Excel!C$1=Table1[Country - Key]),0)),
INDEX(Table1[Current int vend],
MATCH(1,($A196=Table1[Material - Key])*(Completed_via_Excel!C$1=Table1[Country - Key]),0))
),
"")</f>
        <v/>
      </c>
      <c r="D196" s="5" t="str">
        <f t="array" ref="D196">IFERROR(
IF(OR(
INDEX(Table1[Current ext vend],
MATCH(1,($A196=Table1[Material - Key])*(Completed_via_Excel!D$1=Table1[Country - Key]),0)) =
INDEX(Table1[Current int vend],
MATCH(1,($A196=Table1[Material - Key])*(Completed_via_Excel!D$1=Table1[Country - Key]),0)),
INDEX(Table1[Current int vend],
MATCH(1,($A196=Table1[Material - Key])*(Completed_via_Excel!D$1=Table1[Country - Key]),0)) = 0),
INDEX(Table1[Current ext vend],
MATCH(1,($A196=Table1[Material - Key])*(Completed_via_Excel!D$1=Table1[Country - Key]),0)),
INDEX(Table1[Current int vend],
MATCH(1,($A196=Table1[Material - Key])*(Completed_via_Excel!D$1=Table1[Country - Key]),0))
),
"")</f>
        <v/>
      </c>
      <c r="E196" t="str">
        <f t="array" ref="E196">IFERROR(
IF(OR(
INDEX(Table1[Current ext vend],
MATCH(1,($A196=Table1[Material - Key])*(Completed_via_Excel!E$1=Table1[Country - Key]),0)) =
INDEX(Table1[Current int vend],
MATCH(1,($A196=Table1[Material - Key])*(Completed_via_Excel!E$1=Table1[Country - Key]),0)),
INDEX(Table1[Current int vend],
MATCH(1,($A196=Table1[Material - Key])*(Completed_via_Excel!E$1=Table1[Country - Key]),0)) = 0),
INDEX(Table1[Current ext vend],
MATCH(1,($A196=Table1[Material - Key])*(Completed_via_Excel!E$1=Table1[Country - Key]),0)),
INDEX(Table1[Current int vend],
MATCH(1,($A196=Table1[Material - Key])*(Completed_via_Excel!E$1=Table1[Country - Key]),0))
),
"")</f>
        <v>US Postal Service</v>
      </c>
      <c r="F196" s="20">
        <f t="array" ref="F196">MAX(IF(A196=Table1[Material - Key],Table1[Purchase Price]))</f>
        <v>1</v>
      </c>
      <c r="G196">
        <f t="array" ref="G196">SUMPRODUCT((Table1[Material - Key]=A196)*(Table1[[HM Listing]:[EX Listing]]))</f>
        <v>0</v>
      </c>
      <c r="H196" s="21">
        <f>SUMIFS(Table1[Net Sales/Retail],Table1[Material - Key],Completed_via_Excel!A196)</f>
        <v>0.56999999999999995</v>
      </c>
      <c r="I196" s="21">
        <f>H196-SUMIFS(Table1[Promotion Net Sales/Retail],Table1[Material - Key],Completed_via_Excel!A196)</f>
        <v>0</v>
      </c>
      <c r="J196">
        <f>H196/INDEX(Table1[Monthly AVG sales],MATCH(Completed_via_Excel!A196,Table1[Material - Key],0))</f>
        <v>1</v>
      </c>
      <c r="K196" s="4">
        <f>H196/SUMIFS(Table1[Net Sales/Retail],Table1[Material - Brand],Completed_via_Excel!B196,Table1[PRIVATE LABEL],"&lt;&gt;PL")</f>
        <v>2.3067555034633505E-6</v>
      </c>
    </row>
    <row r="197" spans="1:11">
      <c r="A197" t="str">
        <v>167314</v>
      </c>
      <c r="B197" t="str">
        <f>INDEX(Table1[Material - Brand],MATCH(Completed_via_Excel!A197,Table1[Material - Key],0))</f>
        <v>Komfortas</v>
      </c>
      <c r="C197" s="5" t="str">
        <f t="array" ref="C197">IFERROR(
IF(OR(
INDEX(Table1[Current ext vend],
MATCH(1,($A197=Table1[Material - Key])*(Completed_via_Excel!C$1=Table1[Country - Key]),0)) =
INDEX(Table1[Current int vend],
MATCH(1,($A197=Table1[Material - Key])*(Completed_via_Excel!C$1=Table1[Country - Key]),0)),
INDEX(Table1[Current int vend],
MATCH(1,($A197=Table1[Material - Key])*(Completed_via_Excel!C$1=Table1[Country - Key]),0)) = 0),
INDEX(Table1[Current ext vend],
MATCH(1,($A197=Table1[Material - Key])*(Completed_via_Excel!C$1=Table1[Country - Key]),0)),
INDEX(Table1[Current int vend],
MATCH(1,($A197=Table1[Material - Key])*(Completed_via_Excel!C$1=Table1[Country - Key]),0))
),
"")</f>
        <v>US Postal Service</v>
      </c>
      <c r="D197" s="5" t="str">
        <f t="array" ref="D197">IFERROR(
IF(OR(
INDEX(Table1[Current ext vend],
MATCH(1,($A197=Table1[Material - Key])*(Completed_via_Excel!D$1=Table1[Country - Key]),0)) =
INDEX(Table1[Current int vend],
MATCH(1,($A197=Table1[Material - Key])*(Completed_via_Excel!D$1=Table1[Country - Key]),0)),
INDEX(Table1[Current int vend],
MATCH(1,($A197=Table1[Material - Key])*(Completed_via_Excel!D$1=Table1[Country - Key]),0)) = 0),
INDEX(Table1[Current ext vend],
MATCH(1,($A197=Table1[Material - Key])*(Completed_via_Excel!D$1=Table1[Country - Key]),0)),
INDEX(Table1[Current int vend],
MATCH(1,($A197=Table1[Material - Key])*(Completed_via_Excel!D$1=Table1[Country - Key]),0))
),
"")</f>
        <v>US Postal Service</v>
      </c>
      <c r="E197" t="str">
        <f t="array" ref="E197">IFERROR(
IF(OR(
INDEX(Table1[Current ext vend],
MATCH(1,($A197=Table1[Material - Key])*(Completed_via_Excel!E$1=Table1[Country - Key]),0)) =
INDEX(Table1[Current int vend],
MATCH(1,($A197=Table1[Material - Key])*(Completed_via_Excel!E$1=Table1[Country - Key]),0)),
INDEX(Table1[Current int vend],
MATCH(1,($A197=Table1[Material - Key])*(Completed_via_Excel!E$1=Table1[Country - Key]),0)) = 0),
INDEX(Table1[Current ext vend],
MATCH(1,($A197=Table1[Material - Key])*(Completed_via_Excel!E$1=Table1[Country - Key]),0)),
INDEX(Table1[Current int vend],
MATCH(1,($A197=Table1[Material - Key])*(Completed_via_Excel!E$1=Table1[Country - Key]),0))
),
"")</f>
        <v>US Postal Service</v>
      </c>
      <c r="F197" s="20">
        <f t="array" ref="F197">MAX(IF(A197=Table1[Material - Key],Table1[Purchase Price]))</f>
        <v>2.56</v>
      </c>
      <c r="G197">
        <f t="array" ref="G197">SUMPRODUCT((Table1[Material - Key]=A197)*(Table1[[HM Listing]:[EX Listing]]))</f>
        <v>0</v>
      </c>
      <c r="H197" s="21">
        <f>SUMIFS(Table1[Net Sales/Retail],Table1[Material - Key],Completed_via_Excel!A197)</f>
        <v>9788.18</v>
      </c>
      <c r="I197" s="21">
        <f>H197-SUMIFS(Table1[Promotion Net Sales/Retail],Table1[Material - Key],Completed_via_Excel!A197)</f>
        <v>6265.01</v>
      </c>
      <c r="J197">
        <f>H197/INDEX(Table1[Monthly AVG sales],MATCH(Completed_via_Excel!A197,Table1[Material - Key],0))</f>
        <v>12.000000000000009</v>
      </c>
      <c r="K197" s="4">
        <f>H197/SUMIFS(Table1[Net Sales/Retail],Table1[Material - Brand],Completed_via_Excel!B197,Table1[PRIVATE LABEL],"&lt;&gt;PL")</f>
        <v>3.9612172076999831E-2</v>
      </c>
    </row>
    <row r="198" spans="1:11">
      <c r="A198" t="str">
        <v>168200</v>
      </c>
      <c r="B198" t="str">
        <f>INDEX(Table1[Material - Brand],MATCH(Completed_via_Excel!A198,Table1[Material - Key],0))</f>
        <v>Komfortas</v>
      </c>
      <c r="C198" s="5" t="str">
        <f t="array" ref="C198">IFERROR(
IF(OR(
INDEX(Table1[Current ext vend],
MATCH(1,($A198=Table1[Material - Key])*(Completed_via_Excel!C$1=Table1[Country - Key]),0)) =
INDEX(Table1[Current int vend],
MATCH(1,($A198=Table1[Material - Key])*(Completed_via_Excel!C$1=Table1[Country - Key]),0)),
INDEX(Table1[Current int vend],
MATCH(1,($A198=Table1[Material - Key])*(Completed_via_Excel!C$1=Table1[Country - Key]),0)) = 0),
INDEX(Table1[Current ext vend],
MATCH(1,($A198=Table1[Material - Key])*(Completed_via_Excel!C$1=Table1[Country - Key]),0)),
INDEX(Table1[Current int vend],
MATCH(1,($A198=Table1[Material - Key])*(Completed_via_Excel!C$1=Table1[Country - Key]),0))
),
"")</f>
        <v/>
      </c>
      <c r="D198" s="5" t="str">
        <f t="array" ref="D198">IFERROR(
IF(OR(
INDEX(Table1[Current ext vend],
MATCH(1,($A198=Table1[Material - Key])*(Completed_via_Excel!D$1=Table1[Country - Key]),0)) =
INDEX(Table1[Current int vend],
MATCH(1,($A198=Table1[Material - Key])*(Completed_via_Excel!D$1=Table1[Country - Key]),0)),
INDEX(Table1[Current int vend],
MATCH(1,($A198=Table1[Material - Key])*(Completed_via_Excel!D$1=Table1[Country - Key]),0)) = 0),
INDEX(Table1[Current ext vend],
MATCH(1,($A198=Table1[Material - Key])*(Completed_via_Excel!D$1=Table1[Country - Key]),0)),
INDEX(Table1[Current int vend],
MATCH(1,($A198=Table1[Material - Key])*(Completed_via_Excel!D$1=Table1[Country - Key]),0))
),
"")</f>
        <v/>
      </c>
      <c r="E198" t="str">
        <f t="array" ref="E198">IFERROR(
IF(OR(
INDEX(Table1[Current ext vend],
MATCH(1,($A198=Table1[Material - Key])*(Completed_via_Excel!E$1=Table1[Country - Key]),0)) =
INDEX(Table1[Current int vend],
MATCH(1,($A198=Table1[Material - Key])*(Completed_via_Excel!E$1=Table1[Country - Key]),0)),
INDEX(Table1[Current int vend],
MATCH(1,($A198=Table1[Material - Key])*(Completed_via_Excel!E$1=Table1[Country - Key]),0)) = 0),
INDEX(Table1[Current ext vend],
MATCH(1,($A198=Table1[Material - Key])*(Completed_via_Excel!E$1=Table1[Country - Key]),0)),
INDEX(Table1[Current int vend],
MATCH(1,($A198=Table1[Material - Key])*(Completed_via_Excel!E$1=Table1[Country - Key]),0))
),
"")</f>
        <v>US Postal Service</v>
      </c>
      <c r="F198" s="20">
        <f t="array" ref="F198">MAX(IF(A198=Table1[Material - Key],Table1[Purchase Price]))</f>
        <v>2.2203200000000001</v>
      </c>
      <c r="G198">
        <f t="array" ref="G198">SUMPRODUCT((Table1[Material - Key]=A198)*(Table1[[HM Listing]:[EX Listing]]))</f>
        <v>36</v>
      </c>
      <c r="H198" s="21">
        <f>SUMIFS(Table1[Net Sales/Retail],Table1[Material - Key],Completed_via_Excel!A198)</f>
        <v>1455.59</v>
      </c>
      <c r="I198" s="21">
        <f>H198-SUMIFS(Table1[Promotion Net Sales/Retail],Table1[Material - Key],Completed_via_Excel!A198)</f>
        <v>1372.25</v>
      </c>
      <c r="J198">
        <f>H198/INDEX(Table1[Monthly AVG sales],MATCH(Completed_via_Excel!A198,Table1[Material - Key],0))</f>
        <v>11.999999999999966</v>
      </c>
      <c r="K198" s="4">
        <f>H198/SUMIFS(Table1[Net Sales/Retail],Table1[Material - Brand],Completed_via_Excel!B198,Table1[PRIVATE LABEL],"&lt;&gt;PL")</f>
        <v>5.8906846373442436E-3</v>
      </c>
    </row>
    <row r="199" spans="1:11">
      <c r="A199" t="str">
        <v>168201</v>
      </c>
      <c r="B199" t="str">
        <f>INDEX(Table1[Material - Brand],MATCH(Completed_via_Excel!A199,Table1[Material - Key],0))</f>
        <v>Komfortas</v>
      </c>
      <c r="C199" s="5" t="str">
        <f t="array" ref="C199">IFERROR(
IF(OR(
INDEX(Table1[Current ext vend],
MATCH(1,($A199=Table1[Material - Key])*(Completed_via_Excel!C$1=Table1[Country - Key]),0)) =
INDEX(Table1[Current int vend],
MATCH(1,($A199=Table1[Material - Key])*(Completed_via_Excel!C$1=Table1[Country - Key]),0)),
INDEX(Table1[Current int vend],
MATCH(1,($A199=Table1[Material - Key])*(Completed_via_Excel!C$1=Table1[Country - Key]),0)) = 0),
INDEX(Table1[Current ext vend],
MATCH(1,($A199=Table1[Material - Key])*(Completed_via_Excel!C$1=Table1[Country - Key]),0)),
INDEX(Table1[Current int vend],
MATCH(1,($A199=Table1[Material - Key])*(Completed_via_Excel!C$1=Table1[Country - Key]),0))
),
"")</f>
        <v/>
      </c>
      <c r="D199" s="5" t="str">
        <f t="array" ref="D199">IFERROR(
IF(OR(
INDEX(Table1[Current ext vend],
MATCH(1,($A199=Table1[Material - Key])*(Completed_via_Excel!D$1=Table1[Country - Key]),0)) =
INDEX(Table1[Current int vend],
MATCH(1,($A199=Table1[Material - Key])*(Completed_via_Excel!D$1=Table1[Country - Key]),0)),
INDEX(Table1[Current int vend],
MATCH(1,($A199=Table1[Material - Key])*(Completed_via_Excel!D$1=Table1[Country - Key]),0)) = 0),
INDEX(Table1[Current ext vend],
MATCH(1,($A199=Table1[Material - Key])*(Completed_via_Excel!D$1=Table1[Country - Key]),0)),
INDEX(Table1[Current int vend],
MATCH(1,($A199=Table1[Material - Key])*(Completed_via_Excel!D$1=Table1[Country - Key]),0))
),
"")</f>
        <v/>
      </c>
      <c r="E199" t="str">
        <f t="array" ref="E199">IFERROR(
IF(OR(
INDEX(Table1[Current ext vend],
MATCH(1,($A199=Table1[Material - Key])*(Completed_via_Excel!E$1=Table1[Country - Key]),0)) =
INDEX(Table1[Current int vend],
MATCH(1,($A199=Table1[Material - Key])*(Completed_via_Excel!E$1=Table1[Country - Key]),0)),
INDEX(Table1[Current int vend],
MATCH(1,($A199=Table1[Material - Key])*(Completed_via_Excel!E$1=Table1[Country - Key]),0)) = 0),
INDEX(Table1[Current ext vend],
MATCH(1,($A199=Table1[Material - Key])*(Completed_via_Excel!E$1=Table1[Country - Key]),0)),
INDEX(Table1[Current int vend],
MATCH(1,($A199=Table1[Material - Key])*(Completed_via_Excel!E$1=Table1[Country - Key]),0))
),
"")</f>
        <v>US Postal Service</v>
      </c>
      <c r="F199" s="20">
        <f t="array" ref="F199">MAX(IF(A199=Table1[Material - Key],Table1[Purchase Price]))</f>
        <v>1.2203200000000001</v>
      </c>
      <c r="G199">
        <f t="array" ref="G199">SUMPRODUCT((Table1[Material - Key]=A199)*(Table1[[HM Listing]:[EX Listing]]))</f>
        <v>0</v>
      </c>
      <c r="H199" s="21">
        <f>SUMIFS(Table1[Net Sales/Retail],Table1[Material - Key],Completed_via_Excel!A199)</f>
        <v>477.11</v>
      </c>
      <c r="I199" s="21">
        <f>H199-SUMIFS(Table1[Promotion Net Sales/Retail],Table1[Material - Key],Completed_via_Excel!A199)</f>
        <v>447.19</v>
      </c>
      <c r="J199">
        <f>H199/INDEX(Table1[Monthly AVG sales],MATCH(Completed_via_Excel!A199,Table1[Material - Key],0))</f>
        <v>10</v>
      </c>
      <c r="K199" s="4">
        <f>H199/SUMIFS(Table1[Net Sales/Retail],Table1[Material - Brand],Completed_via_Excel!B199,Table1[PRIVATE LABEL],"&lt;&gt;PL")</f>
        <v>1.93083529518842E-3</v>
      </c>
    </row>
    <row r="200" spans="1:11">
      <c r="A200" t="str">
        <v>168983</v>
      </c>
      <c r="B200" t="str">
        <f>INDEX(Table1[Material - Brand],MATCH(Completed_via_Excel!A200,Table1[Material - Key],0))</f>
        <v>Komfortas</v>
      </c>
      <c r="C200" s="5" t="str">
        <f t="array" ref="C200">IFERROR(
IF(OR(
INDEX(Table1[Current ext vend],
MATCH(1,($A200=Table1[Material - Key])*(Completed_via_Excel!C$1=Table1[Country - Key]),0)) =
INDEX(Table1[Current int vend],
MATCH(1,($A200=Table1[Material - Key])*(Completed_via_Excel!C$1=Table1[Country - Key]),0)),
INDEX(Table1[Current int vend],
MATCH(1,($A200=Table1[Material - Key])*(Completed_via_Excel!C$1=Table1[Country - Key]),0)) = 0),
INDEX(Table1[Current ext vend],
MATCH(1,($A200=Table1[Material - Key])*(Completed_via_Excel!C$1=Table1[Country - Key]),0)),
INDEX(Table1[Current int vend],
MATCH(1,($A200=Table1[Material - Key])*(Completed_via_Excel!C$1=Table1[Country - Key]),0))
),
"")</f>
        <v/>
      </c>
      <c r="D200" s="5" t="str">
        <f t="array" ref="D200">IFERROR(
IF(OR(
INDEX(Table1[Current ext vend],
MATCH(1,($A200=Table1[Material - Key])*(Completed_via_Excel!D$1=Table1[Country - Key]),0)) =
INDEX(Table1[Current int vend],
MATCH(1,($A200=Table1[Material - Key])*(Completed_via_Excel!D$1=Table1[Country - Key]),0)),
INDEX(Table1[Current int vend],
MATCH(1,($A200=Table1[Material - Key])*(Completed_via_Excel!D$1=Table1[Country - Key]),0)) = 0),
INDEX(Table1[Current ext vend],
MATCH(1,($A200=Table1[Material - Key])*(Completed_via_Excel!D$1=Table1[Country - Key]),0)),
INDEX(Table1[Current int vend],
MATCH(1,($A200=Table1[Material - Key])*(Completed_via_Excel!D$1=Table1[Country - Key]),0))
),
"")</f>
        <v/>
      </c>
      <c r="E200" t="str">
        <f t="array" ref="E200">IFERROR(
IF(OR(
INDEX(Table1[Current ext vend],
MATCH(1,($A200=Table1[Material - Key])*(Completed_via_Excel!E$1=Table1[Country - Key]),0)) =
INDEX(Table1[Current int vend],
MATCH(1,($A200=Table1[Material - Key])*(Completed_via_Excel!E$1=Table1[Country - Key]),0)),
INDEX(Table1[Current int vend],
MATCH(1,($A200=Table1[Material - Key])*(Completed_via_Excel!E$1=Table1[Country - Key]),0)) = 0),
INDEX(Table1[Current ext vend],
MATCH(1,($A200=Table1[Material - Key])*(Completed_via_Excel!E$1=Table1[Country - Key]),0)),
INDEX(Table1[Current int vend],
MATCH(1,($A200=Table1[Material - Key])*(Completed_via_Excel!E$1=Table1[Country - Key]),0))
),
"")</f>
        <v>US Postal Service</v>
      </c>
      <c r="F200" s="20">
        <f t="array" ref="F200">MAX(IF(A200=Table1[Material - Key],Table1[Purchase Price]))</f>
        <v>1.2111400000000001</v>
      </c>
      <c r="G200">
        <f t="array" ref="G200">SUMPRODUCT((Table1[Material - Key]=A200)*(Table1[[HM Listing]:[EX Listing]]))</f>
        <v>54</v>
      </c>
      <c r="H200" s="21">
        <f>SUMIFS(Table1[Net Sales/Retail],Table1[Material - Key],Completed_via_Excel!A200)</f>
        <v>2644.3</v>
      </c>
      <c r="I200" s="21">
        <f>H200-SUMIFS(Table1[Promotion Net Sales/Retail],Table1[Material - Key],Completed_via_Excel!A200)</f>
        <v>2446.6200000000003</v>
      </c>
      <c r="J200">
        <f>H200/INDEX(Table1[Monthly AVG sales],MATCH(Completed_via_Excel!A200,Table1[Material - Key],0))</f>
        <v>12.000000000000018</v>
      </c>
      <c r="K200" s="4">
        <f>H200/SUMIFS(Table1[Net Sales/Retail],Table1[Material - Brand],Completed_via_Excel!B200,Table1[PRIVATE LABEL],"&lt;&gt;PL")</f>
        <v>1.0701322066330069E-2</v>
      </c>
    </row>
    <row r="201" spans="1:11">
      <c r="A201" t="str">
        <v>169123</v>
      </c>
      <c r="B201" t="str">
        <f>INDEX(Table1[Material - Brand],MATCH(Completed_via_Excel!A201,Table1[Material - Key],0))</f>
        <v>Komfortas</v>
      </c>
      <c r="C201" s="5" t="str">
        <f t="array" ref="C201">IFERROR(
IF(OR(
INDEX(Table1[Current ext vend],
MATCH(1,($A201=Table1[Material - Key])*(Completed_via_Excel!C$1=Table1[Country - Key]),0)) =
INDEX(Table1[Current int vend],
MATCH(1,($A201=Table1[Material - Key])*(Completed_via_Excel!C$1=Table1[Country - Key]),0)),
INDEX(Table1[Current int vend],
MATCH(1,($A201=Table1[Material - Key])*(Completed_via_Excel!C$1=Table1[Country - Key]),0)) = 0),
INDEX(Table1[Current ext vend],
MATCH(1,($A201=Table1[Material - Key])*(Completed_via_Excel!C$1=Table1[Country - Key]),0)),
INDEX(Table1[Current int vend],
MATCH(1,($A201=Table1[Material - Key])*(Completed_via_Excel!C$1=Table1[Country - Key]),0))
),
"")</f>
        <v/>
      </c>
      <c r="D201" s="5" t="str">
        <f t="array" ref="D201">IFERROR(
IF(OR(
INDEX(Table1[Current ext vend],
MATCH(1,($A201=Table1[Material - Key])*(Completed_via_Excel!D$1=Table1[Country - Key]),0)) =
INDEX(Table1[Current int vend],
MATCH(1,($A201=Table1[Material - Key])*(Completed_via_Excel!D$1=Table1[Country - Key]),0)),
INDEX(Table1[Current int vend],
MATCH(1,($A201=Table1[Material - Key])*(Completed_via_Excel!D$1=Table1[Country - Key]),0)) = 0),
INDEX(Table1[Current ext vend],
MATCH(1,($A201=Table1[Material - Key])*(Completed_via_Excel!D$1=Table1[Country - Key]),0)),
INDEX(Table1[Current int vend],
MATCH(1,($A201=Table1[Material - Key])*(Completed_via_Excel!D$1=Table1[Country - Key]),0))
),
"")</f>
        <v>US Postal Service</v>
      </c>
      <c r="E201" t="str">
        <f t="array" ref="E201">IFERROR(
IF(OR(
INDEX(Table1[Current ext vend],
MATCH(1,($A201=Table1[Material - Key])*(Completed_via_Excel!E$1=Table1[Country - Key]),0)) =
INDEX(Table1[Current int vend],
MATCH(1,($A201=Table1[Material - Key])*(Completed_via_Excel!E$1=Table1[Country - Key]),0)),
INDEX(Table1[Current int vend],
MATCH(1,($A201=Table1[Material - Key])*(Completed_via_Excel!E$1=Table1[Country - Key]),0)) = 0),
INDEX(Table1[Current ext vend],
MATCH(1,($A201=Table1[Material - Key])*(Completed_via_Excel!E$1=Table1[Country - Key]),0)),
INDEX(Table1[Current int vend],
MATCH(1,($A201=Table1[Material - Key])*(Completed_via_Excel!E$1=Table1[Country - Key]),0))
),
"")</f>
        <v/>
      </c>
      <c r="F201" s="20">
        <f t="array" ref="F201">MAX(IF(A201=Table1[Material - Key],Table1[Purchase Price]))</f>
        <v>1.506</v>
      </c>
      <c r="G201">
        <f t="array" ref="G201">SUMPRODUCT((Table1[Material - Key]=A201)*(Table1[[HM Listing]:[EX Listing]]))</f>
        <v>9</v>
      </c>
      <c r="H201" s="21">
        <f>SUMIFS(Table1[Net Sales/Retail],Table1[Material - Key],Completed_via_Excel!A201)</f>
        <v>1781.37</v>
      </c>
      <c r="I201" s="21">
        <f>H201-SUMIFS(Table1[Promotion Net Sales/Retail],Table1[Material - Key],Completed_via_Excel!A201)</f>
        <v>1752.6499999999999</v>
      </c>
      <c r="J201">
        <f>H201/INDEX(Table1[Monthly AVG sales],MATCH(Completed_via_Excel!A201,Table1[Material - Key],0))</f>
        <v>12</v>
      </c>
      <c r="K201" s="4">
        <f>H201/SUMIFS(Table1[Net Sales/Retail],Table1[Material - Brand],Completed_via_Excel!B201,Table1[PRIVATE LABEL],"&lt;&gt;PL")</f>
        <v>7.2090965810605425E-3</v>
      </c>
    </row>
    <row r="202" spans="1:11">
      <c r="A202" t="str">
        <v>169392</v>
      </c>
      <c r="B202" t="str">
        <f>INDEX(Table1[Material - Brand],MATCH(Completed_via_Excel!A202,Table1[Material - Key],0))</f>
        <v>Bros</v>
      </c>
      <c r="C202" s="5" t="str">
        <f t="array" ref="C202">IFERROR(
IF(OR(
INDEX(Table1[Current ext vend],
MATCH(1,($A202=Table1[Material - Key])*(Completed_via_Excel!C$1=Table1[Country - Key]),0)) =
INDEX(Table1[Current int vend],
MATCH(1,($A202=Table1[Material - Key])*(Completed_via_Excel!C$1=Table1[Country - Key]),0)),
INDEX(Table1[Current int vend],
MATCH(1,($A202=Table1[Material - Key])*(Completed_via_Excel!C$1=Table1[Country - Key]),0)) = 0),
INDEX(Table1[Current ext vend],
MATCH(1,($A202=Table1[Material - Key])*(Completed_via_Excel!C$1=Table1[Country - Key]),0)),
INDEX(Table1[Current int vend],
MATCH(1,($A202=Table1[Material - Key])*(Completed_via_Excel!C$1=Table1[Country - Key]),0))
),
"")</f>
        <v/>
      </c>
      <c r="D202" s="5" t="str">
        <f t="array" ref="D202">IFERROR(
IF(OR(
INDEX(Table1[Current ext vend],
MATCH(1,($A202=Table1[Material - Key])*(Completed_via_Excel!D$1=Table1[Country - Key]),0)) =
INDEX(Table1[Current int vend],
MATCH(1,($A202=Table1[Material - Key])*(Completed_via_Excel!D$1=Table1[Country - Key]),0)),
INDEX(Table1[Current int vend],
MATCH(1,($A202=Table1[Material - Key])*(Completed_via_Excel!D$1=Table1[Country - Key]),0)) = 0),
INDEX(Table1[Current ext vend],
MATCH(1,($A202=Table1[Material - Key])*(Completed_via_Excel!D$1=Table1[Country - Key]),0)),
INDEX(Table1[Current int vend],
MATCH(1,($A202=Table1[Material - Key])*(Completed_via_Excel!D$1=Table1[Country - Key]),0))
),
"")</f>
        <v>Paychex Inc</v>
      </c>
      <c r="E202" t="str">
        <f t="array" ref="E202">IFERROR(
IF(OR(
INDEX(Table1[Current ext vend],
MATCH(1,($A202=Table1[Material - Key])*(Completed_via_Excel!E$1=Table1[Country - Key]),0)) =
INDEX(Table1[Current int vend],
MATCH(1,($A202=Table1[Material - Key])*(Completed_via_Excel!E$1=Table1[Country - Key]),0)),
INDEX(Table1[Current int vend],
MATCH(1,($A202=Table1[Material - Key])*(Completed_via_Excel!E$1=Table1[Country - Key]),0)) = 0),
INDEX(Table1[Current ext vend],
MATCH(1,($A202=Table1[Material - Key])*(Completed_via_Excel!E$1=Table1[Country - Key]),0)),
INDEX(Table1[Current int vend],
MATCH(1,($A202=Table1[Material - Key])*(Completed_via_Excel!E$1=Table1[Country - Key]),0))
),
"")</f>
        <v/>
      </c>
      <c r="F202" s="20">
        <f t="array" ref="F202">MAX(IF(A202=Table1[Material - Key],Table1[Purchase Price]))</f>
        <v>3.05</v>
      </c>
      <c r="G202">
        <f t="array" ref="G202">SUMPRODUCT((Table1[Material - Key]=A202)*(Table1[[HM Listing]:[EX Listing]]))</f>
        <v>9</v>
      </c>
      <c r="H202" s="21">
        <f>SUMIFS(Table1[Net Sales/Retail],Table1[Material - Key],Completed_via_Excel!A202)</f>
        <v>15845.18</v>
      </c>
      <c r="I202" s="21">
        <f>H202-SUMIFS(Table1[Promotion Net Sales/Retail],Table1[Material - Key],Completed_via_Excel!A202)</f>
        <v>1684.880000000001</v>
      </c>
      <c r="J202">
        <f>H202/INDEX(Table1[Monthly AVG sales],MATCH(Completed_via_Excel!A202,Table1[Material - Key],0))</f>
        <v>11.99999999999997</v>
      </c>
      <c r="K202" s="4">
        <f>H202/SUMIFS(Table1[Net Sales/Retail],Table1[Material - Brand],Completed_via_Excel!B202,Table1[PRIVATE LABEL],"&lt;&gt;PL")</f>
        <v>0.11327735658191512</v>
      </c>
    </row>
    <row r="203" spans="1:11">
      <c r="A203" t="str">
        <v>170960</v>
      </c>
      <c r="B203" t="str">
        <f>INDEX(Table1[Material - Brand],MATCH(Completed_via_Excel!A203,Table1[Material - Key],0))</f>
        <v>Bros</v>
      </c>
      <c r="C203" s="5" t="str">
        <f t="array" ref="C203">IFERROR(
IF(OR(
INDEX(Table1[Current ext vend],
MATCH(1,($A203=Table1[Material - Key])*(Completed_via_Excel!C$1=Table1[Country - Key]),0)) =
INDEX(Table1[Current int vend],
MATCH(1,($A203=Table1[Material - Key])*(Completed_via_Excel!C$1=Table1[Country - Key]),0)),
INDEX(Table1[Current int vend],
MATCH(1,($A203=Table1[Material - Key])*(Completed_via_Excel!C$1=Table1[Country - Key]),0)) = 0),
INDEX(Table1[Current ext vend],
MATCH(1,($A203=Table1[Material - Key])*(Completed_via_Excel!C$1=Table1[Country - Key]),0)),
INDEX(Table1[Current int vend],
MATCH(1,($A203=Table1[Material - Key])*(Completed_via_Excel!C$1=Table1[Country - Key]),0))
),
"")</f>
        <v>Paychex Inc</v>
      </c>
      <c r="D203" s="5" t="str">
        <f t="array" ref="D203">IFERROR(
IF(OR(
INDEX(Table1[Current ext vend],
MATCH(1,($A203=Table1[Material - Key])*(Completed_via_Excel!D$1=Table1[Country - Key]),0)) =
INDEX(Table1[Current int vend],
MATCH(1,($A203=Table1[Material - Key])*(Completed_via_Excel!D$1=Table1[Country - Key]),0)),
INDEX(Table1[Current int vend],
MATCH(1,($A203=Table1[Material - Key])*(Completed_via_Excel!D$1=Table1[Country - Key]),0)) = 0),
INDEX(Table1[Current ext vend],
MATCH(1,($A203=Table1[Material - Key])*(Completed_via_Excel!D$1=Table1[Country - Key]),0)),
INDEX(Table1[Current int vend],
MATCH(1,($A203=Table1[Material - Key])*(Completed_via_Excel!D$1=Table1[Country - Key]),0))
),
"")</f>
        <v>Paychex Inc</v>
      </c>
      <c r="E203" t="str">
        <f t="array" ref="E203">IFERROR(
IF(OR(
INDEX(Table1[Current ext vend],
MATCH(1,($A203=Table1[Material - Key])*(Completed_via_Excel!E$1=Table1[Country - Key]),0)) =
INDEX(Table1[Current int vend],
MATCH(1,($A203=Table1[Material - Key])*(Completed_via_Excel!E$1=Table1[Country - Key]),0)),
INDEX(Table1[Current int vend],
MATCH(1,($A203=Table1[Material - Key])*(Completed_via_Excel!E$1=Table1[Country - Key]),0)) = 0),
INDEX(Table1[Current ext vend],
MATCH(1,($A203=Table1[Material - Key])*(Completed_via_Excel!E$1=Table1[Country - Key]),0)),
INDEX(Table1[Current int vend],
MATCH(1,($A203=Table1[Material - Key])*(Completed_via_Excel!E$1=Table1[Country - Key]),0))
),
"")</f>
        <v>Paychex Inc</v>
      </c>
      <c r="F203" s="20">
        <f t="array" ref="F203">MAX(IF(A203=Table1[Material - Key],Table1[Purchase Price]))</f>
        <v>2.5716666666666672</v>
      </c>
      <c r="G203">
        <f t="array" ref="G203">SUMPRODUCT((Table1[Material - Key]=A203)*(Table1[[HM Listing]:[EX Listing]]))</f>
        <v>129</v>
      </c>
      <c r="H203" s="21">
        <f>SUMIFS(Table1[Net Sales/Retail],Table1[Material - Key],Completed_via_Excel!A203)</f>
        <v>9750.61</v>
      </c>
      <c r="I203" s="21">
        <f>H203-SUMIFS(Table1[Promotion Net Sales/Retail],Table1[Material - Key],Completed_via_Excel!A203)</f>
        <v>5311.2300000000005</v>
      </c>
      <c r="J203">
        <f>H203/INDEX(Table1[Monthly AVG sales],MATCH(Completed_via_Excel!A203,Table1[Material - Key],0))</f>
        <v>12.000000000000005</v>
      </c>
      <c r="K203" s="4">
        <f>H203/SUMIFS(Table1[Net Sales/Retail],Table1[Material - Brand],Completed_via_Excel!B203,Table1[PRIVATE LABEL],"&lt;&gt;PL")</f>
        <v>6.9707212279140243E-2</v>
      </c>
    </row>
    <row r="204" spans="1:11">
      <c r="A204" t="str">
        <v>170964</v>
      </c>
      <c r="B204" t="str">
        <f>INDEX(Table1[Material - Brand],MATCH(Completed_via_Excel!A204,Table1[Material - Key],0))</f>
        <v>Bros</v>
      </c>
      <c r="C204" s="5" t="str">
        <f t="array" ref="C204">IFERROR(
IF(OR(
INDEX(Table1[Current ext vend],
MATCH(1,($A204=Table1[Material - Key])*(Completed_via_Excel!C$1=Table1[Country - Key]),0)) =
INDEX(Table1[Current int vend],
MATCH(1,($A204=Table1[Material - Key])*(Completed_via_Excel!C$1=Table1[Country - Key]),0)),
INDEX(Table1[Current int vend],
MATCH(1,($A204=Table1[Material - Key])*(Completed_via_Excel!C$1=Table1[Country - Key]),0)) = 0),
INDEX(Table1[Current ext vend],
MATCH(1,($A204=Table1[Material - Key])*(Completed_via_Excel!C$1=Table1[Country - Key]),0)),
INDEX(Table1[Current int vend],
MATCH(1,($A204=Table1[Material - Key])*(Completed_via_Excel!C$1=Table1[Country - Key]),0))
),
"")</f>
        <v>Paychex Inc</v>
      </c>
      <c r="D204" s="5" t="str">
        <f t="array" ref="D204">IFERROR(
IF(OR(
INDEX(Table1[Current ext vend],
MATCH(1,($A204=Table1[Material - Key])*(Completed_via_Excel!D$1=Table1[Country - Key]),0)) =
INDEX(Table1[Current int vend],
MATCH(1,($A204=Table1[Material - Key])*(Completed_via_Excel!D$1=Table1[Country - Key]),0)),
INDEX(Table1[Current int vend],
MATCH(1,($A204=Table1[Material - Key])*(Completed_via_Excel!D$1=Table1[Country - Key]),0)) = 0),
INDEX(Table1[Current ext vend],
MATCH(1,($A204=Table1[Material - Key])*(Completed_via_Excel!D$1=Table1[Country - Key]),0)),
INDEX(Table1[Current int vend],
MATCH(1,($A204=Table1[Material - Key])*(Completed_via_Excel!D$1=Table1[Country - Key]),0))
),
"")</f>
        <v>Paychex Inc</v>
      </c>
      <c r="E204" t="str">
        <f t="array" ref="E204">IFERROR(
IF(OR(
INDEX(Table1[Current ext vend],
MATCH(1,($A204=Table1[Material - Key])*(Completed_via_Excel!E$1=Table1[Country - Key]),0)) =
INDEX(Table1[Current int vend],
MATCH(1,($A204=Table1[Material - Key])*(Completed_via_Excel!E$1=Table1[Country - Key]),0)),
INDEX(Table1[Current int vend],
MATCH(1,($A204=Table1[Material - Key])*(Completed_via_Excel!E$1=Table1[Country - Key]),0)) = 0),
INDEX(Table1[Current ext vend],
MATCH(1,($A204=Table1[Material - Key])*(Completed_via_Excel!E$1=Table1[Country - Key]),0)),
INDEX(Table1[Current int vend],
MATCH(1,($A204=Table1[Material - Key])*(Completed_via_Excel!E$1=Table1[Country - Key]),0))
),
"")</f>
        <v>Paychex Inc</v>
      </c>
      <c r="F204" s="20">
        <f t="array" ref="F204">MAX(IF(A204=Table1[Material - Key],Table1[Purchase Price]))</f>
        <v>2.56</v>
      </c>
      <c r="G204">
        <f t="array" ref="G204">SUMPRODUCT((Table1[Material - Key]=A204)*(Table1[[HM Listing]:[EX Listing]]))</f>
        <v>208</v>
      </c>
      <c r="H204" s="21">
        <f>SUMIFS(Table1[Net Sales/Retail],Table1[Material - Key],Completed_via_Excel!A204)</f>
        <v>14560</v>
      </c>
      <c r="I204" s="21">
        <f>H204-SUMIFS(Table1[Promotion Net Sales/Retail],Table1[Material - Key],Completed_via_Excel!A204)</f>
        <v>8806.4</v>
      </c>
      <c r="J204">
        <f>H204/INDEX(Table1[Monthly AVG sales],MATCH(Completed_via_Excel!A204,Table1[Material - Key],0))</f>
        <v>12.000000000000032</v>
      </c>
      <c r="K204" s="4">
        <f>H204/SUMIFS(Table1[Net Sales/Retail],Table1[Material - Brand],Completed_via_Excel!B204,Table1[PRIVATE LABEL],"&lt;&gt;PL")</f>
        <v>0.10408959139831067</v>
      </c>
    </row>
    <row r="205" spans="1:11">
      <c r="A205" t="str">
        <v>170976</v>
      </c>
      <c r="B205" t="str">
        <f>INDEX(Table1[Material - Brand],MATCH(Completed_via_Excel!A205,Table1[Material - Key],0))</f>
        <v>Bros</v>
      </c>
      <c r="C205" s="5" t="str">
        <f t="array" ref="C205">IFERROR(
IF(OR(
INDEX(Table1[Current ext vend],
MATCH(1,($A205=Table1[Material - Key])*(Completed_via_Excel!C$1=Table1[Country - Key]),0)) =
INDEX(Table1[Current int vend],
MATCH(1,($A205=Table1[Material - Key])*(Completed_via_Excel!C$1=Table1[Country - Key]),0)),
INDEX(Table1[Current int vend],
MATCH(1,($A205=Table1[Material - Key])*(Completed_via_Excel!C$1=Table1[Country - Key]),0)) = 0),
INDEX(Table1[Current ext vend],
MATCH(1,($A205=Table1[Material - Key])*(Completed_via_Excel!C$1=Table1[Country - Key]),0)),
INDEX(Table1[Current int vend],
MATCH(1,($A205=Table1[Material - Key])*(Completed_via_Excel!C$1=Table1[Country - Key]),0))
),
"")</f>
        <v>Paychex Inc</v>
      </c>
      <c r="D205" s="5" t="str">
        <f t="array" ref="D205">IFERROR(
IF(OR(
INDEX(Table1[Current ext vend],
MATCH(1,($A205=Table1[Material - Key])*(Completed_via_Excel!D$1=Table1[Country - Key]),0)) =
INDEX(Table1[Current int vend],
MATCH(1,($A205=Table1[Material - Key])*(Completed_via_Excel!D$1=Table1[Country - Key]),0)),
INDEX(Table1[Current int vend],
MATCH(1,($A205=Table1[Material - Key])*(Completed_via_Excel!D$1=Table1[Country - Key]),0)) = 0),
INDEX(Table1[Current ext vend],
MATCH(1,($A205=Table1[Material - Key])*(Completed_via_Excel!D$1=Table1[Country - Key]),0)),
INDEX(Table1[Current int vend],
MATCH(1,($A205=Table1[Material - Key])*(Completed_via_Excel!D$1=Table1[Country - Key]),0))
),
"")</f>
        <v>Paychex Inc</v>
      </c>
      <c r="E205" t="str">
        <f t="array" ref="E205">IFERROR(
IF(OR(
INDEX(Table1[Current ext vend],
MATCH(1,($A205=Table1[Material - Key])*(Completed_via_Excel!E$1=Table1[Country - Key]),0)) =
INDEX(Table1[Current int vend],
MATCH(1,($A205=Table1[Material - Key])*(Completed_via_Excel!E$1=Table1[Country - Key]),0)),
INDEX(Table1[Current int vend],
MATCH(1,($A205=Table1[Material - Key])*(Completed_via_Excel!E$1=Table1[Country - Key]),0)) = 0),
INDEX(Table1[Current ext vend],
MATCH(1,($A205=Table1[Material - Key])*(Completed_via_Excel!E$1=Table1[Country - Key]),0)),
INDEX(Table1[Current int vend],
MATCH(1,($A205=Table1[Material - Key])*(Completed_via_Excel!E$1=Table1[Country - Key]),0))
),
"")</f>
        <v>Paychex Inc</v>
      </c>
      <c r="F205" s="20">
        <f t="array" ref="F205">MAX(IF(A205=Table1[Material - Key],Table1[Purchase Price]))</f>
        <v>2.56</v>
      </c>
      <c r="G205">
        <f t="array" ref="G205">SUMPRODUCT((Table1[Material - Key]=A205)*(Table1[[HM Listing]:[EX Listing]]))</f>
        <v>214</v>
      </c>
      <c r="H205" s="21">
        <f>SUMIFS(Table1[Net Sales/Retail],Table1[Material - Key],Completed_via_Excel!A205)</f>
        <v>20874.510000000002</v>
      </c>
      <c r="I205" s="21">
        <f>H205-SUMIFS(Table1[Promotion Net Sales/Retail],Table1[Material - Key],Completed_via_Excel!A205)</f>
        <v>13431.510000000002</v>
      </c>
      <c r="J205">
        <f>H205/INDEX(Table1[Monthly AVG sales],MATCH(Completed_via_Excel!A205,Table1[Material - Key],0))</f>
        <v>12.000000000000002</v>
      </c>
      <c r="K205" s="4">
        <f>H205/SUMIFS(Table1[Net Sales/Retail],Table1[Material - Brand],Completed_via_Excel!B205,Table1[PRIVATE LABEL],"&lt;&gt;PL")</f>
        <v>0.1492320890480735</v>
      </c>
    </row>
    <row r="206" spans="1:11">
      <c r="A206" t="str">
        <v>170983</v>
      </c>
      <c r="B206" t="str">
        <f>INDEX(Table1[Material - Brand],MATCH(Completed_via_Excel!A206,Table1[Material - Key],0))</f>
        <v>Bros</v>
      </c>
      <c r="C206" s="5" t="str">
        <f t="array" ref="C206">IFERROR(
IF(OR(
INDEX(Table1[Current ext vend],
MATCH(1,($A206=Table1[Material - Key])*(Completed_via_Excel!C$1=Table1[Country - Key]),0)) =
INDEX(Table1[Current int vend],
MATCH(1,($A206=Table1[Material - Key])*(Completed_via_Excel!C$1=Table1[Country - Key]),0)),
INDEX(Table1[Current int vend],
MATCH(1,($A206=Table1[Material - Key])*(Completed_via_Excel!C$1=Table1[Country - Key]),0)) = 0),
INDEX(Table1[Current ext vend],
MATCH(1,($A206=Table1[Material - Key])*(Completed_via_Excel!C$1=Table1[Country - Key]),0)),
INDEX(Table1[Current int vend],
MATCH(1,($A206=Table1[Material - Key])*(Completed_via_Excel!C$1=Table1[Country - Key]),0))
),
"")</f>
        <v>Paychex Inc</v>
      </c>
      <c r="D206" s="5" t="str">
        <f t="array" ref="D206">IFERROR(
IF(OR(
INDEX(Table1[Current ext vend],
MATCH(1,($A206=Table1[Material - Key])*(Completed_via_Excel!D$1=Table1[Country - Key]),0)) =
INDEX(Table1[Current int vend],
MATCH(1,($A206=Table1[Material - Key])*(Completed_via_Excel!D$1=Table1[Country - Key]),0)),
INDEX(Table1[Current int vend],
MATCH(1,($A206=Table1[Material - Key])*(Completed_via_Excel!D$1=Table1[Country - Key]),0)) = 0),
INDEX(Table1[Current ext vend],
MATCH(1,($A206=Table1[Material - Key])*(Completed_via_Excel!D$1=Table1[Country - Key]),0)),
INDEX(Table1[Current int vend],
MATCH(1,($A206=Table1[Material - Key])*(Completed_via_Excel!D$1=Table1[Country - Key]),0))
),
"")</f>
        <v>Paychex Inc</v>
      </c>
      <c r="E206" t="str">
        <f t="array" ref="E206">IFERROR(
IF(OR(
INDEX(Table1[Current ext vend],
MATCH(1,($A206=Table1[Material - Key])*(Completed_via_Excel!E$1=Table1[Country - Key]),0)) =
INDEX(Table1[Current int vend],
MATCH(1,($A206=Table1[Material - Key])*(Completed_via_Excel!E$1=Table1[Country - Key]),0)),
INDEX(Table1[Current int vend],
MATCH(1,($A206=Table1[Material - Key])*(Completed_via_Excel!E$1=Table1[Country - Key]),0)) = 0),
INDEX(Table1[Current ext vend],
MATCH(1,($A206=Table1[Material - Key])*(Completed_via_Excel!E$1=Table1[Country - Key]),0)),
INDEX(Table1[Current int vend],
MATCH(1,($A206=Table1[Material - Key])*(Completed_via_Excel!E$1=Table1[Country - Key]),0))
),
"")</f>
        <v>Paychex Inc</v>
      </c>
      <c r="F206" s="20">
        <f t="array" ref="F206">MAX(IF(A206=Table1[Material - Key],Table1[Purchase Price]))</f>
        <v>2.578383838383838</v>
      </c>
      <c r="G206">
        <f t="array" ref="G206">SUMPRODUCT((Table1[Material - Key]=A206)*(Table1[[HM Listing]:[EX Listing]]))</f>
        <v>157</v>
      </c>
      <c r="H206" s="21">
        <f>SUMIFS(Table1[Net Sales/Retail],Table1[Material - Key],Completed_via_Excel!A206)</f>
        <v>12148.65</v>
      </c>
      <c r="I206" s="21">
        <f>H206-SUMIFS(Table1[Promotion Net Sales/Retail],Table1[Material - Key],Completed_via_Excel!A206)</f>
        <v>6631.76</v>
      </c>
      <c r="J206">
        <f>H206/INDEX(Table1[Monthly AVG sales],MATCH(Completed_via_Excel!A206,Table1[Material - Key],0))</f>
        <v>11.999999999999998</v>
      </c>
      <c r="K206" s="4">
        <f>H206/SUMIFS(Table1[Net Sales/Retail],Table1[Material - Brand],Completed_via_Excel!B206,Table1[PRIVATE LABEL],"&lt;&gt;PL")</f>
        <v>8.6850825174525192E-2</v>
      </c>
    </row>
    <row r="207" spans="1:11">
      <c r="A207" t="str">
        <v>171748</v>
      </c>
      <c r="B207" t="str">
        <f>INDEX(Table1[Material - Brand],MATCH(Completed_via_Excel!A207,Table1[Material - Key],0))</f>
        <v>Bros</v>
      </c>
      <c r="C207" s="5" t="str">
        <f t="array" ref="C207">IFERROR(
IF(OR(
INDEX(Table1[Current ext vend],
MATCH(1,($A207=Table1[Material - Key])*(Completed_via_Excel!C$1=Table1[Country - Key]),0)) =
INDEX(Table1[Current int vend],
MATCH(1,($A207=Table1[Material - Key])*(Completed_via_Excel!C$1=Table1[Country - Key]),0)),
INDEX(Table1[Current int vend],
MATCH(1,($A207=Table1[Material - Key])*(Completed_via_Excel!C$1=Table1[Country - Key]),0)) = 0),
INDEX(Table1[Current ext vend],
MATCH(1,($A207=Table1[Material - Key])*(Completed_via_Excel!C$1=Table1[Country - Key]),0)),
INDEX(Table1[Current int vend],
MATCH(1,($A207=Table1[Material - Key])*(Completed_via_Excel!C$1=Table1[Country - Key]),0))
),
"")</f>
        <v>Paychex Inc</v>
      </c>
      <c r="D207" s="5" t="str">
        <f t="array" ref="D207">IFERROR(
IF(OR(
INDEX(Table1[Current ext vend],
MATCH(1,($A207=Table1[Material - Key])*(Completed_via_Excel!D$1=Table1[Country - Key]),0)) =
INDEX(Table1[Current int vend],
MATCH(1,($A207=Table1[Material - Key])*(Completed_via_Excel!D$1=Table1[Country - Key]),0)),
INDEX(Table1[Current int vend],
MATCH(1,($A207=Table1[Material - Key])*(Completed_via_Excel!D$1=Table1[Country - Key]),0)) = 0),
INDEX(Table1[Current ext vend],
MATCH(1,($A207=Table1[Material - Key])*(Completed_via_Excel!D$1=Table1[Country - Key]),0)),
INDEX(Table1[Current int vend],
MATCH(1,($A207=Table1[Material - Key])*(Completed_via_Excel!D$1=Table1[Country - Key]),0))
),
"")</f>
        <v/>
      </c>
      <c r="E207" t="str">
        <f t="array" ref="E207">IFERROR(
IF(OR(
INDEX(Table1[Current ext vend],
MATCH(1,($A207=Table1[Material - Key])*(Completed_via_Excel!E$1=Table1[Country - Key]),0)) =
INDEX(Table1[Current int vend],
MATCH(1,($A207=Table1[Material - Key])*(Completed_via_Excel!E$1=Table1[Country - Key]),0)),
INDEX(Table1[Current int vend],
MATCH(1,($A207=Table1[Material - Key])*(Completed_via_Excel!E$1=Table1[Country - Key]),0)) = 0),
INDEX(Table1[Current ext vend],
MATCH(1,($A207=Table1[Material - Key])*(Completed_via_Excel!E$1=Table1[Country - Key]),0)),
INDEX(Table1[Current int vend],
MATCH(1,($A207=Table1[Material - Key])*(Completed_via_Excel!E$1=Table1[Country - Key]),0))
),
"")</f>
        <v>Paychex Inc</v>
      </c>
      <c r="F207" s="20">
        <f t="array" ref="F207">MAX(IF(A207=Table1[Material - Key],Table1[Purchase Price]))</f>
        <v>1.0613669871794871</v>
      </c>
      <c r="G207">
        <f t="array" ref="G207">SUMPRODUCT((Table1[Material - Key]=A207)*(Table1[[HM Listing]:[EX Listing]]))</f>
        <v>82</v>
      </c>
      <c r="H207" s="21">
        <f>SUMIFS(Table1[Net Sales/Retail],Table1[Material - Key],Completed_via_Excel!A207)</f>
        <v>1050.71</v>
      </c>
      <c r="I207" s="21">
        <f>H207-SUMIFS(Table1[Promotion Net Sales/Retail],Table1[Material - Key],Completed_via_Excel!A207)</f>
        <v>817.85</v>
      </c>
      <c r="J207">
        <f>H207/INDEX(Table1[Monthly AVG sales],MATCH(Completed_via_Excel!A207,Table1[Material - Key],0))</f>
        <v>12.000000000000009</v>
      </c>
      <c r="K207" s="4">
        <f>H207/SUMIFS(Table1[Net Sales/Retail],Table1[Material - Brand],Completed_via_Excel!B207,Table1[PRIVATE LABEL],"&lt;&gt;PL")</f>
        <v>7.5115367155301517E-3</v>
      </c>
    </row>
    <row r="208" spans="1:11">
      <c r="A208" t="str">
        <v>171751</v>
      </c>
      <c r="B208" t="str">
        <f>INDEX(Table1[Material - Brand],MATCH(Completed_via_Excel!A208,Table1[Material - Key],0))</f>
        <v>Bros</v>
      </c>
      <c r="C208" s="5" t="str">
        <f t="array" ref="C208">IFERROR(
IF(OR(
INDEX(Table1[Current ext vend],
MATCH(1,($A208=Table1[Material - Key])*(Completed_via_Excel!C$1=Table1[Country - Key]),0)) =
INDEX(Table1[Current int vend],
MATCH(1,($A208=Table1[Material - Key])*(Completed_via_Excel!C$1=Table1[Country - Key]),0)),
INDEX(Table1[Current int vend],
MATCH(1,($A208=Table1[Material - Key])*(Completed_via_Excel!C$1=Table1[Country - Key]),0)) = 0),
INDEX(Table1[Current ext vend],
MATCH(1,($A208=Table1[Material - Key])*(Completed_via_Excel!C$1=Table1[Country - Key]),0)),
INDEX(Table1[Current int vend],
MATCH(1,($A208=Table1[Material - Key])*(Completed_via_Excel!C$1=Table1[Country - Key]),0))
),
"")</f>
        <v/>
      </c>
      <c r="D208" s="5" t="str">
        <f t="array" ref="D208">IFERROR(
IF(OR(
INDEX(Table1[Current ext vend],
MATCH(1,($A208=Table1[Material - Key])*(Completed_via_Excel!D$1=Table1[Country - Key]),0)) =
INDEX(Table1[Current int vend],
MATCH(1,($A208=Table1[Material - Key])*(Completed_via_Excel!D$1=Table1[Country - Key]),0)),
INDEX(Table1[Current int vend],
MATCH(1,($A208=Table1[Material - Key])*(Completed_via_Excel!D$1=Table1[Country - Key]),0)) = 0),
INDEX(Table1[Current ext vend],
MATCH(1,($A208=Table1[Material - Key])*(Completed_via_Excel!D$1=Table1[Country - Key]),0)),
INDEX(Table1[Current int vend],
MATCH(1,($A208=Table1[Material - Key])*(Completed_via_Excel!D$1=Table1[Country - Key]),0))
),
"")</f>
        <v/>
      </c>
      <c r="E208" t="str">
        <f t="array" ref="E208">IFERROR(
IF(OR(
INDEX(Table1[Current ext vend],
MATCH(1,($A208=Table1[Material - Key])*(Completed_via_Excel!E$1=Table1[Country - Key]),0)) =
INDEX(Table1[Current int vend],
MATCH(1,($A208=Table1[Material - Key])*(Completed_via_Excel!E$1=Table1[Country - Key]),0)),
INDEX(Table1[Current int vend],
MATCH(1,($A208=Table1[Material - Key])*(Completed_via_Excel!E$1=Table1[Country - Key]),0)) = 0),
INDEX(Table1[Current ext vend],
MATCH(1,($A208=Table1[Material - Key])*(Completed_via_Excel!E$1=Table1[Country - Key]),0)),
INDEX(Table1[Current int vend],
MATCH(1,($A208=Table1[Material - Key])*(Completed_via_Excel!E$1=Table1[Country - Key]),0))
),
"")</f>
        <v>Paychex Inc</v>
      </c>
      <c r="F208" s="20">
        <f t="array" ref="F208">MAX(IF(A208=Table1[Material - Key],Table1[Purchase Price]))</f>
        <v>1</v>
      </c>
      <c r="G208">
        <f t="array" ref="G208">SUMPRODUCT((Table1[Material - Key]=A208)*(Table1[[HM Listing]:[EX Listing]]))</f>
        <v>0</v>
      </c>
      <c r="H208" s="21">
        <f>SUMIFS(Table1[Net Sales/Retail],Table1[Material - Key],Completed_via_Excel!A208)</f>
        <v>93.32</v>
      </c>
      <c r="I208" s="21">
        <f>H208-SUMIFS(Table1[Promotion Net Sales/Retail],Table1[Material - Key],Completed_via_Excel!A208)</f>
        <v>85.99</v>
      </c>
      <c r="J208">
        <f>H208/INDEX(Table1[Monthly AVG sales],MATCH(Completed_via_Excel!A208,Table1[Material - Key],0))</f>
        <v>4</v>
      </c>
      <c r="K208" s="4">
        <f>H208/SUMIFS(Table1[Net Sales/Retail],Table1[Material - Brand],Completed_via_Excel!B208,Table1[PRIVATE LABEL],"&lt;&gt;PL")</f>
        <v>6.6714565036334831E-4</v>
      </c>
    </row>
    <row r="209" spans="1:11">
      <c r="A209" t="str">
        <v>171756</v>
      </c>
      <c r="B209" t="str">
        <f>INDEX(Table1[Material - Brand],MATCH(Completed_via_Excel!A209,Table1[Material - Key],0))</f>
        <v>Bros</v>
      </c>
      <c r="C209" s="5" t="str">
        <f t="array" ref="C209">IFERROR(
IF(OR(
INDEX(Table1[Current ext vend],
MATCH(1,($A209=Table1[Material - Key])*(Completed_via_Excel!C$1=Table1[Country - Key]),0)) =
INDEX(Table1[Current int vend],
MATCH(1,($A209=Table1[Material - Key])*(Completed_via_Excel!C$1=Table1[Country - Key]),0)),
INDEX(Table1[Current int vend],
MATCH(1,($A209=Table1[Material - Key])*(Completed_via_Excel!C$1=Table1[Country - Key]),0)) = 0),
INDEX(Table1[Current ext vend],
MATCH(1,($A209=Table1[Material - Key])*(Completed_via_Excel!C$1=Table1[Country - Key]),0)),
INDEX(Table1[Current int vend],
MATCH(1,($A209=Table1[Material - Key])*(Completed_via_Excel!C$1=Table1[Country - Key]),0))
),
"")</f>
        <v/>
      </c>
      <c r="D209" s="5" t="str">
        <f t="array" ref="D209">IFERROR(
IF(OR(
INDEX(Table1[Current ext vend],
MATCH(1,($A209=Table1[Material - Key])*(Completed_via_Excel!D$1=Table1[Country - Key]),0)) =
INDEX(Table1[Current int vend],
MATCH(1,($A209=Table1[Material - Key])*(Completed_via_Excel!D$1=Table1[Country - Key]),0)),
INDEX(Table1[Current int vend],
MATCH(1,($A209=Table1[Material - Key])*(Completed_via_Excel!D$1=Table1[Country - Key]),0)) = 0),
INDEX(Table1[Current ext vend],
MATCH(1,($A209=Table1[Material - Key])*(Completed_via_Excel!D$1=Table1[Country - Key]),0)),
INDEX(Table1[Current int vend],
MATCH(1,($A209=Table1[Material - Key])*(Completed_via_Excel!D$1=Table1[Country - Key]),0))
),
"")</f>
        <v/>
      </c>
      <c r="E209" t="str">
        <f t="array" ref="E209">IFERROR(
IF(OR(
INDEX(Table1[Current ext vend],
MATCH(1,($A209=Table1[Material - Key])*(Completed_via_Excel!E$1=Table1[Country - Key]),0)) =
INDEX(Table1[Current int vend],
MATCH(1,($A209=Table1[Material - Key])*(Completed_via_Excel!E$1=Table1[Country - Key]),0)),
INDEX(Table1[Current int vend],
MATCH(1,($A209=Table1[Material - Key])*(Completed_via_Excel!E$1=Table1[Country - Key]),0)) = 0),
INDEX(Table1[Current ext vend],
MATCH(1,($A209=Table1[Material - Key])*(Completed_via_Excel!E$1=Table1[Country - Key]),0)),
INDEX(Table1[Current int vend],
MATCH(1,($A209=Table1[Material - Key])*(Completed_via_Excel!E$1=Table1[Country - Key]),0))
),
"")</f>
        <v>Paychex Inc</v>
      </c>
      <c r="F209" s="20">
        <f t="array" ref="F209">MAX(IF(A209=Table1[Material - Key],Table1[Purchase Price]))</f>
        <v>2</v>
      </c>
      <c r="G209">
        <f t="array" ref="G209">SUMPRODUCT((Table1[Material - Key]=A209)*(Table1[[HM Listing]:[EX Listing]]))</f>
        <v>0</v>
      </c>
      <c r="H209" s="21">
        <f>SUMIFS(Table1[Net Sales/Retail],Table1[Material - Key],Completed_via_Excel!A209)</f>
        <v>19.489999999999998</v>
      </c>
      <c r="I209" s="21">
        <f>H209-SUMIFS(Table1[Promotion Net Sales/Retail],Table1[Material - Key],Completed_via_Excel!A209)</f>
        <v>1.0399999999999991</v>
      </c>
      <c r="J209">
        <f>H209/INDEX(Table1[Monthly AVG sales],MATCH(Completed_via_Excel!A209,Table1[Material - Key],0))</f>
        <v>2</v>
      </c>
      <c r="K209" s="4">
        <f>H209/SUMIFS(Table1[Net Sales/Retail],Table1[Material - Brand],Completed_via_Excel!B209,Table1[PRIVATE LABEL],"&lt;&gt;PL")</f>
        <v>1.3933421266161227E-4</v>
      </c>
    </row>
    <row r="210" spans="1:11">
      <c r="A210" t="str">
        <v>171757</v>
      </c>
      <c r="B210" t="str">
        <f>INDEX(Table1[Material - Brand],MATCH(Completed_via_Excel!A210,Table1[Material - Key],0))</f>
        <v>Bros</v>
      </c>
      <c r="C210" s="5" t="str">
        <f t="array" ref="C210">IFERROR(
IF(OR(
INDEX(Table1[Current ext vend],
MATCH(1,($A210=Table1[Material - Key])*(Completed_via_Excel!C$1=Table1[Country - Key]),0)) =
INDEX(Table1[Current int vend],
MATCH(1,($A210=Table1[Material - Key])*(Completed_via_Excel!C$1=Table1[Country - Key]),0)),
INDEX(Table1[Current int vend],
MATCH(1,($A210=Table1[Material - Key])*(Completed_via_Excel!C$1=Table1[Country - Key]),0)) = 0),
INDEX(Table1[Current ext vend],
MATCH(1,($A210=Table1[Material - Key])*(Completed_via_Excel!C$1=Table1[Country - Key]),0)),
INDEX(Table1[Current int vend],
MATCH(1,($A210=Table1[Material - Key])*(Completed_via_Excel!C$1=Table1[Country - Key]),0))
),
"")</f>
        <v>Paychex Inc</v>
      </c>
      <c r="D210" s="5" t="str">
        <f t="array" ref="D210">IFERROR(
IF(OR(
INDEX(Table1[Current ext vend],
MATCH(1,($A210=Table1[Material - Key])*(Completed_via_Excel!D$1=Table1[Country - Key]),0)) =
INDEX(Table1[Current int vend],
MATCH(1,($A210=Table1[Material - Key])*(Completed_via_Excel!D$1=Table1[Country - Key]),0)),
INDEX(Table1[Current int vend],
MATCH(1,($A210=Table1[Material - Key])*(Completed_via_Excel!D$1=Table1[Country - Key]),0)) = 0),
INDEX(Table1[Current ext vend],
MATCH(1,($A210=Table1[Material - Key])*(Completed_via_Excel!D$1=Table1[Country - Key]),0)),
INDEX(Table1[Current int vend],
MATCH(1,($A210=Table1[Material - Key])*(Completed_via_Excel!D$1=Table1[Country - Key]),0))
),
"")</f>
        <v>Paychex Inc</v>
      </c>
      <c r="E210" t="str">
        <f t="array" ref="E210">IFERROR(
IF(OR(
INDEX(Table1[Current ext vend],
MATCH(1,($A210=Table1[Material - Key])*(Completed_via_Excel!E$1=Table1[Country - Key]),0)) =
INDEX(Table1[Current int vend],
MATCH(1,($A210=Table1[Material - Key])*(Completed_via_Excel!E$1=Table1[Country - Key]),0)),
INDEX(Table1[Current int vend],
MATCH(1,($A210=Table1[Material - Key])*(Completed_via_Excel!E$1=Table1[Country - Key]),0)) = 0),
INDEX(Table1[Current ext vend],
MATCH(1,($A210=Table1[Material - Key])*(Completed_via_Excel!E$1=Table1[Country - Key]),0)),
INDEX(Table1[Current int vend],
MATCH(1,($A210=Table1[Material - Key])*(Completed_via_Excel!E$1=Table1[Country - Key]),0))
),
"")</f>
        <v>Paychex Inc</v>
      </c>
      <c r="F210" s="20">
        <f t="array" ref="F210">MAX(IF(A210=Table1[Material - Key],Table1[Purchase Price]))</f>
        <v>2.4703928571428571</v>
      </c>
      <c r="G210">
        <f t="array" ref="G210">SUMPRODUCT((Table1[Material - Key]=A210)*(Table1[[HM Listing]:[EX Listing]]))</f>
        <v>70</v>
      </c>
      <c r="H210" s="21">
        <f>SUMIFS(Table1[Net Sales/Retail],Table1[Material - Key],Completed_via_Excel!A210)</f>
        <v>2227.14</v>
      </c>
      <c r="I210" s="21">
        <f>H210-SUMIFS(Table1[Promotion Net Sales/Retail],Table1[Material - Key],Completed_via_Excel!A210)</f>
        <v>1722.36</v>
      </c>
      <c r="J210">
        <f>H210/INDEX(Table1[Monthly AVG sales],MATCH(Completed_via_Excel!A210,Table1[Material - Key],0))</f>
        <v>12</v>
      </c>
      <c r="K210" s="4">
        <f>H210/SUMIFS(Table1[Net Sales/Retail],Table1[Material - Brand],Completed_via_Excel!B210,Table1[PRIVATE LABEL],"&lt;&gt;PL")</f>
        <v>1.5921847018326486E-2</v>
      </c>
    </row>
    <row r="211" spans="1:11">
      <c r="A211" t="str">
        <v>171758</v>
      </c>
      <c r="B211" t="str">
        <f>INDEX(Table1[Material - Brand],MATCH(Completed_via_Excel!A211,Table1[Material - Key],0))</f>
        <v>Bros</v>
      </c>
      <c r="C211" s="5" t="str">
        <f t="array" ref="C211">IFERROR(
IF(OR(
INDEX(Table1[Current ext vend],
MATCH(1,($A211=Table1[Material - Key])*(Completed_via_Excel!C$1=Table1[Country - Key]),0)) =
INDEX(Table1[Current int vend],
MATCH(1,($A211=Table1[Material - Key])*(Completed_via_Excel!C$1=Table1[Country - Key]),0)),
INDEX(Table1[Current int vend],
MATCH(1,($A211=Table1[Material - Key])*(Completed_via_Excel!C$1=Table1[Country - Key]),0)) = 0),
INDEX(Table1[Current ext vend],
MATCH(1,($A211=Table1[Material - Key])*(Completed_via_Excel!C$1=Table1[Country - Key]),0)),
INDEX(Table1[Current int vend],
MATCH(1,($A211=Table1[Material - Key])*(Completed_via_Excel!C$1=Table1[Country - Key]),0))
),
"")</f>
        <v>Paychex Inc</v>
      </c>
      <c r="D211" s="5" t="str">
        <f t="array" ref="D211">IFERROR(
IF(OR(
INDEX(Table1[Current ext vend],
MATCH(1,($A211=Table1[Material - Key])*(Completed_via_Excel!D$1=Table1[Country - Key]),0)) =
INDEX(Table1[Current int vend],
MATCH(1,($A211=Table1[Material - Key])*(Completed_via_Excel!D$1=Table1[Country - Key]),0)),
INDEX(Table1[Current int vend],
MATCH(1,($A211=Table1[Material - Key])*(Completed_via_Excel!D$1=Table1[Country - Key]),0)) = 0),
INDEX(Table1[Current ext vend],
MATCH(1,($A211=Table1[Material - Key])*(Completed_via_Excel!D$1=Table1[Country - Key]),0)),
INDEX(Table1[Current int vend],
MATCH(1,($A211=Table1[Material - Key])*(Completed_via_Excel!D$1=Table1[Country - Key]),0))
),
"")</f>
        <v>Paychex Inc</v>
      </c>
      <c r="E211" t="str">
        <f t="array" ref="E211">IFERROR(
IF(OR(
INDEX(Table1[Current ext vend],
MATCH(1,($A211=Table1[Material - Key])*(Completed_via_Excel!E$1=Table1[Country - Key]),0)) =
INDEX(Table1[Current int vend],
MATCH(1,($A211=Table1[Material - Key])*(Completed_via_Excel!E$1=Table1[Country - Key]),0)),
INDEX(Table1[Current int vend],
MATCH(1,($A211=Table1[Material - Key])*(Completed_via_Excel!E$1=Table1[Country - Key]),0)) = 0),
INDEX(Table1[Current ext vend],
MATCH(1,($A211=Table1[Material - Key])*(Completed_via_Excel!E$1=Table1[Country - Key]),0)),
INDEX(Table1[Current int vend],
MATCH(1,($A211=Table1[Material - Key])*(Completed_via_Excel!E$1=Table1[Country - Key]),0))
),
"")</f>
        <v>Paychex Inc</v>
      </c>
      <c r="F211" s="20">
        <f t="array" ref="F211">MAX(IF(A211=Table1[Material - Key],Table1[Purchase Price]))</f>
        <v>1.473145161290323</v>
      </c>
      <c r="G211">
        <f t="array" ref="G211">SUMPRODUCT((Table1[Material - Key]=A211)*(Table1[[HM Listing]:[EX Listing]]))</f>
        <v>108</v>
      </c>
      <c r="H211" s="21">
        <f>SUMIFS(Table1[Net Sales/Retail],Table1[Material - Key],Completed_via_Excel!A211)</f>
        <v>5050.1499999999996</v>
      </c>
      <c r="I211" s="21">
        <f>H211-SUMIFS(Table1[Promotion Net Sales/Retail],Table1[Material - Key],Completed_via_Excel!A211)</f>
        <v>3160.37</v>
      </c>
      <c r="J211">
        <f>H211/INDEX(Table1[Monthly AVG sales],MATCH(Completed_via_Excel!A211,Table1[Material - Key],0))</f>
        <v>12.000000000000009</v>
      </c>
      <c r="K211" s="4">
        <f>H211/SUMIFS(Table1[Net Sales/Retail],Table1[Material - Brand],Completed_via_Excel!B211,Table1[PRIVATE LABEL],"&lt;&gt;PL")</f>
        <v>3.6103574862649625E-2</v>
      </c>
    </row>
    <row r="212" spans="1:11">
      <c r="A212" t="str">
        <v>171759</v>
      </c>
      <c r="B212" t="str">
        <f>INDEX(Table1[Material - Brand],MATCH(Completed_via_Excel!A212,Table1[Material - Key],0))</f>
        <v>Bros</v>
      </c>
      <c r="C212" s="5" t="str">
        <f t="array" ref="C212">IFERROR(
IF(OR(
INDEX(Table1[Current ext vend],
MATCH(1,($A212=Table1[Material - Key])*(Completed_via_Excel!C$1=Table1[Country - Key]),0)) =
INDEX(Table1[Current int vend],
MATCH(1,($A212=Table1[Material - Key])*(Completed_via_Excel!C$1=Table1[Country - Key]),0)),
INDEX(Table1[Current int vend],
MATCH(1,($A212=Table1[Material - Key])*(Completed_via_Excel!C$1=Table1[Country - Key]),0)) = 0),
INDEX(Table1[Current ext vend],
MATCH(1,($A212=Table1[Material - Key])*(Completed_via_Excel!C$1=Table1[Country - Key]),0)),
INDEX(Table1[Current int vend],
MATCH(1,($A212=Table1[Material - Key])*(Completed_via_Excel!C$1=Table1[Country - Key]),0))
),
"")</f>
        <v/>
      </c>
      <c r="D212" s="5" t="str">
        <f t="array" ref="D212">IFERROR(
IF(OR(
INDEX(Table1[Current ext vend],
MATCH(1,($A212=Table1[Material - Key])*(Completed_via_Excel!D$1=Table1[Country - Key]),0)) =
INDEX(Table1[Current int vend],
MATCH(1,($A212=Table1[Material - Key])*(Completed_via_Excel!D$1=Table1[Country - Key]),0)),
INDEX(Table1[Current int vend],
MATCH(1,($A212=Table1[Material - Key])*(Completed_via_Excel!D$1=Table1[Country - Key]),0)) = 0),
INDEX(Table1[Current ext vend],
MATCH(1,($A212=Table1[Material - Key])*(Completed_via_Excel!D$1=Table1[Country - Key]),0)),
INDEX(Table1[Current int vend],
MATCH(1,($A212=Table1[Material - Key])*(Completed_via_Excel!D$1=Table1[Country - Key]),0))
),
"")</f>
        <v/>
      </c>
      <c r="E212" t="str">
        <f t="array" ref="E212">IFERROR(
IF(OR(
INDEX(Table1[Current ext vend],
MATCH(1,($A212=Table1[Material - Key])*(Completed_via_Excel!E$1=Table1[Country - Key]),0)) =
INDEX(Table1[Current int vend],
MATCH(1,($A212=Table1[Material - Key])*(Completed_via_Excel!E$1=Table1[Country - Key]),0)),
INDEX(Table1[Current int vend],
MATCH(1,($A212=Table1[Material - Key])*(Completed_via_Excel!E$1=Table1[Country - Key]),0)) = 0),
INDEX(Table1[Current ext vend],
MATCH(1,($A212=Table1[Material - Key])*(Completed_via_Excel!E$1=Table1[Country - Key]),0)),
INDEX(Table1[Current int vend],
MATCH(1,($A212=Table1[Material - Key])*(Completed_via_Excel!E$1=Table1[Country - Key]),0))
),
"")</f>
        <v>Paychex Inc</v>
      </c>
      <c r="F212" s="20">
        <f t="array" ref="F212">MAX(IF(A212=Table1[Material - Key],Table1[Purchase Price]))</f>
        <v>1.46</v>
      </c>
      <c r="G212">
        <f t="array" ref="G212">SUMPRODUCT((Table1[Material - Key]=A212)*(Table1[[HM Listing]:[EX Listing]]))</f>
        <v>15</v>
      </c>
      <c r="H212" s="21">
        <f>SUMIFS(Table1[Net Sales/Retail],Table1[Material - Key],Completed_via_Excel!A212)</f>
        <v>376.06</v>
      </c>
      <c r="I212" s="21">
        <f>H212-SUMIFS(Table1[Promotion Net Sales/Retail],Table1[Material - Key],Completed_via_Excel!A212)</f>
        <v>328.82</v>
      </c>
      <c r="J212">
        <f>H212/INDEX(Table1[Monthly AVG sales],MATCH(Completed_via_Excel!A212,Table1[Material - Key],0))</f>
        <v>7.0000000000000053</v>
      </c>
      <c r="K212" s="4">
        <f>H212/SUMIFS(Table1[Net Sales/Retail],Table1[Material - Brand],Completed_via_Excel!B212,Table1[PRIVATE LABEL],"&lt;&gt;PL")</f>
        <v>2.6884568503604883E-3</v>
      </c>
    </row>
    <row r="213" spans="1:11">
      <c r="A213" t="str">
        <v>171766</v>
      </c>
      <c r="B213" t="str">
        <f>INDEX(Table1[Material - Brand],MATCH(Completed_via_Excel!A213,Table1[Material - Key],0))</f>
        <v>Bros</v>
      </c>
      <c r="C213" s="5" t="str">
        <f t="array" ref="C213">IFERROR(
IF(OR(
INDEX(Table1[Current ext vend],
MATCH(1,($A213=Table1[Material - Key])*(Completed_via_Excel!C$1=Table1[Country - Key]),0)) =
INDEX(Table1[Current int vend],
MATCH(1,($A213=Table1[Material - Key])*(Completed_via_Excel!C$1=Table1[Country - Key]),0)),
INDEX(Table1[Current int vend],
MATCH(1,($A213=Table1[Material - Key])*(Completed_via_Excel!C$1=Table1[Country - Key]),0)) = 0),
INDEX(Table1[Current ext vend],
MATCH(1,($A213=Table1[Material - Key])*(Completed_via_Excel!C$1=Table1[Country - Key]),0)),
INDEX(Table1[Current int vend],
MATCH(1,($A213=Table1[Material - Key])*(Completed_via_Excel!C$1=Table1[Country - Key]),0))
),
"")</f>
        <v>Paychex Inc</v>
      </c>
      <c r="D213" s="5" t="str">
        <f t="array" ref="D213">IFERROR(
IF(OR(
INDEX(Table1[Current ext vend],
MATCH(1,($A213=Table1[Material - Key])*(Completed_via_Excel!D$1=Table1[Country - Key]),0)) =
INDEX(Table1[Current int vend],
MATCH(1,($A213=Table1[Material - Key])*(Completed_via_Excel!D$1=Table1[Country - Key]),0)),
INDEX(Table1[Current int vend],
MATCH(1,($A213=Table1[Material - Key])*(Completed_via_Excel!D$1=Table1[Country - Key]),0)) = 0),
INDEX(Table1[Current ext vend],
MATCH(1,($A213=Table1[Material - Key])*(Completed_via_Excel!D$1=Table1[Country - Key]),0)),
INDEX(Table1[Current int vend],
MATCH(1,($A213=Table1[Material - Key])*(Completed_via_Excel!D$1=Table1[Country - Key]),0))
),
"")</f>
        <v>Paychex Inc</v>
      </c>
      <c r="E213" t="str">
        <f t="array" ref="E213">IFERROR(
IF(OR(
INDEX(Table1[Current ext vend],
MATCH(1,($A213=Table1[Material - Key])*(Completed_via_Excel!E$1=Table1[Country - Key]),0)) =
INDEX(Table1[Current int vend],
MATCH(1,($A213=Table1[Material - Key])*(Completed_via_Excel!E$1=Table1[Country - Key]),0)),
INDEX(Table1[Current int vend],
MATCH(1,($A213=Table1[Material - Key])*(Completed_via_Excel!E$1=Table1[Country - Key]),0)) = 0),
INDEX(Table1[Current ext vend],
MATCH(1,($A213=Table1[Material - Key])*(Completed_via_Excel!E$1=Table1[Country - Key]),0)),
INDEX(Table1[Current int vend],
MATCH(1,($A213=Table1[Material - Key])*(Completed_via_Excel!E$1=Table1[Country - Key]),0))
),
"")</f>
        <v>Paychex Inc</v>
      </c>
      <c r="F213" s="20">
        <f t="array" ref="F213">MAX(IF(A213=Table1[Material - Key],Table1[Purchase Price]))</f>
        <v>1.6166212765957451</v>
      </c>
      <c r="G213">
        <f t="array" ref="G213">SUMPRODUCT((Table1[Material - Key]=A213)*(Table1[[HM Listing]:[EX Listing]]))</f>
        <v>175</v>
      </c>
      <c r="H213" s="21">
        <f>SUMIFS(Table1[Net Sales/Retail],Table1[Material - Key],Completed_via_Excel!A213)</f>
        <v>16240.58</v>
      </c>
      <c r="I213" s="21">
        <f>H213-SUMIFS(Table1[Promotion Net Sales/Retail],Table1[Material - Key],Completed_via_Excel!A213)</f>
        <v>11061.04</v>
      </c>
      <c r="J213">
        <f>H213/INDEX(Table1[Monthly AVG sales],MATCH(Completed_via_Excel!A213,Table1[Material - Key],0))</f>
        <v>11.99999999999997</v>
      </c>
      <c r="K213" s="4">
        <f>H213/SUMIFS(Table1[Net Sales/Retail],Table1[Material - Brand],Completed_via_Excel!B213,Table1[PRIVATE LABEL],"&lt;&gt;PL")</f>
        <v>0.11610407529337749</v>
      </c>
    </row>
    <row r="214" spans="1:11">
      <c r="A214" t="str">
        <v>171768</v>
      </c>
      <c r="B214" t="str">
        <f>INDEX(Table1[Material - Brand],MATCH(Completed_via_Excel!A214,Table1[Material - Key],0))</f>
        <v>Bros</v>
      </c>
      <c r="C214" s="5" t="str">
        <f t="array" ref="C214">IFERROR(
IF(OR(
INDEX(Table1[Current ext vend],
MATCH(1,($A214=Table1[Material - Key])*(Completed_via_Excel!C$1=Table1[Country - Key]),0)) =
INDEX(Table1[Current int vend],
MATCH(1,($A214=Table1[Material - Key])*(Completed_via_Excel!C$1=Table1[Country - Key]),0)),
INDEX(Table1[Current int vend],
MATCH(1,($A214=Table1[Material - Key])*(Completed_via_Excel!C$1=Table1[Country - Key]),0)) = 0),
INDEX(Table1[Current ext vend],
MATCH(1,($A214=Table1[Material - Key])*(Completed_via_Excel!C$1=Table1[Country - Key]),0)),
INDEX(Table1[Current int vend],
MATCH(1,($A214=Table1[Material - Key])*(Completed_via_Excel!C$1=Table1[Country - Key]),0))
),
"")</f>
        <v/>
      </c>
      <c r="D214" s="5" t="str">
        <f t="array" ref="D214">IFERROR(
IF(OR(
INDEX(Table1[Current ext vend],
MATCH(1,($A214=Table1[Material - Key])*(Completed_via_Excel!D$1=Table1[Country - Key]),0)) =
INDEX(Table1[Current int vend],
MATCH(1,($A214=Table1[Material - Key])*(Completed_via_Excel!D$1=Table1[Country - Key]),0)),
INDEX(Table1[Current int vend],
MATCH(1,($A214=Table1[Material - Key])*(Completed_via_Excel!D$1=Table1[Country - Key]),0)) = 0),
INDEX(Table1[Current ext vend],
MATCH(1,($A214=Table1[Material - Key])*(Completed_via_Excel!D$1=Table1[Country - Key]),0)),
INDEX(Table1[Current int vend],
MATCH(1,($A214=Table1[Material - Key])*(Completed_via_Excel!D$1=Table1[Country - Key]),0))
),
"")</f>
        <v/>
      </c>
      <c r="E214" t="str">
        <f t="array" ref="E214">IFERROR(
IF(OR(
INDEX(Table1[Current ext vend],
MATCH(1,($A214=Table1[Material - Key])*(Completed_via_Excel!E$1=Table1[Country - Key]),0)) =
INDEX(Table1[Current int vend],
MATCH(1,($A214=Table1[Material - Key])*(Completed_via_Excel!E$1=Table1[Country - Key]),0)),
INDEX(Table1[Current int vend],
MATCH(1,($A214=Table1[Material - Key])*(Completed_via_Excel!E$1=Table1[Country - Key]),0)) = 0),
INDEX(Table1[Current ext vend],
MATCH(1,($A214=Table1[Material - Key])*(Completed_via_Excel!E$1=Table1[Country - Key]),0)),
INDEX(Table1[Current int vend],
MATCH(1,($A214=Table1[Material - Key])*(Completed_via_Excel!E$1=Table1[Country - Key]),0))
),
"")</f>
        <v>Paychex Inc</v>
      </c>
      <c r="F214" s="20">
        <f t="array" ref="F214">MAX(IF(A214=Table1[Material - Key],Table1[Purchase Price]))</f>
        <v>1.3947400000000001</v>
      </c>
      <c r="G214">
        <f t="array" ref="G214">SUMPRODUCT((Table1[Material - Key]=A214)*(Table1[[HM Listing]:[EX Listing]]))</f>
        <v>55</v>
      </c>
      <c r="H214" s="21">
        <f>SUMIFS(Table1[Net Sales/Retail],Table1[Material - Key],Completed_via_Excel!A214)</f>
        <v>2651.49</v>
      </c>
      <c r="I214" s="21">
        <f>H214-SUMIFS(Table1[Promotion Net Sales/Retail],Table1[Material - Key],Completed_via_Excel!A214)</f>
        <v>2221.7399999999998</v>
      </c>
      <c r="J214">
        <f>H214/INDEX(Table1[Monthly AVG sales],MATCH(Completed_via_Excel!A214,Table1[Material - Key],0))</f>
        <v>11.999999999999998</v>
      </c>
      <c r="K214" s="4">
        <f>H214/SUMIFS(Table1[Net Sales/Retail],Table1[Material - Brand],Completed_via_Excel!B214,Table1[PRIVATE LABEL],"&lt;&gt;PL")</f>
        <v>1.8955529580817771E-2</v>
      </c>
    </row>
    <row r="215" spans="1:11">
      <c r="A215" t="str">
        <v>171769</v>
      </c>
      <c r="B215" t="str">
        <f>INDEX(Table1[Material - Brand],MATCH(Completed_via_Excel!A215,Table1[Material - Key],0))</f>
        <v>Bros</v>
      </c>
      <c r="C215" s="5" t="str">
        <f t="array" ref="C215">IFERROR(
IF(OR(
INDEX(Table1[Current ext vend],
MATCH(1,($A215=Table1[Material - Key])*(Completed_via_Excel!C$1=Table1[Country - Key]),0)) =
INDEX(Table1[Current int vend],
MATCH(1,($A215=Table1[Material - Key])*(Completed_via_Excel!C$1=Table1[Country - Key]),0)),
INDEX(Table1[Current int vend],
MATCH(1,($A215=Table1[Material - Key])*(Completed_via_Excel!C$1=Table1[Country - Key]),0)) = 0),
INDEX(Table1[Current ext vend],
MATCH(1,($A215=Table1[Material - Key])*(Completed_via_Excel!C$1=Table1[Country - Key]),0)),
INDEX(Table1[Current int vend],
MATCH(1,($A215=Table1[Material - Key])*(Completed_via_Excel!C$1=Table1[Country - Key]),0))
),
"")</f>
        <v/>
      </c>
      <c r="D215" s="5" t="str">
        <f t="array" ref="D215">IFERROR(
IF(OR(
INDEX(Table1[Current ext vend],
MATCH(1,($A215=Table1[Material - Key])*(Completed_via_Excel!D$1=Table1[Country - Key]),0)) =
INDEX(Table1[Current int vend],
MATCH(1,($A215=Table1[Material - Key])*(Completed_via_Excel!D$1=Table1[Country - Key]),0)),
INDEX(Table1[Current int vend],
MATCH(1,($A215=Table1[Material - Key])*(Completed_via_Excel!D$1=Table1[Country - Key]),0)) = 0),
INDEX(Table1[Current ext vend],
MATCH(1,($A215=Table1[Material - Key])*(Completed_via_Excel!D$1=Table1[Country - Key]),0)),
INDEX(Table1[Current int vend],
MATCH(1,($A215=Table1[Material - Key])*(Completed_via_Excel!D$1=Table1[Country - Key]),0))
),
"")</f>
        <v/>
      </c>
      <c r="E215" t="str">
        <f t="array" ref="E215">IFERROR(
IF(OR(
INDEX(Table1[Current ext vend],
MATCH(1,($A215=Table1[Material - Key])*(Completed_via_Excel!E$1=Table1[Country - Key]),0)) =
INDEX(Table1[Current int vend],
MATCH(1,($A215=Table1[Material - Key])*(Completed_via_Excel!E$1=Table1[Country - Key]),0)),
INDEX(Table1[Current int vend],
MATCH(1,($A215=Table1[Material - Key])*(Completed_via_Excel!E$1=Table1[Country - Key]),0)) = 0),
INDEX(Table1[Current ext vend],
MATCH(1,($A215=Table1[Material - Key])*(Completed_via_Excel!E$1=Table1[Country - Key]),0)),
INDEX(Table1[Current int vend],
MATCH(1,($A215=Table1[Material - Key])*(Completed_via_Excel!E$1=Table1[Country - Key]),0))
),
"")</f>
        <v>Paychex Inc</v>
      </c>
      <c r="F215" s="20">
        <f t="array" ref="F215">MAX(IF(A215=Table1[Material - Key],Table1[Purchase Price]))</f>
        <v>1.3947400000000001</v>
      </c>
      <c r="G215">
        <f t="array" ref="G215">SUMPRODUCT((Table1[Material - Key]=A215)*(Table1[[HM Listing]:[EX Listing]]))</f>
        <v>55</v>
      </c>
      <c r="H215" s="21">
        <f>SUMIFS(Table1[Net Sales/Retail],Table1[Material - Key],Completed_via_Excel!A215)</f>
        <v>3429.58</v>
      </c>
      <c r="I215" s="21">
        <f>H215-SUMIFS(Table1[Promotion Net Sales/Retail],Table1[Material - Key],Completed_via_Excel!A215)</f>
        <v>3063.0699999999997</v>
      </c>
      <c r="J215">
        <f>H215/INDEX(Table1[Monthly AVG sales],MATCH(Completed_via_Excel!A215,Table1[Material - Key],0))</f>
        <v>12.000000000000014</v>
      </c>
      <c r="K215" s="4">
        <f>H215/SUMIFS(Table1[Net Sales/Retail],Table1[Material - Brand],Completed_via_Excel!B215,Table1[PRIVATE LABEL],"&lt;&gt;PL")</f>
        <v>2.4518103081580925E-2</v>
      </c>
    </row>
    <row r="216" spans="1:11">
      <c r="A216" t="str">
        <v>171770</v>
      </c>
      <c r="B216" t="str">
        <f>INDEX(Table1[Material - Brand],MATCH(Completed_via_Excel!A216,Table1[Material - Key],0))</f>
        <v>Bros</v>
      </c>
      <c r="C216" s="5" t="str">
        <f t="array" ref="C216">IFERROR(
IF(OR(
INDEX(Table1[Current ext vend],
MATCH(1,($A216=Table1[Material - Key])*(Completed_via_Excel!C$1=Table1[Country - Key]),0)) =
INDEX(Table1[Current int vend],
MATCH(1,($A216=Table1[Material - Key])*(Completed_via_Excel!C$1=Table1[Country - Key]),0)),
INDEX(Table1[Current int vend],
MATCH(1,($A216=Table1[Material - Key])*(Completed_via_Excel!C$1=Table1[Country - Key]),0)) = 0),
INDEX(Table1[Current ext vend],
MATCH(1,($A216=Table1[Material - Key])*(Completed_via_Excel!C$1=Table1[Country - Key]),0)),
INDEX(Table1[Current int vend],
MATCH(1,($A216=Table1[Material - Key])*(Completed_via_Excel!C$1=Table1[Country - Key]),0))
),
"")</f>
        <v/>
      </c>
      <c r="D216" s="5" t="str">
        <f t="array" ref="D216">IFERROR(
IF(OR(
INDEX(Table1[Current ext vend],
MATCH(1,($A216=Table1[Material - Key])*(Completed_via_Excel!D$1=Table1[Country - Key]),0)) =
INDEX(Table1[Current int vend],
MATCH(1,($A216=Table1[Material - Key])*(Completed_via_Excel!D$1=Table1[Country - Key]),0)),
INDEX(Table1[Current int vend],
MATCH(1,($A216=Table1[Material - Key])*(Completed_via_Excel!D$1=Table1[Country - Key]),0)) = 0),
INDEX(Table1[Current ext vend],
MATCH(1,($A216=Table1[Material - Key])*(Completed_via_Excel!D$1=Table1[Country - Key]),0)),
INDEX(Table1[Current int vend],
MATCH(1,($A216=Table1[Material - Key])*(Completed_via_Excel!D$1=Table1[Country - Key]),0))
),
"")</f>
        <v/>
      </c>
      <c r="E216" t="str">
        <f t="array" ref="E216">IFERROR(
IF(OR(
INDEX(Table1[Current ext vend],
MATCH(1,($A216=Table1[Material - Key])*(Completed_via_Excel!E$1=Table1[Country - Key]),0)) =
INDEX(Table1[Current int vend],
MATCH(1,($A216=Table1[Material - Key])*(Completed_via_Excel!E$1=Table1[Country - Key]),0)),
INDEX(Table1[Current int vend],
MATCH(1,($A216=Table1[Material - Key])*(Completed_via_Excel!E$1=Table1[Country - Key]),0)) = 0),
INDEX(Table1[Current ext vend],
MATCH(1,($A216=Table1[Material - Key])*(Completed_via_Excel!E$1=Table1[Country - Key]),0)),
INDEX(Table1[Current int vend],
MATCH(1,($A216=Table1[Material - Key])*(Completed_via_Excel!E$1=Table1[Country - Key]),0))
),
"")</f>
        <v>Paychex Inc</v>
      </c>
      <c r="F216" s="20">
        <f t="array" ref="F216">MAX(IF(A216=Table1[Material - Key],Table1[Purchase Price]))</f>
        <v>1</v>
      </c>
      <c r="G216">
        <f t="array" ref="G216">SUMPRODUCT((Table1[Material - Key]=A216)*(Table1[[HM Listing]:[EX Listing]]))</f>
        <v>0</v>
      </c>
      <c r="H216" s="21">
        <f>SUMIFS(Table1[Net Sales/Retail],Table1[Material - Key],Completed_via_Excel!A216)</f>
        <v>2.77</v>
      </c>
      <c r="I216" s="21">
        <f>H216-SUMIFS(Table1[Promotion Net Sales/Retail],Table1[Material - Key],Completed_via_Excel!A216)</f>
        <v>-2.0000000000000018E-2</v>
      </c>
      <c r="J216">
        <f>H216/INDEX(Table1[Monthly AVG sales],MATCH(Completed_via_Excel!A216,Table1[Material - Key],0))</f>
        <v>2</v>
      </c>
      <c r="K216" s="4">
        <f>H216/SUMIFS(Table1[Net Sales/Retail],Table1[Material - Brand],Completed_via_Excel!B216,Table1[PRIVATE LABEL],"&lt;&gt;PL")</f>
        <v>1.9802758803112674E-5</v>
      </c>
    </row>
    <row r="217" spans="1:11">
      <c r="A217" t="str">
        <v>171775</v>
      </c>
      <c r="B217" t="str">
        <f>INDEX(Table1[Material - Brand],MATCH(Completed_via_Excel!A217,Table1[Material - Key],0))</f>
        <v>Off</v>
      </c>
      <c r="C217" s="5" t="str">
        <f t="array" ref="C217">IFERROR(
IF(OR(
INDEX(Table1[Current ext vend],
MATCH(1,($A217=Table1[Material - Key])*(Completed_via_Excel!C$1=Table1[Country - Key]),0)) =
INDEX(Table1[Current int vend],
MATCH(1,($A217=Table1[Material - Key])*(Completed_via_Excel!C$1=Table1[Country - Key]),0)),
INDEX(Table1[Current int vend],
MATCH(1,($A217=Table1[Material - Key])*(Completed_via_Excel!C$1=Table1[Country - Key]),0)) = 0),
INDEX(Table1[Current ext vend],
MATCH(1,($A217=Table1[Material - Key])*(Completed_via_Excel!C$1=Table1[Country - Key]),0)),
INDEX(Table1[Current int vend],
MATCH(1,($A217=Table1[Material - Key])*(Completed_via_Excel!C$1=Table1[Country - Key]),0))
),
"")</f>
        <v/>
      </c>
      <c r="D217" s="5" t="str">
        <f t="array" ref="D217">IFERROR(
IF(OR(
INDEX(Table1[Current ext vend],
MATCH(1,($A217=Table1[Material - Key])*(Completed_via_Excel!D$1=Table1[Country - Key]),0)) =
INDEX(Table1[Current int vend],
MATCH(1,($A217=Table1[Material - Key])*(Completed_via_Excel!D$1=Table1[Country - Key]),0)),
INDEX(Table1[Current int vend],
MATCH(1,($A217=Table1[Material - Key])*(Completed_via_Excel!D$1=Table1[Country - Key]),0)) = 0),
INDEX(Table1[Current ext vend],
MATCH(1,($A217=Table1[Material - Key])*(Completed_via_Excel!D$1=Table1[Country - Key]),0)),
INDEX(Table1[Current int vend],
MATCH(1,($A217=Table1[Material - Key])*(Completed_via_Excel!D$1=Table1[Country - Key]),0))
),
"")</f>
        <v/>
      </c>
      <c r="E217" t="str">
        <f t="array" ref="E217">IFERROR(
IF(OR(
INDEX(Table1[Current ext vend],
MATCH(1,($A217=Table1[Material - Key])*(Completed_via_Excel!E$1=Table1[Country - Key]),0)) =
INDEX(Table1[Current int vend],
MATCH(1,($A217=Table1[Material - Key])*(Completed_via_Excel!E$1=Table1[Country - Key]),0)),
INDEX(Table1[Current int vend],
MATCH(1,($A217=Table1[Material - Key])*(Completed_via_Excel!E$1=Table1[Country - Key]),0)) = 0),
INDEX(Table1[Current ext vend],
MATCH(1,($A217=Table1[Material - Key])*(Completed_via_Excel!E$1=Table1[Country - Key]),0)),
INDEX(Table1[Current int vend],
MATCH(1,($A217=Table1[Material - Key])*(Completed_via_Excel!E$1=Table1[Country - Key]),0))
),
"")</f>
        <v>Screen Strategies Media</v>
      </c>
      <c r="F217" s="20">
        <f t="array" ref="F217">MAX(IF(A217=Table1[Material - Key],Table1[Purchase Price]))</f>
        <v>2.7986599999999999</v>
      </c>
      <c r="G217">
        <f t="array" ref="G217">SUMPRODUCT((Table1[Material - Key]=A217)*(Table1[[HM Listing]:[EX Listing]]))</f>
        <v>36</v>
      </c>
      <c r="H217" s="21">
        <f>SUMIFS(Table1[Net Sales/Retail],Table1[Material - Key],Completed_via_Excel!A217)</f>
        <v>4186.93</v>
      </c>
      <c r="I217" s="21">
        <f>H217-SUMIFS(Table1[Promotion Net Sales/Retail],Table1[Material - Key],Completed_via_Excel!A217)</f>
        <v>3935.5200000000004</v>
      </c>
      <c r="J217">
        <f>H217/INDEX(Table1[Monthly AVG sales],MATCH(Completed_via_Excel!A217,Table1[Material - Key],0))</f>
        <v>12.000000000000012</v>
      </c>
      <c r="K217" s="4">
        <f>H217/SUMIFS(Table1[Net Sales/Retail],Table1[Material - Brand],Completed_via_Excel!B217,Table1[PRIVATE LABEL],"&lt;&gt;PL")</f>
        <v>6.1641901529133403E-2</v>
      </c>
    </row>
    <row r="218" spans="1:11">
      <c r="A218" t="str">
        <v>171966</v>
      </c>
      <c r="B218" t="str">
        <f>INDEX(Table1[Material - Brand],MATCH(Completed_via_Excel!A218,Table1[Material - Key],0))</f>
        <v>Off</v>
      </c>
      <c r="C218" s="5" t="str">
        <f t="array" ref="C218">IFERROR(
IF(OR(
INDEX(Table1[Current ext vend],
MATCH(1,($A218=Table1[Material - Key])*(Completed_via_Excel!C$1=Table1[Country - Key]),0)) =
INDEX(Table1[Current int vend],
MATCH(1,($A218=Table1[Material - Key])*(Completed_via_Excel!C$1=Table1[Country - Key]),0)),
INDEX(Table1[Current int vend],
MATCH(1,($A218=Table1[Material - Key])*(Completed_via_Excel!C$1=Table1[Country - Key]),0)) = 0),
INDEX(Table1[Current ext vend],
MATCH(1,($A218=Table1[Material - Key])*(Completed_via_Excel!C$1=Table1[Country - Key]),0)),
INDEX(Table1[Current int vend],
MATCH(1,($A218=Table1[Material - Key])*(Completed_via_Excel!C$1=Table1[Country - Key]),0))
),
"")</f>
        <v>Screen Strategies Media</v>
      </c>
      <c r="D218" s="5" t="str">
        <f t="array" ref="D218">IFERROR(
IF(OR(
INDEX(Table1[Current ext vend],
MATCH(1,($A218=Table1[Material - Key])*(Completed_via_Excel!D$1=Table1[Country - Key]),0)) =
INDEX(Table1[Current int vend],
MATCH(1,($A218=Table1[Material - Key])*(Completed_via_Excel!D$1=Table1[Country - Key]),0)),
INDEX(Table1[Current int vend],
MATCH(1,($A218=Table1[Material - Key])*(Completed_via_Excel!D$1=Table1[Country - Key]),0)) = 0),
INDEX(Table1[Current ext vend],
MATCH(1,($A218=Table1[Material - Key])*(Completed_via_Excel!D$1=Table1[Country - Key]),0)),
INDEX(Table1[Current int vend],
MATCH(1,($A218=Table1[Material - Key])*(Completed_via_Excel!D$1=Table1[Country - Key]),0))
),
"")</f>
        <v/>
      </c>
      <c r="E218" t="str">
        <f t="array" ref="E218">IFERROR(
IF(OR(
INDEX(Table1[Current ext vend],
MATCH(1,($A218=Table1[Material - Key])*(Completed_via_Excel!E$1=Table1[Country - Key]),0)) =
INDEX(Table1[Current int vend],
MATCH(1,($A218=Table1[Material - Key])*(Completed_via_Excel!E$1=Table1[Country - Key]),0)),
INDEX(Table1[Current int vend],
MATCH(1,($A218=Table1[Material - Key])*(Completed_via_Excel!E$1=Table1[Country - Key]),0)) = 0),
INDEX(Table1[Current ext vend],
MATCH(1,($A218=Table1[Material - Key])*(Completed_via_Excel!E$1=Table1[Country - Key]),0)),
INDEX(Table1[Current int vend],
MATCH(1,($A218=Table1[Material - Key])*(Completed_via_Excel!E$1=Table1[Country - Key]),0))
),
"")</f>
        <v/>
      </c>
      <c r="F218" s="20">
        <f t="array" ref="F218">MAX(IF(A218=Table1[Material - Key],Table1[Purchase Price]))</f>
        <v>2.2957999999999998</v>
      </c>
      <c r="G218">
        <f t="array" ref="G218">SUMPRODUCT((Table1[Material - Key]=A218)*(Table1[[HM Listing]:[EX Listing]]))</f>
        <v>69</v>
      </c>
      <c r="H218" s="21">
        <f>SUMIFS(Table1[Net Sales/Retail],Table1[Material - Key],Completed_via_Excel!A218)</f>
        <v>5318.27</v>
      </c>
      <c r="I218" s="21">
        <f>H218-SUMIFS(Table1[Promotion Net Sales/Retail],Table1[Material - Key],Completed_via_Excel!A218)</f>
        <v>4728.97</v>
      </c>
      <c r="J218">
        <f>H218/INDEX(Table1[Monthly AVG sales],MATCH(Completed_via_Excel!A218,Table1[Material - Key],0))</f>
        <v>11.999999999999991</v>
      </c>
      <c r="K218" s="4">
        <f>H218/SUMIFS(Table1[Net Sales/Retail],Table1[Material - Brand],Completed_via_Excel!B218,Table1[PRIVATE LABEL],"&lt;&gt;PL")</f>
        <v>7.8298007285850083E-2</v>
      </c>
    </row>
    <row r="219" spans="1:11">
      <c r="A219" t="str">
        <v>177261</v>
      </c>
      <c r="B219" t="str">
        <f>INDEX(Table1[Material - Brand],MATCH(Completed_via_Excel!A219,Table1[Material - Key],0))</f>
        <v>Off</v>
      </c>
      <c r="C219" s="5" t="str">
        <f t="array" ref="C219">IFERROR(
IF(OR(
INDEX(Table1[Current ext vend],
MATCH(1,($A219=Table1[Material - Key])*(Completed_via_Excel!C$1=Table1[Country - Key]),0)) =
INDEX(Table1[Current int vend],
MATCH(1,($A219=Table1[Material - Key])*(Completed_via_Excel!C$1=Table1[Country - Key]),0)),
INDEX(Table1[Current int vend],
MATCH(1,($A219=Table1[Material - Key])*(Completed_via_Excel!C$1=Table1[Country - Key]),0)) = 0),
INDEX(Table1[Current ext vend],
MATCH(1,($A219=Table1[Material - Key])*(Completed_via_Excel!C$1=Table1[Country - Key]),0)),
INDEX(Table1[Current int vend],
MATCH(1,($A219=Table1[Material - Key])*(Completed_via_Excel!C$1=Table1[Country - Key]),0))
),
"")</f>
        <v>Screen Strategies Media</v>
      </c>
      <c r="D219" s="5" t="str">
        <f t="array" ref="D219">IFERROR(
IF(OR(
INDEX(Table1[Current ext vend],
MATCH(1,($A219=Table1[Material - Key])*(Completed_via_Excel!D$1=Table1[Country - Key]),0)) =
INDEX(Table1[Current int vend],
MATCH(1,($A219=Table1[Material - Key])*(Completed_via_Excel!D$1=Table1[Country - Key]),0)),
INDEX(Table1[Current int vend],
MATCH(1,($A219=Table1[Material - Key])*(Completed_via_Excel!D$1=Table1[Country - Key]),0)) = 0),
INDEX(Table1[Current ext vend],
MATCH(1,($A219=Table1[Material - Key])*(Completed_via_Excel!D$1=Table1[Country - Key]),0)),
INDEX(Table1[Current int vend],
MATCH(1,($A219=Table1[Material - Key])*(Completed_via_Excel!D$1=Table1[Country - Key]),0))
),
"")</f>
        <v>Screen Strategies Media</v>
      </c>
      <c r="E219" t="str">
        <f t="array" ref="E219">IFERROR(
IF(OR(
INDEX(Table1[Current ext vend],
MATCH(1,($A219=Table1[Material - Key])*(Completed_via_Excel!E$1=Table1[Country - Key]),0)) =
INDEX(Table1[Current int vend],
MATCH(1,($A219=Table1[Material - Key])*(Completed_via_Excel!E$1=Table1[Country - Key]),0)),
INDEX(Table1[Current int vend],
MATCH(1,($A219=Table1[Material - Key])*(Completed_via_Excel!E$1=Table1[Country - Key]),0)) = 0),
INDEX(Table1[Current ext vend],
MATCH(1,($A219=Table1[Material - Key])*(Completed_via_Excel!E$1=Table1[Country - Key]),0)),
INDEX(Table1[Current int vend],
MATCH(1,($A219=Table1[Material - Key])*(Completed_via_Excel!E$1=Table1[Country - Key]),0))
),
"")</f>
        <v>Screen Strategies Media</v>
      </c>
      <c r="F219" s="20">
        <f t="array" ref="F219">MAX(IF(A219=Table1[Material - Key],Table1[Purchase Price]))</f>
        <v>2.2572871111111108</v>
      </c>
      <c r="G219">
        <f t="array" ref="G219">SUMPRODUCT((Table1[Material - Key]=A219)*(Table1[[HM Listing]:[EX Listing]]))</f>
        <v>154</v>
      </c>
      <c r="H219" s="21">
        <f>SUMIFS(Table1[Net Sales/Retail],Table1[Material - Key],Completed_via_Excel!A219)</f>
        <v>11145.27</v>
      </c>
      <c r="I219" s="21">
        <f>H219-SUMIFS(Table1[Promotion Net Sales/Retail],Table1[Material - Key],Completed_via_Excel!A219)</f>
        <v>6421.9400000000005</v>
      </c>
      <c r="J219">
        <f>H219/INDEX(Table1[Monthly AVG sales],MATCH(Completed_via_Excel!A219,Table1[Material - Key],0))</f>
        <v>12</v>
      </c>
      <c r="K219" s="4">
        <f>H219/SUMIFS(Table1[Net Sales/Retail],Table1[Material - Brand],Completed_via_Excel!B219,Table1[PRIVATE LABEL],"&lt;&gt;PL")</f>
        <v>0.16408577068534813</v>
      </c>
    </row>
    <row r="220" spans="1:11">
      <c r="A220" t="str">
        <v>177271</v>
      </c>
      <c r="B220" t="str">
        <f>INDEX(Table1[Material - Brand],MATCH(Completed_via_Excel!A220,Table1[Material - Key],0))</f>
        <v>Off</v>
      </c>
      <c r="C220" s="5" t="str">
        <f t="array" ref="C220">IFERROR(
IF(OR(
INDEX(Table1[Current ext vend],
MATCH(1,($A220=Table1[Material - Key])*(Completed_via_Excel!C$1=Table1[Country - Key]),0)) =
INDEX(Table1[Current int vend],
MATCH(1,($A220=Table1[Material - Key])*(Completed_via_Excel!C$1=Table1[Country - Key]),0)),
INDEX(Table1[Current int vend],
MATCH(1,($A220=Table1[Material - Key])*(Completed_via_Excel!C$1=Table1[Country - Key]),0)) = 0),
INDEX(Table1[Current ext vend],
MATCH(1,($A220=Table1[Material - Key])*(Completed_via_Excel!C$1=Table1[Country - Key]),0)),
INDEX(Table1[Current int vend],
MATCH(1,($A220=Table1[Material - Key])*(Completed_via_Excel!C$1=Table1[Country - Key]),0))
),
"")</f>
        <v>Screen Strategies Media</v>
      </c>
      <c r="D220" s="5" t="str">
        <f t="array" ref="D220">IFERROR(
IF(OR(
INDEX(Table1[Current ext vend],
MATCH(1,($A220=Table1[Material - Key])*(Completed_via_Excel!D$1=Table1[Country - Key]),0)) =
INDEX(Table1[Current int vend],
MATCH(1,($A220=Table1[Material - Key])*(Completed_via_Excel!D$1=Table1[Country - Key]),0)),
INDEX(Table1[Current int vend],
MATCH(1,($A220=Table1[Material - Key])*(Completed_via_Excel!D$1=Table1[Country - Key]),0)) = 0),
INDEX(Table1[Current ext vend],
MATCH(1,($A220=Table1[Material - Key])*(Completed_via_Excel!D$1=Table1[Country - Key]),0)),
INDEX(Table1[Current int vend],
MATCH(1,($A220=Table1[Material - Key])*(Completed_via_Excel!D$1=Table1[Country - Key]),0))
),
"")</f>
        <v>Screen Strategies Media</v>
      </c>
      <c r="E220" t="str">
        <f t="array" ref="E220">IFERROR(
IF(OR(
INDEX(Table1[Current ext vend],
MATCH(1,($A220=Table1[Material - Key])*(Completed_via_Excel!E$1=Table1[Country - Key]),0)) =
INDEX(Table1[Current int vend],
MATCH(1,($A220=Table1[Material - Key])*(Completed_via_Excel!E$1=Table1[Country - Key]),0)),
INDEX(Table1[Current int vend],
MATCH(1,($A220=Table1[Material - Key])*(Completed_via_Excel!E$1=Table1[Country - Key]),0)) = 0),
INDEX(Table1[Current ext vend],
MATCH(1,($A220=Table1[Material - Key])*(Completed_via_Excel!E$1=Table1[Country - Key]),0)),
INDEX(Table1[Current int vend],
MATCH(1,($A220=Table1[Material - Key])*(Completed_via_Excel!E$1=Table1[Country - Key]),0))
),
"")</f>
        <v>Screen Strategies Media</v>
      </c>
      <c r="F220" s="20">
        <f t="array" ref="F220">MAX(IF(A220=Table1[Material - Key],Table1[Purchase Price]))</f>
        <v>2.2571773584905661</v>
      </c>
      <c r="G220">
        <f t="array" ref="G220">SUMPRODUCT((Table1[Material - Key]=A220)*(Table1[[HM Listing]:[EX Listing]]))</f>
        <v>163</v>
      </c>
      <c r="H220" s="21">
        <f>SUMIFS(Table1[Net Sales/Retail],Table1[Material - Key],Completed_via_Excel!A220)</f>
        <v>9962.880000000001</v>
      </c>
      <c r="I220" s="21">
        <f>H220-SUMIFS(Table1[Promotion Net Sales/Retail],Table1[Material - Key],Completed_via_Excel!A220)</f>
        <v>6340.3500000000013</v>
      </c>
      <c r="J220">
        <f>H220/INDEX(Table1[Monthly AVG sales],MATCH(Completed_via_Excel!A220,Table1[Material - Key],0))</f>
        <v>11.999999999999986</v>
      </c>
      <c r="K220" s="4">
        <f>H220/SUMIFS(Table1[Net Sales/Retail],Table1[Material - Brand],Completed_via_Excel!B220,Table1[PRIVATE LABEL],"&lt;&gt;PL")</f>
        <v>0.14667808344218142</v>
      </c>
    </row>
    <row r="221" spans="1:11">
      <c r="A221" t="str">
        <v>177529</v>
      </c>
      <c r="B221" t="str">
        <f>INDEX(Table1[Material - Brand],MATCH(Completed_via_Excel!A221,Table1[Material - Key],0))</f>
        <v>Mousticare</v>
      </c>
      <c r="C221" s="5" t="str">
        <f t="array" ref="C221">IFERROR(
IF(OR(
INDEX(Table1[Current ext vend],
MATCH(1,($A221=Table1[Material - Key])*(Completed_via_Excel!C$1=Table1[Country - Key]),0)) =
INDEX(Table1[Current int vend],
MATCH(1,($A221=Table1[Material - Key])*(Completed_via_Excel!C$1=Table1[Country - Key]),0)),
INDEX(Table1[Current int vend],
MATCH(1,($A221=Table1[Material - Key])*(Completed_via_Excel!C$1=Table1[Country - Key]),0)) = 0),
INDEX(Table1[Current ext vend],
MATCH(1,($A221=Table1[Material - Key])*(Completed_via_Excel!C$1=Table1[Country - Key]),0)),
INDEX(Table1[Current int vend],
MATCH(1,($A221=Table1[Material - Key])*(Completed_via_Excel!C$1=Table1[Country - Key]),0))
),
"")</f>
        <v/>
      </c>
      <c r="D221" s="5" t="str">
        <f t="array" ref="D221">IFERROR(
IF(OR(
INDEX(Table1[Current ext vend],
MATCH(1,($A221=Table1[Material - Key])*(Completed_via_Excel!D$1=Table1[Country - Key]),0)) =
INDEX(Table1[Current int vend],
MATCH(1,($A221=Table1[Material - Key])*(Completed_via_Excel!D$1=Table1[Country - Key]),0)),
INDEX(Table1[Current int vend],
MATCH(1,($A221=Table1[Material - Key])*(Completed_via_Excel!D$1=Table1[Country - Key]),0)) = 0),
INDEX(Table1[Current ext vend],
MATCH(1,($A221=Table1[Material - Key])*(Completed_via_Excel!D$1=Table1[Country - Key]),0)),
INDEX(Table1[Current int vend],
MATCH(1,($A221=Table1[Material - Key])*(Completed_via_Excel!D$1=Table1[Country - Key]),0))
),
"")</f>
        <v/>
      </c>
      <c r="E221" t="str">
        <f t="array" ref="E221">IFERROR(
IF(OR(
INDEX(Table1[Current ext vend],
MATCH(1,($A221=Table1[Material - Key])*(Completed_via_Excel!E$1=Table1[Country - Key]),0)) =
INDEX(Table1[Current int vend],
MATCH(1,($A221=Table1[Material - Key])*(Completed_via_Excel!E$1=Table1[Country - Key]),0)),
INDEX(Table1[Current int vend],
MATCH(1,($A221=Table1[Material - Key])*(Completed_via_Excel!E$1=Table1[Country - Key]),0)) = 0),
INDEX(Table1[Current ext vend],
MATCH(1,($A221=Table1[Material - Key])*(Completed_via_Excel!E$1=Table1[Country - Key]),0)),
INDEX(Table1[Current int vend],
MATCH(1,($A221=Table1[Material - Key])*(Completed_via_Excel!E$1=Table1[Country - Key]),0))
),
"")</f>
        <v>Strategic Media Placement</v>
      </c>
      <c r="F221" s="20">
        <f t="array" ref="F221">MAX(IF(A221=Table1[Material - Key],Table1[Purchase Price]))</f>
        <v>2.4498199999999999</v>
      </c>
      <c r="G221">
        <f t="array" ref="G221">SUMPRODUCT((Table1[Material - Key]=A221)*(Table1[[HM Listing]:[EX Listing]]))</f>
        <v>54</v>
      </c>
      <c r="H221" s="21">
        <f>SUMIFS(Table1[Net Sales/Retail],Table1[Material - Key],Completed_via_Excel!A221)</f>
        <v>9860.8100000000104</v>
      </c>
      <c r="I221" s="21">
        <f>H221-SUMIFS(Table1[Promotion Net Sales/Retail],Table1[Material - Key],Completed_via_Excel!A221)</f>
        <v>8342.9000000000106</v>
      </c>
      <c r="J221">
        <f>H221/INDEX(Table1[Monthly AVG sales],MATCH(Completed_via_Excel!A221,Table1[Material - Key],0))</f>
        <v>12.000000000000009</v>
      </c>
      <c r="K221" s="4">
        <f>H221/SUMIFS(Table1[Net Sales/Retail],Table1[Material - Brand],Completed_via_Excel!B221,Table1[PRIVATE LABEL],"&lt;&gt;PL")</f>
        <v>1</v>
      </c>
    </row>
    <row r="222" spans="1:11">
      <c r="A222" t="str">
        <v>177535</v>
      </c>
      <c r="B222" t="str">
        <f>INDEX(Table1[Material - Brand],MATCH(Completed_via_Excel!A222,Table1[Material - Key],0))</f>
        <v>Bros</v>
      </c>
      <c r="C222" s="5" t="str">
        <f t="array" ref="C222">IFERROR(
IF(OR(
INDEX(Table1[Current ext vend],
MATCH(1,($A222=Table1[Material - Key])*(Completed_via_Excel!C$1=Table1[Country - Key]),0)) =
INDEX(Table1[Current int vend],
MATCH(1,($A222=Table1[Material - Key])*(Completed_via_Excel!C$1=Table1[Country - Key]),0)),
INDEX(Table1[Current int vend],
MATCH(1,($A222=Table1[Material - Key])*(Completed_via_Excel!C$1=Table1[Country - Key]),0)) = 0),
INDEX(Table1[Current ext vend],
MATCH(1,($A222=Table1[Material - Key])*(Completed_via_Excel!C$1=Table1[Country - Key]),0)),
INDEX(Table1[Current int vend],
MATCH(1,($A222=Table1[Material - Key])*(Completed_via_Excel!C$1=Table1[Country - Key]),0))
),
"")</f>
        <v/>
      </c>
      <c r="D222" s="5" t="str">
        <f t="array" ref="D222">IFERROR(
IF(OR(
INDEX(Table1[Current ext vend],
MATCH(1,($A222=Table1[Material - Key])*(Completed_via_Excel!D$1=Table1[Country - Key]),0)) =
INDEX(Table1[Current int vend],
MATCH(1,($A222=Table1[Material - Key])*(Completed_via_Excel!D$1=Table1[Country - Key]),0)),
INDEX(Table1[Current int vend],
MATCH(1,($A222=Table1[Material - Key])*(Completed_via_Excel!D$1=Table1[Country - Key]),0)) = 0),
INDEX(Table1[Current ext vend],
MATCH(1,($A222=Table1[Material - Key])*(Completed_via_Excel!D$1=Table1[Country - Key]),0)),
INDEX(Table1[Current int vend],
MATCH(1,($A222=Table1[Material - Key])*(Completed_via_Excel!D$1=Table1[Country - Key]),0))
),
"")</f>
        <v/>
      </c>
      <c r="E222" t="str">
        <f t="array" ref="E222">IFERROR(
IF(OR(
INDEX(Table1[Current ext vend],
MATCH(1,($A222=Table1[Material - Key])*(Completed_via_Excel!E$1=Table1[Country - Key]),0)) =
INDEX(Table1[Current int vend],
MATCH(1,($A222=Table1[Material - Key])*(Completed_via_Excel!E$1=Table1[Country - Key]),0)),
INDEX(Table1[Current int vend],
MATCH(1,($A222=Table1[Material - Key])*(Completed_via_Excel!E$1=Table1[Country - Key]),0)) = 0),
INDEX(Table1[Current ext vend],
MATCH(1,($A222=Table1[Material - Key])*(Completed_via_Excel!E$1=Table1[Country - Key]),0)),
INDEX(Table1[Current int vend],
MATCH(1,($A222=Table1[Material - Key])*(Completed_via_Excel!E$1=Table1[Country - Key]),0))
),
"")</f>
        <v>Bully Pulpit Interactive</v>
      </c>
      <c r="F222" s="20">
        <f t="array" ref="F222">MAX(IF(A222=Table1[Material - Key],Table1[Purchase Price]))</f>
        <v>2.2845800000000001</v>
      </c>
      <c r="G222">
        <f t="array" ref="G222">SUMPRODUCT((Table1[Material - Key]=A222)*(Table1[[HM Listing]:[EX Listing]]))</f>
        <v>54</v>
      </c>
      <c r="H222" s="21">
        <f>SUMIFS(Table1[Net Sales/Retail],Table1[Material - Key],Completed_via_Excel!A222)</f>
        <v>5800.2300000000096</v>
      </c>
      <c r="I222" s="21">
        <f>H222-SUMIFS(Table1[Promotion Net Sales/Retail],Table1[Material - Key],Completed_via_Excel!A222)</f>
        <v>4480.3700000000099</v>
      </c>
      <c r="J222">
        <f>H222/INDEX(Table1[Monthly AVG sales],MATCH(Completed_via_Excel!A222,Table1[Material - Key],0))</f>
        <v>12.00000000000002</v>
      </c>
      <c r="K222" s="4">
        <f>H222/SUMIFS(Table1[Net Sales/Retail],Table1[Material - Brand],Completed_via_Excel!B222,Table1[PRIVATE LABEL],"&lt;&gt;PL")</f>
        <v>4.1465904582158278E-2</v>
      </c>
    </row>
    <row r="223" spans="1:11">
      <c r="A223" t="str">
        <v>177536</v>
      </c>
      <c r="B223" t="str">
        <f>INDEX(Table1[Material - Brand],MATCH(Completed_via_Excel!A223,Table1[Material - Key],0))</f>
        <v>Bros</v>
      </c>
      <c r="C223" s="5" t="str">
        <f t="array" ref="C223">IFERROR(
IF(OR(
INDEX(Table1[Current ext vend],
MATCH(1,($A223=Table1[Material - Key])*(Completed_via_Excel!C$1=Table1[Country - Key]),0)) =
INDEX(Table1[Current int vend],
MATCH(1,($A223=Table1[Material - Key])*(Completed_via_Excel!C$1=Table1[Country - Key]),0)),
INDEX(Table1[Current int vend],
MATCH(1,($A223=Table1[Material - Key])*(Completed_via_Excel!C$1=Table1[Country - Key]),0)) = 0),
INDEX(Table1[Current ext vend],
MATCH(1,($A223=Table1[Material - Key])*(Completed_via_Excel!C$1=Table1[Country - Key]),0)),
INDEX(Table1[Current int vend],
MATCH(1,($A223=Table1[Material - Key])*(Completed_via_Excel!C$1=Table1[Country - Key]),0))
),
"")</f>
        <v/>
      </c>
      <c r="D223" s="5" t="str">
        <f t="array" ref="D223">IFERROR(
IF(OR(
INDEX(Table1[Current ext vend],
MATCH(1,($A223=Table1[Material - Key])*(Completed_via_Excel!D$1=Table1[Country - Key]),0)) =
INDEX(Table1[Current int vend],
MATCH(1,($A223=Table1[Material - Key])*(Completed_via_Excel!D$1=Table1[Country - Key]),0)),
INDEX(Table1[Current int vend],
MATCH(1,($A223=Table1[Material - Key])*(Completed_via_Excel!D$1=Table1[Country - Key]),0)) = 0),
INDEX(Table1[Current ext vend],
MATCH(1,($A223=Table1[Material - Key])*(Completed_via_Excel!D$1=Table1[Country - Key]),0)),
INDEX(Table1[Current int vend],
MATCH(1,($A223=Table1[Material - Key])*(Completed_via_Excel!D$1=Table1[Country - Key]),0))
),
"")</f>
        <v/>
      </c>
      <c r="E223" t="str">
        <f t="array" ref="E223">IFERROR(
IF(OR(
INDEX(Table1[Current ext vend],
MATCH(1,($A223=Table1[Material - Key])*(Completed_via_Excel!E$1=Table1[Country - Key]),0)) =
INDEX(Table1[Current int vend],
MATCH(1,($A223=Table1[Material - Key])*(Completed_via_Excel!E$1=Table1[Country - Key]),0)),
INDEX(Table1[Current int vend],
MATCH(1,($A223=Table1[Material - Key])*(Completed_via_Excel!E$1=Table1[Country - Key]),0)) = 0),
INDEX(Table1[Current ext vend],
MATCH(1,($A223=Table1[Material - Key])*(Completed_via_Excel!E$1=Table1[Country - Key]),0)),
INDEX(Table1[Current int vend],
MATCH(1,($A223=Table1[Material - Key])*(Completed_via_Excel!E$1=Table1[Country - Key]),0))
),
"")</f>
        <v>Bully Pulpit Interactive</v>
      </c>
      <c r="F223" s="20">
        <f t="array" ref="F223">MAX(IF(A223=Table1[Material - Key],Table1[Purchase Price]))</f>
        <v>2.2019600000000001</v>
      </c>
      <c r="G223">
        <f t="array" ref="G223">SUMPRODUCT((Table1[Material - Key]=A223)*(Table1[[HM Listing]:[EX Listing]]))</f>
        <v>55</v>
      </c>
      <c r="H223" s="21">
        <f>SUMIFS(Table1[Net Sales/Retail],Table1[Material - Key],Completed_via_Excel!A223)</f>
        <v>7853.85</v>
      </c>
      <c r="I223" s="21">
        <f>H223-SUMIFS(Table1[Promotion Net Sales/Retail],Table1[Material - Key],Completed_via_Excel!A223)</f>
        <v>6875.7900000000009</v>
      </c>
      <c r="J223">
        <f>H223/INDEX(Table1[Monthly AVG sales],MATCH(Completed_via_Excel!A223,Table1[Material - Key],0))</f>
        <v>12.000000000000002</v>
      </c>
      <c r="K223" s="4">
        <f>H223/SUMIFS(Table1[Net Sales/Retail],Table1[Material - Brand],Completed_via_Excel!B223,Table1[PRIVATE LABEL],"&lt;&gt;PL")</f>
        <v>5.6147255316182851E-2</v>
      </c>
    </row>
    <row r="224" spans="1:11">
      <c r="A224" t="str">
        <v>177552</v>
      </c>
      <c r="B224" t="str">
        <f>INDEX(Table1[Material - Brand],MATCH(Completed_via_Excel!A224,Table1[Material - Key],0))</f>
        <v>Bros</v>
      </c>
      <c r="C224" s="5" t="str">
        <f t="array" ref="C224">IFERROR(
IF(OR(
INDEX(Table1[Current ext vend],
MATCH(1,($A224=Table1[Material - Key])*(Completed_via_Excel!C$1=Table1[Country - Key]),0)) =
INDEX(Table1[Current int vend],
MATCH(1,($A224=Table1[Material - Key])*(Completed_via_Excel!C$1=Table1[Country - Key]),0)),
INDEX(Table1[Current int vend],
MATCH(1,($A224=Table1[Material - Key])*(Completed_via_Excel!C$1=Table1[Country - Key]),0)) = 0),
INDEX(Table1[Current ext vend],
MATCH(1,($A224=Table1[Material - Key])*(Completed_via_Excel!C$1=Table1[Country - Key]),0)),
INDEX(Table1[Current int vend],
MATCH(1,($A224=Table1[Material - Key])*(Completed_via_Excel!C$1=Table1[Country - Key]),0))
),
"")</f>
        <v/>
      </c>
      <c r="D224" s="5" t="str">
        <f t="array" ref="D224">IFERROR(
IF(OR(
INDEX(Table1[Current ext vend],
MATCH(1,($A224=Table1[Material - Key])*(Completed_via_Excel!D$1=Table1[Country - Key]),0)) =
INDEX(Table1[Current int vend],
MATCH(1,($A224=Table1[Material - Key])*(Completed_via_Excel!D$1=Table1[Country - Key]),0)),
INDEX(Table1[Current int vend],
MATCH(1,($A224=Table1[Material - Key])*(Completed_via_Excel!D$1=Table1[Country - Key]),0)) = 0),
INDEX(Table1[Current ext vend],
MATCH(1,($A224=Table1[Material - Key])*(Completed_via_Excel!D$1=Table1[Country - Key]),0)),
INDEX(Table1[Current int vend],
MATCH(1,($A224=Table1[Material - Key])*(Completed_via_Excel!D$1=Table1[Country - Key]),0))
),
"")</f>
        <v/>
      </c>
      <c r="E224" t="str">
        <f t="array" ref="E224">IFERROR(
IF(OR(
INDEX(Table1[Current ext vend],
MATCH(1,($A224=Table1[Material - Key])*(Completed_via_Excel!E$1=Table1[Country - Key]),0)) =
INDEX(Table1[Current int vend],
MATCH(1,($A224=Table1[Material - Key])*(Completed_via_Excel!E$1=Table1[Country - Key]),0)),
INDEX(Table1[Current int vend],
MATCH(1,($A224=Table1[Material - Key])*(Completed_via_Excel!E$1=Table1[Country - Key]),0)) = 0),
INDEX(Table1[Current ext vend],
MATCH(1,($A224=Table1[Material - Key])*(Completed_via_Excel!E$1=Table1[Country - Key]),0)),
INDEX(Table1[Current int vend],
MATCH(1,($A224=Table1[Material - Key])*(Completed_via_Excel!E$1=Table1[Country - Key]),0))
),
"")</f>
        <v>Bully Pulpit Interactive</v>
      </c>
      <c r="F224" s="20">
        <f t="array" ref="F224">MAX(IF(A224=Table1[Material - Key],Table1[Purchase Price]))</f>
        <v>1.1836</v>
      </c>
      <c r="G224">
        <f t="array" ref="G224">SUMPRODUCT((Table1[Material - Key]=A224)*(Table1[[HM Listing]:[EX Listing]]))</f>
        <v>55</v>
      </c>
      <c r="H224" s="21">
        <f>SUMIFS(Table1[Net Sales/Retail],Table1[Material - Key],Completed_via_Excel!A224)</f>
        <v>9355.93</v>
      </c>
      <c r="I224" s="21">
        <f>H224-SUMIFS(Table1[Promotion Net Sales/Retail],Table1[Material - Key],Completed_via_Excel!A224)</f>
        <v>8218.1</v>
      </c>
      <c r="J224">
        <f>H224/INDEX(Table1[Monthly AVG sales],MATCH(Completed_via_Excel!A224,Table1[Material - Key],0))</f>
        <v>11.999999999999989</v>
      </c>
      <c r="K224" s="4">
        <f>H224/SUMIFS(Table1[Net Sales/Retail],Table1[Material - Brand],Completed_via_Excel!B224,Table1[PRIVATE LABEL],"&lt;&gt;PL")</f>
        <v>6.6885640855164616E-2</v>
      </c>
    </row>
    <row r="225" spans="1:11">
      <c r="A225" t="str">
        <v>177556</v>
      </c>
      <c r="B225" t="str">
        <f>INDEX(Table1[Material - Brand],MATCH(Completed_via_Excel!A225,Table1[Material - Key],0))</f>
        <v>Deramed</v>
      </c>
      <c r="C225" s="5" t="str">
        <f t="array" ref="C225">IFERROR(
IF(OR(
INDEX(Table1[Current ext vend],
MATCH(1,($A225=Table1[Material - Key])*(Completed_via_Excel!C$1=Table1[Country - Key]),0)) =
INDEX(Table1[Current int vend],
MATCH(1,($A225=Table1[Material - Key])*(Completed_via_Excel!C$1=Table1[Country - Key]),0)),
INDEX(Table1[Current int vend],
MATCH(1,($A225=Table1[Material - Key])*(Completed_via_Excel!C$1=Table1[Country - Key]),0)) = 0),
INDEX(Table1[Current ext vend],
MATCH(1,($A225=Table1[Material - Key])*(Completed_via_Excel!C$1=Table1[Country - Key]),0)),
INDEX(Table1[Current int vend],
MATCH(1,($A225=Table1[Material - Key])*(Completed_via_Excel!C$1=Table1[Country - Key]),0))
),
"")</f>
        <v/>
      </c>
      <c r="D225" s="5" t="str">
        <f t="array" ref="D225">IFERROR(
IF(OR(
INDEX(Table1[Current ext vend],
MATCH(1,($A225=Table1[Material - Key])*(Completed_via_Excel!D$1=Table1[Country - Key]),0)) =
INDEX(Table1[Current int vend],
MATCH(1,($A225=Table1[Material - Key])*(Completed_via_Excel!D$1=Table1[Country - Key]),0)),
INDEX(Table1[Current int vend],
MATCH(1,($A225=Table1[Material - Key])*(Completed_via_Excel!D$1=Table1[Country - Key]),0)) = 0),
INDEX(Table1[Current ext vend],
MATCH(1,($A225=Table1[Material - Key])*(Completed_via_Excel!D$1=Table1[Country - Key]),0)),
INDEX(Table1[Current int vend],
MATCH(1,($A225=Table1[Material - Key])*(Completed_via_Excel!D$1=Table1[Country - Key]),0))
),
"")</f>
        <v/>
      </c>
      <c r="E225" t="str">
        <f t="array" ref="E225">IFERROR(
IF(OR(
INDEX(Table1[Current ext vend],
MATCH(1,($A225=Table1[Material - Key])*(Completed_via_Excel!E$1=Table1[Country - Key]),0)) =
INDEX(Table1[Current int vend],
MATCH(1,($A225=Table1[Material - Key])*(Completed_via_Excel!E$1=Table1[Country - Key]),0)),
INDEX(Table1[Current int vend],
MATCH(1,($A225=Table1[Material - Key])*(Completed_via_Excel!E$1=Table1[Country - Key]),0)) = 0),
INDEX(Table1[Current ext vend],
MATCH(1,($A225=Table1[Material - Key])*(Completed_via_Excel!E$1=Table1[Country - Key]),0)),
INDEX(Table1[Current int vend],
MATCH(1,($A225=Table1[Material - Key])*(Completed_via_Excel!E$1=Table1[Country - Key]),0))
),
"")</f>
        <v>Automatic Data Processing Inc</v>
      </c>
      <c r="F225" s="20">
        <f t="array" ref="F225">MAX(IF(A225=Table1[Material - Key],Table1[Purchase Price]))</f>
        <v>2.2294999999999998</v>
      </c>
      <c r="G225">
        <f t="array" ref="G225">SUMPRODUCT((Table1[Material - Key]=A225)*(Table1[[HM Listing]:[EX Listing]]))</f>
        <v>55</v>
      </c>
      <c r="H225" s="21">
        <f>SUMIFS(Table1[Net Sales/Retail],Table1[Material - Key],Completed_via_Excel!A225)</f>
        <v>6952.16</v>
      </c>
      <c r="I225" s="21">
        <f>H225-SUMIFS(Table1[Promotion Net Sales/Retail],Table1[Material - Key],Completed_via_Excel!A225)</f>
        <v>6257.61</v>
      </c>
      <c r="J225">
        <f>H225/INDEX(Table1[Monthly AVG sales],MATCH(Completed_via_Excel!A225,Table1[Material - Key],0))</f>
        <v>11.999999999999993</v>
      </c>
      <c r="K225" s="4">
        <f>H225/SUMIFS(Table1[Net Sales/Retail],Table1[Material - Brand],Completed_via_Excel!B225,Table1[PRIVATE LABEL],"&lt;&gt;PL")</f>
        <v>0.17399182417419604</v>
      </c>
    </row>
    <row r="226" spans="1:11">
      <c r="A226" t="str">
        <v>177557</v>
      </c>
      <c r="B226" t="str">
        <f>INDEX(Table1[Material - Brand],MATCH(Completed_via_Excel!A226,Table1[Material - Key],0))</f>
        <v>Deramed</v>
      </c>
      <c r="C226" s="5" t="str">
        <f t="array" ref="C226">IFERROR(
IF(OR(
INDEX(Table1[Current ext vend],
MATCH(1,($A226=Table1[Material - Key])*(Completed_via_Excel!C$1=Table1[Country - Key]),0)) =
INDEX(Table1[Current int vend],
MATCH(1,($A226=Table1[Material - Key])*(Completed_via_Excel!C$1=Table1[Country - Key]),0)),
INDEX(Table1[Current int vend],
MATCH(1,($A226=Table1[Material - Key])*(Completed_via_Excel!C$1=Table1[Country - Key]),0)) = 0),
INDEX(Table1[Current ext vend],
MATCH(1,($A226=Table1[Material - Key])*(Completed_via_Excel!C$1=Table1[Country - Key]),0)),
INDEX(Table1[Current int vend],
MATCH(1,($A226=Table1[Material - Key])*(Completed_via_Excel!C$1=Table1[Country - Key]),0))
),
"")</f>
        <v/>
      </c>
      <c r="D226" s="5" t="str">
        <f t="array" ref="D226">IFERROR(
IF(OR(
INDEX(Table1[Current ext vend],
MATCH(1,($A226=Table1[Material - Key])*(Completed_via_Excel!D$1=Table1[Country - Key]),0)) =
INDEX(Table1[Current int vend],
MATCH(1,($A226=Table1[Material - Key])*(Completed_via_Excel!D$1=Table1[Country - Key]),0)),
INDEX(Table1[Current int vend],
MATCH(1,($A226=Table1[Material - Key])*(Completed_via_Excel!D$1=Table1[Country - Key]),0)) = 0),
INDEX(Table1[Current ext vend],
MATCH(1,($A226=Table1[Material - Key])*(Completed_via_Excel!D$1=Table1[Country - Key]),0)),
INDEX(Table1[Current int vend],
MATCH(1,($A226=Table1[Material - Key])*(Completed_via_Excel!D$1=Table1[Country - Key]),0))
),
"")</f>
        <v/>
      </c>
      <c r="E226" t="str">
        <f t="array" ref="E226">IFERROR(
IF(OR(
INDEX(Table1[Current ext vend],
MATCH(1,($A226=Table1[Material - Key])*(Completed_via_Excel!E$1=Table1[Country - Key]),0)) =
INDEX(Table1[Current int vend],
MATCH(1,($A226=Table1[Material - Key])*(Completed_via_Excel!E$1=Table1[Country - Key]),0)),
INDEX(Table1[Current int vend],
MATCH(1,($A226=Table1[Material - Key])*(Completed_via_Excel!E$1=Table1[Country - Key]),0)) = 0),
INDEX(Table1[Current ext vend],
MATCH(1,($A226=Table1[Material - Key])*(Completed_via_Excel!E$1=Table1[Country - Key]),0)),
INDEX(Table1[Current int vend],
MATCH(1,($A226=Table1[Material - Key])*(Completed_via_Excel!E$1=Table1[Country - Key]),0))
),
"")</f>
        <v>Automatic Data Processing Inc</v>
      </c>
      <c r="F226" s="20">
        <f t="array" ref="F226">MAX(IF(A226=Table1[Material - Key],Table1[Purchase Price]))</f>
        <v>2.17442</v>
      </c>
      <c r="G226">
        <f t="array" ref="G226">SUMPRODUCT((Table1[Material - Key]=A226)*(Table1[[HM Listing]:[EX Listing]]))</f>
        <v>54</v>
      </c>
      <c r="H226" s="21">
        <f>SUMIFS(Table1[Net Sales/Retail],Table1[Material - Key],Completed_via_Excel!A226)</f>
        <v>4423.25</v>
      </c>
      <c r="I226" s="21">
        <f>H226-SUMIFS(Table1[Promotion Net Sales/Retail],Table1[Material - Key],Completed_via_Excel!A226)</f>
        <v>3907.84</v>
      </c>
      <c r="J226">
        <f>H226/INDEX(Table1[Monthly AVG sales],MATCH(Completed_via_Excel!A226,Table1[Material - Key],0))</f>
        <v>11.999999999999988</v>
      </c>
      <c r="K226" s="4">
        <f>H226/SUMIFS(Table1[Net Sales/Retail],Table1[Material - Brand],Completed_via_Excel!B226,Table1[PRIVATE LABEL],"&lt;&gt;PL")</f>
        <v>0.11070075146120237</v>
      </c>
    </row>
    <row r="227" spans="1:11">
      <c r="A227" t="str">
        <v>177558</v>
      </c>
      <c r="B227" t="str">
        <f>INDEX(Table1[Material - Brand],MATCH(Completed_via_Excel!A227,Table1[Material - Key],0))</f>
        <v>Deramed</v>
      </c>
      <c r="C227" s="5" t="str">
        <f t="array" ref="C227">IFERROR(
IF(OR(
INDEX(Table1[Current ext vend],
MATCH(1,($A227=Table1[Material - Key])*(Completed_via_Excel!C$1=Table1[Country - Key]),0)) =
INDEX(Table1[Current int vend],
MATCH(1,($A227=Table1[Material - Key])*(Completed_via_Excel!C$1=Table1[Country - Key]),0)),
INDEX(Table1[Current int vend],
MATCH(1,($A227=Table1[Material - Key])*(Completed_via_Excel!C$1=Table1[Country - Key]),0)) = 0),
INDEX(Table1[Current ext vend],
MATCH(1,($A227=Table1[Material - Key])*(Completed_via_Excel!C$1=Table1[Country - Key]),0)),
INDEX(Table1[Current int vend],
MATCH(1,($A227=Table1[Material - Key])*(Completed_via_Excel!C$1=Table1[Country - Key]),0))
),
"")</f>
        <v/>
      </c>
      <c r="D227" s="5" t="str">
        <f t="array" ref="D227">IFERROR(
IF(OR(
INDEX(Table1[Current ext vend],
MATCH(1,($A227=Table1[Material - Key])*(Completed_via_Excel!D$1=Table1[Country - Key]),0)) =
INDEX(Table1[Current int vend],
MATCH(1,($A227=Table1[Material - Key])*(Completed_via_Excel!D$1=Table1[Country - Key]),0)),
INDEX(Table1[Current int vend],
MATCH(1,($A227=Table1[Material - Key])*(Completed_via_Excel!D$1=Table1[Country - Key]),0)) = 0),
INDEX(Table1[Current ext vend],
MATCH(1,($A227=Table1[Material - Key])*(Completed_via_Excel!D$1=Table1[Country - Key]),0)),
INDEX(Table1[Current int vend],
MATCH(1,($A227=Table1[Material - Key])*(Completed_via_Excel!D$1=Table1[Country - Key]),0))
),
"")</f>
        <v/>
      </c>
      <c r="E227" t="str">
        <f t="array" ref="E227">IFERROR(
IF(OR(
INDEX(Table1[Current ext vend],
MATCH(1,($A227=Table1[Material - Key])*(Completed_via_Excel!E$1=Table1[Country - Key]),0)) =
INDEX(Table1[Current int vend],
MATCH(1,($A227=Table1[Material - Key])*(Completed_via_Excel!E$1=Table1[Country - Key]),0)),
INDEX(Table1[Current int vend],
MATCH(1,($A227=Table1[Material - Key])*(Completed_via_Excel!E$1=Table1[Country - Key]),0)) = 0),
INDEX(Table1[Current ext vend],
MATCH(1,($A227=Table1[Material - Key])*(Completed_via_Excel!E$1=Table1[Country - Key]),0)),
INDEX(Table1[Current int vend],
MATCH(1,($A227=Table1[Material - Key])*(Completed_via_Excel!E$1=Table1[Country - Key]),0))
),
"")</f>
        <v>Automatic Data Processing Inc</v>
      </c>
      <c r="F227" s="20">
        <f t="array" ref="F227">MAX(IF(A227=Table1[Material - Key],Table1[Purchase Price]))</f>
        <v>2.5140799999999999</v>
      </c>
      <c r="G227">
        <f t="array" ref="G227">SUMPRODUCT((Table1[Material - Key]=A227)*(Table1[[HM Listing]:[EX Listing]]))</f>
        <v>55</v>
      </c>
      <c r="H227" s="21">
        <f>SUMIFS(Table1[Net Sales/Retail],Table1[Material - Key],Completed_via_Excel!A227)</f>
        <v>21025.63</v>
      </c>
      <c r="I227" s="21">
        <f>H227-SUMIFS(Table1[Promotion Net Sales/Retail],Table1[Material - Key],Completed_via_Excel!A227)</f>
        <v>18604.370000000003</v>
      </c>
      <c r="J227">
        <f>H227/INDEX(Table1[Monthly AVG sales],MATCH(Completed_via_Excel!A227,Table1[Material - Key],0))</f>
        <v>12.000000000000023</v>
      </c>
      <c r="K227" s="4">
        <f>H227/SUMIFS(Table1[Net Sales/Retail],Table1[Material - Brand],Completed_via_Excel!B227,Table1[PRIVATE LABEL],"&lt;&gt;PL")</f>
        <v>0.52620879239138652</v>
      </c>
    </row>
    <row r="228" spans="1:11">
      <c r="A228" t="str">
        <v>177559</v>
      </c>
      <c r="B228" t="str">
        <f>INDEX(Table1[Material - Brand],MATCH(Completed_via_Excel!A228,Table1[Material - Key],0))</f>
        <v>Deramed</v>
      </c>
      <c r="C228" s="5" t="str">
        <f t="array" ref="C228">IFERROR(
IF(OR(
INDEX(Table1[Current ext vend],
MATCH(1,($A228=Table1[Material - Key])*(Completed_via_Excel!C$1=Table1[Country - Key]),0)) =
INDEX(Table1[Current int vend],
MATCH(1,($A228=Table1[Material - Key])*(Completed_via_Excel!C$1=Table1[Country - Key]),0)),
INDEX(Table1[Current int vend],
MATCH(1,($A228=Table1[Material - Key])*(Completed_via_Excel!C$1=Table1[Country - Key]),0)) = 0),
INDEX(Table1[Current ext vend],
MATCH(1,($A228=Table1[Material - Key])*(Completed_via_Excel!C$1=Table1[Country - Key]),0)),
INDEX(Table1[Current int vend],
MATCH(1,($A228=Table1[Material - Key])*(Completed_via_Excel!C$1=Table1[Country - Key]),0))
),
"")</f>
        <v/>
      </c>
      <c r="D228" s="5" t="str">
        <f t="array" ref="D228">IFERROR(
IF(OR(
INDEX(Table1[Current ext vend],
MATCH(1,($A228=Table1[Material - Key])*(Completed_via_Excel!D$1=Table1[Country - Key]),0)) =
INDEX(Table1[Current int vend],
MATCH(1,($A228=Table1[Material - Key])*(Completed_via_Excel!D$1=Table1[Country - Key]),0)),
INDEX(Table1[Current int vend],
MATCH(1,($A228=Table1[Material - Key])*(Completed_via_Excel!D$1=Table1[Country - Key]),0)) = 0),
INDEX(Table1[Current ext vend],
MATCH(1,($A228=Table1[Material - Key])*(Completed_via_Excel!D$1=Table1[Country - Key]),0)),
INDEX(Table1[Current int vend],
MATCH(1,($A228=Table1[Material - Key])*(Completed_via_Excel!D$1=Table1[Country - Key]),0))
),
"")</f>
        <v/>
      </c>
      <c r="E228" t="str">
        <f t="array" ref="E228">IFERROR(
IF(OR(
INDEX(Table1[Current ext vend],
MATCH(1,($A228=Table1[Material - Key])*(Completed_via_Excel!E$1=Table1[Country - Key]),0)) =
INDEX(Table1[Current int vend],
MATCH(1,($A228=Table1[Material - Key])*(Completed_via_Excel!E$1=Table1[Country - Key]),0)),
INDEX(Table1[Current int vend],
MATCH(1,($A228=Table1[Material - Key])*(Completed_via_Excel!E$1=Table1[Country - Key]),0)) = 0),
INDEX(Table1[Current ext vend],
MATCH(1,($A228=Table1[Material - Key])*(Completed_via_Excel!E$1=Table1[Country - Key]),0)),
INDEX(Table1[Current int vend],
MATCH(1,($A228=Table1[Material - Key])*(Completed_via_Excel!E$1=Table1[Country - Key]),0))
),
"")</f>
        <v>Automatic Data Processing Inc</v>
      </c>
      <c r="F228" s="20">
        <f t="array" ref="F228">MAX(IF(A228=Table1[Material - Key],Table1[Purchase Price]))</f>
        <v>2.1468799999999999</v>
      </c>
      <c r="G228">
        <f t="array" ref="G228">SUMPRODUCT((Table1[Material - Key]=A228)*(Table1[[HM Listing]:[EX Listing]]))</f>
        <v>54</v>
      </c>
      <c r="H228" s="21">
        <f>SUMIFS(Table1[Net Sales/Retail],Table1[Material - Key],Completed_via_Excel!A228)</f>
        <v>5004.0200000000004</v>
      </c>
      <c r="I228" s="21">
        <f>H228-SUMIFS(Table1[Promotion Net Sales/Retail],Table1[Material - Key],Completed_via_Excel!A228)</f>
        <v>4486.2800000000007</v>
      </c>
      <c r="J228">
        <f>H228/INDEX(Table1[Monthly AVG sales],MATCH(Completed_via_Excel!A228,Table1[Material - Key],0))</f>
        <v>11.999999999999991</v>
      </c>
      <c r="K228" s="4">
        <f>H228/SUMIFS(Table1[Net Sales/Retail],Table1[Material - Brand],Completed_via_Excel!B228,Table1[PRIVATE LABEL],"&lt;&gt;PL")</f>
        <v>0.12523569192943784</v>
      </c>
    </row>
    <row r="229" spans="1:11">
      <c r="A229" t="str">
        <v>177560</v>
      </c>
      <c r="B229" t="str">
        <f>INDEX(Table1[Material - Brand],MATCH(Completed_via_Excel!A229,Table1[Material - Key],0))</f>
        <v>Deramed</v>
      </c>
      <c r="C229" s="5" t="str">
        <f t="array" ref="C229">IFERROR(
IF(OR(
INDEX(Table1[Current ext vend],
MATCH(1,($A229=Table1[Material - Key])*(Completed_via_Excel!C$1=Table1[Country - Key]),0)) =
INDEX(Table1[Current int vend],
MATCH(1,($A229=Table1[Material - Key])*(Completed_via_Excel!C$1=Table1[Country - Key]),0)),
INDEX(Table1[Current int vend],
MATCH(1,($A229=Table1[Material - Key])*(Completed_via_Excel!C$1=Table1[Country - Key]),0)) = 0),
INDEX(Table1[Current ext vend],
MATCH(1,($A229=Table1[Material - Key])*(Completed_via_Excel!C$1=Table1[Country - Key]),0)),
INDEX(Table1[Current int vend],
MATCH(1,($A229=Table1[Material - Key])*(Completed_via_Excel!C$1=Table1[Country - Key]),0))
),
"")</f>
        <v/>
      </c>
      <c r="D229" s="5" t="str">
        <f t="array" ref="D229">IFERROR(
IF(OR(
INDEX(Table1[Current ext vend],
MATCH(1,($A229=Table1[Material - Key])*(Completed_via_Excel!D$1=Table1[Country - Key]),0)) =
INDEX(Table1[Current int vend],
MATCH(1,($A229=Table1[Material - Key])*(Completed_via_Excel!D$1=Table1[Country - Key]),0)),
INDEX(Table1[Current int vend],
MATCH(1,($A229=Table1[Material - Key])*(Completed_via_Excel!D$1=Table1[Country - Key]),0)) = 0),
INDEX(Table1[Current ext vend],
MATCH(1,($A229=Table1[Material - Key])*(Completed_via_Excel!D$1=Table1[Country - Key]),0)),
INDEX(Table1[Current int vend],
MATCH(1,($A229=Table1[Material - Key])*(Completed_via_Excel!D$1=Table1[Country - Key]),0))
),
"")</f>
        <v/>
      </c>
      <c r="E229" t="str">
        <f t="array" ref="E229">IFERROR(
IF(OR(
INDEX(Table1[Current ext vend],
MATCH(1,($A229=Table1[Material - Key])*(Completed_via_Excel!E$1=Table1[Country - Key]),0)) =
INDEX(Table1[Current int vend],
MATCH(1,($A229=Table1[Material - Key])*(Completed_via_Excel!E$1=Table1[Country - Key]),0)),
INDEX(Table1[Current int vend],
MATCH(1,($A229=Table1[Material - Key])*(Completed_via_Excel!E$1=Table1[Country - Key]),0)) = 0),
INDEX(Table1[Current ext vend],
MATCH(1,($A229=Table1[Material - Key])*(Completed_via_Excel!E$1=Table1[Country - Key]),0)),
INDEX(Table1[Current int vend],
MATCH(1,($A229=Table1[Material - Key])*(Completed_via_Excel!E$1=Table1[Country - Key]),0))
),
"")</f>
        <v>Automatic Data Processing Inc</v>
      </c>
      <c r="F229" s="20">
        <f t="array" ref="F229">MAX(IF(A229=Table1[Material - Key],Table1[Purchase Price]))</f>
        <v>2.1468799999999999</v>
      </c>
      <c r="G229">
        <f t="array" ref="G229">SUMPRODUCT((Table1[Material - Key]=A229)*(Table1[[HM Listing]:[EX Listing]]))</f>
        <v>36</v>
      </c>
      <c r="H229" s="21">
        <f>SUMIFS(Table1[Net Sales/Retail],Table1[Material - Key],Completed_via_Excel!A229)</f>
        <v>2551.7600000000002</v>
      </c>
      <c r="I229" s="21">
        <f>H229-SUMIFS(Table1[Promotion Net Sales/Retail],Table1[Material - Key],Completed_via_Excel!A229)</f>
        <v>2286.8900000000003</v>
      </c>
      <c r="J229">
        <f>H229/INDEX(Table1[Monthly AVG sales],MATCH(Completed_via_Excel!A229,Table1[Material - Key],0))</f>
        <v>11.999999999999982</v>
      </c>
      <c r="K229" s="4">
        <f>H229/SUMIFS(Table1[Net Sales/Retail],Table1[Material - Brand],Completed_via_Excel!B229,Table1[PRIVATE LABEL],"&lt;&gt;PL")</f>
        <v>6.3862940043777267E-2</v>
      </c>
    </row>
    <row r="230" spans="1:11">
      <c r="A230" t="str">
        <v>178165</v>
      </c>
      <c r="B230" t="str">
        <f>INDEX(Table1[Material - Brand],MATCH(Completed_via_Excel!A230,Table1[Material - Key],0))</f>
        <v>Komfortas</v>
      </c>
      <c r="C230" s="5" t="str">
        <f t="array" ref="C230">IFERROR(
IF(OR(
INDEX(Table1[Current ext vend],
MATCH(1,($A230=Table1[Material - Key])*(Completed_via_Excel!C$1=Table1[Country - Key]),0)) =
INDEX(Table1[Current int vend],
MATCH(1,($A230=Table1[Material - Key])*(Completed_via_Excel!C$1=Table1[Country - Key]),0)),
INDEX(Table1[Current int vend],
MATCH(1,($A230=Table1[Material - Key])*(Completed_via_Excel!C$1=Table1[Country - Key]),0)) = 0),
INDEX(Table1[Current ext vend],
MATCH(1,($A230=Table1[Material - Key])*(Completed_via_Excel!C$1=Table1[Country - Key]),0)),
INDEX(Table1[Current int vend],
MATCH(1,($A230=Table1[Material - Key])*(Completed_via_Excel!C$1=Table1[Country - Key]),0))
),
"")</f>
        <v>US Postal Service</v>
      </c>
      <c r="D230" s="5" t="str">
        <f t="array" ref="D230">IFERROR(
IF(OR(
INDEX(Table1[Current ext vend],
MATCH(1,($A230=Table1[Material - Key])*(Completed_via_Excel!D$1=Table1[Country - Key]),0)) =
INDEX(Table1[Current int vend],
MATCH(1,($A230=Table1[Material - Key])*(Completed_via_Excel!D$1=Table1[Country - Key]),0)),
INDEX(Table1[Current int vend],
MATCH(1,($A230=Table1[Material - Key])*(Completed_via_Excel!D$1=Table1[Country - Key]),0)) = 0),
INDEX(Table1[Current ext vend],
MATCH(1,($A230=Table1[Material - Key])*(Completed_via_Excel!D$1=Table1[Country - Key]),0)),
INDEX(Table1[Current int vend],
MATCH(1,($A230=Table1[Material - Key])*(Completed_via_Excel!D$1=Table1[Country - Key]),0))
),
"")</f>
        <v/>
      </c>
      <c r="E230" t="str">
        <f t="array" ref="E230">IFERROR(
IF(OR(
INDEX(Table1[Current ext vend],
MATCH(1,($A230=Table1[Material - Key])*(Completed_via_Excel!E$1=Table1[Country - Key]),0)) =
INDEX(Table1[Current int vend],
MATCH(1,($A230=Table1[Material - Key])*(Completed_via_Excel!E$1=Table1[Country - Key]),0)),
INDEX(Table1[Current int vend],
MATCH(1,($A230=Table1[Material - Key])*(Completed_via_Excel!E$1=Table1[Country - Key]),0)) = 0),
INDEX(Table1[Current ext vend],
MATCH(1,($A230=Table1[Material - Key])*(Completed_via_Excel!E$1=Table1[Country - Key]),0)),
INDEX(Table1[Current int vend],
MATCH(1,($A230=Table1[Material - Key])*(Completed_via_Excel!E$1=Table1[Country - Key]),0))
),
"")</f>
        <v/>
      </c>
      <c r="F230" s="20">
        <f t="array" ref="F230">MAX(IF(A230=Table1[Material - Key],Table1[Purchase Price]))</f>
        <v>1.500485111111111</v>
      </c>
      <c r="G230">
        <f t="array" ref="G230">SUMPRODUCT((Table1[Material - Key]=A230)*(Table1[[HM Listing]:[EX Listing]]))</f>
        <v>5</v>
      </c>
      <c r="H230" s="21">
        <f>SUMIFS(Table1[Net Sales/Retail],Table1[Material - Key],Completed_via_Excel!A230)</f>
        <v>457.3</v>
      </c>
      <c r="I230" s="21">
        <f>H230-SUMIFS(Table1[Promotion Net Sales/Retail],Table1[Material - Key],Completed_via_Excel!A230)</f>
        <v>307.98</v>
      </c>
      <c r="J230">
        <f>H230/INDEX(Table1[Monthly AVG sales],MATCH(Completed_via_Excel!A230,Table1[Material - Key],0))</f>
        <v>12.000000000000011</v>
      </c>
      <c r="K230" s="4">
        <f>H230/SUMIFS(Table1[Net Sales/Retail],Table1[Material - Brand],Completed_via_Excel!B230,Table1[PRIVATE LABEL],"&lt;&gt;PL")</f>
        <v>1.850665424094369E-3</v>
      </c>
    </row>
    <row r="231" spans="1:11">
      <c r="A231" t="str">
        <v>178166</v>
      </c>
      <c r="B231" t="str">
        <f>INDEX(Table1[Material - Brand],MATCH(Completed_via_Excel!A231,Table1[Material - Key],0))</f>
        <v>Komfortas</v>
      </c>
      <c r="C231" s="5" t="str">
        <f t="array" ref="C231">IFERROR(
IF(OR(
INDEX(Table1[Current ext vend],
MATCH(1,($A231=Table1[Material - Key])*(Completed_via_Excel!C$1=Table1[Country - Key]),0)) =
INDEX(Table1[Current int vend],
MATCH(1,($A231=Table1[Material - Key])*(Completed_via_Excel!C$1=Table1[Country - Key]),0)),
INDEX(Table1[Current int vend],
MATCH(1,($A231=Table1[Material - Key])*(Completed_via_Excel!C$1=Table1[Country - Key]),0)) = 0),
INDEX(Table1[Current ext vend],
MATCH(1,($A231=Table1[Material - Key])*(Completed_via_Excel!C$1=Table1[Country - Key]),0)),
INDEX(Table1[Current int vend],
MATCH(1,($A231=Table1[Material - Key])*(Completed_via_Excel!C$1=Table1[Country - Key]),0))
),
"")</f>
        <v>US Postal Service</v>
      </c>
      <c r="D231" s="5" t="str">
        <f t="array" ref="D231">IFERROR(
IF(OR(
INDEX(Table1[Current ext vend],
MATCH(1,($A231=Table1[Material - Key])*(Completed_via_Excel!D$1=Table1[Country - Key]),0)) =
INDEX(Table1[Current int vend],
MATCH(1,($A231=Table1[Material - Key])*(Completed_via_Excel!D$1=Table1[Country - Key]),0)),
INDEX(Table1[Current int vend],
MATCH(1,($A231=Table1[Material - Key])*(Completed_via_Excel!D$1=Table1[Country - Key]),0)) = 0),
INDEX(Table1[Current ext vend],
MATCH(1,($A231=Table1[Material - Key])*(Completed_via_Excel!D$1=Table1[Country - Key]),0)),
INDEX(Table1[Current int vend],
MATCH(1,($A231=Table1[Material - Key])*(Completed_via_Excel!D$1=Table1[Country - Key]),0))
),
"")</f>
        <v/>
      </c>
      <c r="E231" t="str">
        <f t="array" ref="E231">IFERROR(
IF(OR(
INDEX(Table1[Current ext vend],
MATCH(1,($A231=Table1[Material - Key])*(Completed_via_Excel!E$1=Table1[Country - Key]),0)) =
INDEX(Table1[Current int vend],
MATCH(1,($A231=Table1[Material - Key])*(Completed_via_Excel!E$1=Table1[Country - Key]),0)),
INDEX(Table1[Current int vend],
MATCH(1,($A231=Table1[Material - Key])*(Completed_via_Excel!E$1=Table1[Country - Key]),0)) = 0),
INDEX(Table1[Current ext vend],
MATCH(1,($A231=Table1[Material - Key])*(Completed_via_Excel!E$1=Table1[Country - Key]),0)),
INDEX(Table1[Current int vend],
MATCH(1,($A231=Table1[Material - Key])*(Completed_via_Excel!E$1=Table1[Country - Key]),0))
),
"")</f>
        <v/>
      </c>
      <c r="F231" s="20">
        <f t="array" ref="F231">MAX(IF(A231=Table1[Material - Key],Table1[Purchase Price]))</f>
        <v>2.3559907999999998</v>
      </c>
      <c r="G231">
        <f t="array" ref="G231">SUMPRODUCT((Table1[Material - Key]=A231)*(Table1[[HM Listing]:[EX Listing]]))</f>
        <v>5</v>
      </c>
      <c r="H231" s="21">
        <f>SUMIFS(Table1[Net Sales/Retail],Table1[Material - Key],Completed_via_Excel!A231)</f>
        <v>861.8</v>
      </c>
      <c r="I231" s="21">
        <f>H231-SUMIFS(Table1[Promotion Net Sales/Retail],Table1[Material - Key],Completed_via_Excel!A231)</f>
        <v>679.02</v>
      </c>
      <c r="J231">
        <f>H231/INDEX(Table1[Monthly AVG sales],MATCH(Completed_via_Excel!A231,Table1[Material - Key],0))</f>
        <v>11.999999999999993</v>
      </c>
      <c r="K231" s="4">
        <f>H231/SUMIFS(Table1[Net Sales/Retail],Table1[Material - Brand],Completed_via_Excel!B231,Table1[PRIVATE LABEL],"&lt;&gt;PL")</f>
        <v>3.4876524436573959E-3</v>
      </c>
    </row>
    <row r="232" spans="1:11">
      <c r="A232" t="str">
        <v>178167</v>
      </c>
      <c r="B232" t="str">
        <f>INDEX(Table1[Material - Brand],MATCH(Completed_via_Excel!A232,Table1[Material - Key],0))</f>
        <v>Komfortas</v>
      </c>
      <c r="C232" s="5" t="str">
        <f t="array" ref="C232">IFERROR(
IF(OR(
INDEX(Table1[Current ext vend],
MATCH(1,($A232=Table1[Material - Key])*(Completed_via_Excel!C$1=Table1[Country - Key]),0)) =
INDEX(Table1[Current int vend],
MATCH(1,($A232=Table1[Material - Key])*(Completed_via_Excel!C$1=Table1[Country - Key]),0)),
INDEX(Table1[Current int vend],
MATCH(1,($A232=Table1[Material - Key])*(Completed_via_Excel!C$1=Table1[Country - Key]),0)) = 0),
INDEX(Table1[Current ext vend],
MATCH(1,($A232=Table1[Material - Key])*(Completed_via_Excel!C$1=Table1[Country - Key]),0)),
INDEX(Table1[Current int vend],
MATCH(1,($A232=Table1[Material - Key])*(Completed_via_Excel!C$1=Table1[Country - Key]),0))
),
"")</f>
        <v>US Postal Service</v>
      </c>
      <c r="D232" s="5" t="str">
        <f t="array" ref="D232">IFERROR(
IF(OR(
INDEX(Table1[Current ext vend],
MATCH(1,($A232=Table1[Material - Key])*(Completed_via_Excel!D$1=Table1[Country - Key]),0)) =
INDEX(Table1[Current int vend],
MATCH(1,($A232=Table1[Material - Key])*(Completed_via_Excel!D$1=Table1[Country - Key]),0)),
INDEX(Table1[Current int vend],
MATCH(1,($A232=Table1[Material - Key])*(Completed_via_Excel!D$1=Table1[Country - Key]),0)) = 0),
INDEX(Table1[Current ext vend],
MATCH(1,($A232=Table1[Material - Key])*(Completed_via_Excel!D$1=Table1[Country - Key]),0)),
INDEX(Table1[Current int vend],
MATCH(1,($A232=Table1[Material - Key])*(Completed_via_Excel!D$1=Table1[Country - Key]),0))
),
"")</f>
        <v/>
      </c>
      <c r="E232" t="str">
        <f t="array" ref="E232">IFERROR(
IF(OR(
INDEX(Table1[Current ext vend],
MATCH(1,($A232=Table1[Material - Key])*(Completed_via_Excel!E$1=Table1[Country - Key]),0)) =
INDEX(Table1[Current int vend],
MATCH(1,($A232=Table1[Material - Key])*(Completed_via_Excel!E$1=Table1[Country - Key]),0)),
INDEX(Table1[Current int vend],
MATCH(1,($A232=Table1[Material - Key])*(Completed_via_Excel!E$1=Table1[Country - Key]),0)) = 0),
INDEX(Table1[Current ext vend],
MATCH(1,($A232=Table1[Material - Key])*(Completed_via_Excel!E$1=Table1[Country - Key]),0)),
INDEX(Table1[Current int vend],
MATCH(1,($A232=Table1[Material - Key])*(Completed_via_Excel!E$1=Table1[Country - Key]),0))
),
"")</f>
        <v/>
      </c>
      <c r="F232" s="20">
        <f t="array" ref="F232">MAX(IF(A232=Table1[Material - Key],Table1[Purchase Price]))</f>
        <v>1.5020638333333329</v>
      </c>
      <c r="G232">
        <f t="array" ref="G232">SUMPRODUCT((Table1[Material - Key]=A232)*(Table1[[HM Listing]:[EX Listing]]))</f>
        <v>15</v>
      </c>
      <c r="H232" s="21">
        <f>SUMIFS(Table1[Net Sales/Retail],Table1[Material - Key],Completed_via_Excel!A232)</f>
        <v>1291.28</v>
      </c>
      <c r="I232" s="21">
        <f>H232-SUMIFS(Table1[Promotion Net Sales/Retail],Table1[Material - Key],Completed_via_Excel!A232)</f>
        <v>1200.1099999999999</v>
      </c>
      <c r="J232">
        <f>H232/INDEX(Table1[Monthly AVG sales],MATCH(Completed_via_Excel!A232,Table1[Material - Key],0))</f>
        <v>11.999999999999963</v>
      </c>
      <c r="K232" s="4">
        <f>H232/SUMIFS(Table1[Net Sales/Retail],Table1[Material - Brand],Completed_via_Excel!B232,Table1[PRIVATE LABEL],"&lt;&gt;PL")</f>
        <v>5.2257320114248345E-3</v>
      </c>
    </row>
    <row r="233" spans="1:11">
      <c r="A233" t="str">
        <v>179670</v>
      </c>
      <c r="B233" t="str">
        <f>INDEX(Table1[Material - Brand],MATCH(Completed_via_Excel!A233,Table1[Material - Key],0))</f>
        <v>Komfortas</v>
      </c>
      <c r="C233" s="5" t="str">
        <f t="array" ref="C233">IFERROR(
IF(OR(
INDEX(Table1[Current ext vend],
MATCH(1,($A233=Table1[Material - Key])*(Completed_via_Excel!C$1=Table1[Country - Key]),0)) =
INDEX(Table1[Current int vend],
MATCH(1,($A233=Table1[Material - Key])*(Completed_via_Excel!C$1=Table1[Country - Key]),0)),
INDEX(Table1[Current int vend],
MATCH(1,($A233=Table1[Material - Key])*(Completed_via_Excel!C$1=Table1[Country - Key]),0)) = 0),
INDEX(Table1[Current ext vend],
MATCH(1,($A233=Table1[Material - Key])*(Completed_via_Excel!C$1=Table1[Country - Key]),0)),
INDEX(Table1[Current int vend],
MATCH(1,($A233=Table1[Material - Key])*(Completed_via_Excel!C$1=Table1[Country - Key]),0))
),
"")</f>
        <v/>
      </c>
      <c r="D233" s="5" t="str">
        <f t="array" ref="D233">IFERROR(
IF(OR(
INDEX(Table1[Current ext vend],
MATCH(1,($A233=Table1[Material - Key])*(Completed_via_Excel!D$1=Table1[Country - Key]),0)) =
INDEX(Table1[Current int vend],
MATCH(1,($A233=Table1[Material - Key])*(Completed_via_Excel!D$1=Table1[Country - Key]),0)),
INDEX(Table1[Current int vend],
MATCH(1,($A233=Table1[Material - Key])*(Completed_via_Excel!D$1=Table1[Country - Key]),0)) = 0),
INDEX(Table1[Current ext vend],
MATCH(1,($A233=Table1[Material - Key])*(Completed_via_Excel!D$1=Table1[Country - Key]),0)),
INDEX(Table1[Current int vend],
MATCH(1,($A233=Table1[Material - Key])*(Completed_via_Excel!D$1=Table1[Country - Key]),0))
),
"")</f>
        <v>US Postal Service</v>
      </c>
      <c r="E233" t="str">
        <f t="array" ref="E233">IFERROR(
IF(OR(
INDEX(Table1[Current ext vend],
MATCH(1,($A233=Table1[Material - Key])*(Completed_via_Excel!E$1=Table1[Country - Key]),0)) =
INDEX(Table1[Current int vend],
MATCH(1,($A233=Table1[Material - Key])*(Completed_via_Excel!E$1=Table1[Country - Key]),0)),
INDEX(Table1[Current int vend],
MATCH(1,($A233=Table1[Material - Key])*(Completed_via_Excel!E$1=Table1[Country - Key]),0)) = 0),
INDEX(Table1[Current ext vend],
MATCH(1,($A233=Table1[Material - Key])*(Completed_via_Excel!E$1=Table1[Country - Key]),0)),
INDEX(Table1[Current int vend],
MATCH(1,($A233=Table1[Material - Key])*(Completed_via_Excel!E$1=Table1[Country - Key]),0))
),
"")</f>
        <v/>
      </c>
      <c r="F233" s="20">
        <f t="array" ref="F233">MAX(IF(A233=Table1[Material - Key],Table1[Purchase Price]))</f>
        <v>2.67</v>
      </c>
      <c r="G233">
        <f t="array" ref="G233">SUMPRODUCT((Table1[Material - Key]=A233)*(Table1[[HM Listing]:[EX Listing]]))</f>
        <v>0</v>
      </c>
      <c r="H233" s="21">
        <f>SUMIFS(Table1[Net Sales/Retail],Table1[Material - Key],Completed_via_Excel!A233)</f>
        <v>5963.88</v>
      </c>
      <c r="I233" s="21">
        <f>H233-SUMIFS(Table1[Promotion Net Sales/Retail],Table1[Material - Key],Completed_via_Excel!A233)</f>
        <v>1468.9300000000003</v>
      </c>
      <c r="J233">
        <f>H233/INDEX(Table1[Monthly AVG sales],MATCH(Completed_via_Excel!A233,Table1[Material - Key],0))</f>
        <v>12</v>
      </c>
      <c r="K233" s="4">
        <f>H233/SUMIFS(Table1[Net Sales/Retail],Table1[Material - Brand],Completed_via_Excel!B233,Table1[PRIVATE LABEL],"&lt;&gt;PL")</f>
        <v>2.4135461424552647E-2</v>
      </c>
    </row>
    <row r="234" spans="1:11">
      <c r="A234" t="str">
        <v>181459</v>
      </c>
      <c r="B234" t="str">
        <f>INDEX(Table1[Material - Brand],MATCH(Completed_via_Excel!A234,Table1[Material - Key],0))</f>
        <v>Komfortas</v>
      </c>
      <c r="C234" s="5" t="str">
        <f t="array" ref="C234">IFERROR(
IF(OR(
INDEX(Table1[Current ext vend],
MATCH(1,($A234=Table1[Material - Key])*(Completed_via_Excel!C$1=Table1[Country - Key]),0)) =
INDEX(Table1[Current int vend],
MATCH(1,($A234=Table1[Material - Key])*(Completed_via_Excel!C$1=Table1[Country - Key]),0)),
INDEX(Table1[Current int vend],
MATCH(1,($A234=Table1[Material - Key])*(Completed_via_Excel!C$1=Table1[Country - Key]),0)) = 0),
INDEX(Table1[Current ext vend],
MATCH(1,($A234=Table1[Material - Key])*(Completed_via_Excel!C$1=Table1[Country - Key]),0)),
INDEX(Table1[Current int vend],
MATCH(1,($A234=Table1[Material - Key])*(Completed_via_Excel!C$1=Table1[Country - Key]),0))
),
"")</f>
        <v>US Postal Service</v>
      </c>
      <c r="D234" s="5" t="str">
        <f t="array" ref="D234">IFERROR(
IF(OR(
INDEX(Table1[Current ext vend],
MATCH(1,($A234=Table1[Material - Key])*(Completed_via_Excel!D$1=Table1[Country - Key]),0)) =
INDEX(Table1[Current int vend],
MATCH(1,($A234=Table1[Material - Key])*(Completed_via_Excel!D$1=Table1[Country - Key]),0)),
INDEX(Table1[Current int vend],
MATCH(1,($A234=Table1[Material - Key])*(Completed_via_Excel!D$1=Table1[Country - Key]),0)) = 0),
INDEX(Table1[Current ext vend],
MATCH(1,($A234=Table1[Material - Key])*(Completed_via_Excel!D$1=Table1[Country - Key]),0)),
INDEX(Table1[Current int vend],
MATCH(1,($A234=Table1[Material - Key])*(Completed_via_Excel!D$1=Table1[Country - Key]),0))
),
"")</f>
        <v>US Postal Service</v>
      </c>
      <c r="E234" t="str">
        <f t="array" ref="E234">IFERROR(
IF(OR(
INDEX(Table1[Current ext vend],
MATCH(1,($A234=Table1[Material - Key])*(Completed_via_Excel!E$1=Table1[Country - Key]),0)) =
INDEX(Table1[Current int vend],
MATCH(1,($A234=Table1[Material - Key])*(Completed_via_Excel!E$1=Table1[Country - Key]),0)),
INDEX(Table1[Current int vend],
MATCH(1,($A234=Table1[Material - Key])*(Completed_via_Excel!E$1=Table1[Country - Key]),0)) = 0),
INDEX(Table1[Current ext vend],
MATCH(1,($A234=Table1[Material - Key])*(Completed_via_Excel!E$1=Table1[Country - Key]),0)),
INDEX(Table1[Current int vend],
MATCH(1,($A234=Table1[Material - Key])*(Completed_via_Excel!E$1=Table1[Country - Key]),0))
),
"")</f>
        <v>US Postal Service</v>
      </c>
      <c r="F234" s="20">
        <f t="array" ref="F234">MAX(IF(A234=Table1[Material - Key],Table1[Purchase Price]))</f>
        <v>2.5905302132701422</v>
      </c>
      <c r="G234">
        <f t="array" ref="G234">SUMPRODUCT((Table1[Material - Key]=A234)*(Table1[[HM Listing]:[EX Listing]]))</f>
        <v>186</v>
      </c>
      <c r="H234" s="21">
        <f>SUMIFS(Table1[Net Sales/Retail],Table1[Material - Key],Completed_via_Excel!A234)</f>
        <v>16233.43</v>
      </c>
      <c r="I234" s="21">
        <f>H234-SUMIFS(Table1[Promotion Net Sales/Retail],Table1[Material - Key],Completed_via_Excel!A234)</f>
        <v>12300.150000000001</v>
      </c>
      <c r="J234">
        <f>H234/INDEX(Table1[Monthly AVG sales],MATCH(Completed_via_Excel!A234,Table1[Material - Key],0))</f>
        <v>12.00000000000003</v>
      </c>
      <c r="K234" s="4">
        <f>H234/SUMIFS(Table1[Net Sales/Retail],Table1[Material - Brand],Completed_via_Excel!B234,Table1[PRIVATE LABEL],"&lt;&gt;PL")</f>
        <v>6.5695708758924679E-2</v>
      </c>
    </row>
    <row r="235" spans="1:11">
      <c r="A235" t="str">
        <v>184696</v>
      </c>
      <c r="B235" t="str">
        <f>INDEX(Table1[Material - Brand],MATCH(Completed_via_Excel!A235,Table1[Material - Key],0))</f>
        <v>Komfortas</v>
      </c>
      <c r="C235" s="5" t="str">
        <f t="array" ref="C235">IFERROR(
IF(OR(
INDEX(Table1[Current ext vend],
MATCH(1,($A235=Table1[Material - Key])*(Completed_via_Excel!C$1=Table1[Country - Key]),0)) =
INDEX(Table1[Current int vend],
MATCH(1,($A235=Table1[Material - Key])*(Completed_via_Excel!C$1=Table1[Country - Key]),0)),
INDEX(Table1[Current int vend],
MATCH(1,($A235=Table1[Material - Key])*(Completed_via_Excel!C$1=Table1[Country - Key]),0)) = 0),
INDEX(Table1[Current ext vend],
MATCH(1,($A235=Table1[Material - Key])*(Completed_via_Excel!C$1=Table1[Country - Key]),0)),
INDEX(Table1[Current int vend],
MATCH(1,($A235=Table1[Material - Key])*(Completed_via_Excel!C$1=Table1[Country - Key]),0))
),
"")</f>
        <v>US Postal Service</v>
      </c>
      <c r="D235" s="5" t="str">
        <f t="array" ref="D235">IFERROR(
IF(OR(
INDEX(Table1[Current ext vend],
MATCH(1,($A235=Table1[Material - Key])*(Completed_via_Excel!D$1=Table1[Country - Key]),0)) =
INDEX(Table1[Current int vend],
MATCH(1,($A235=Table1[Material - Key])*(Completed_via_Excel!D$1=Table1[Country - Key]),0)),
INDEX(Table1[Current int vend],
MATCH(1,($A235=Table1[Material - Key])*(Completed_via_Excel!D$1=Table1[Country - Key]),0)) = 0),
INDEX(Table1[Current ext vend],
MATCH(1,($A235=Table1[Material - Key])*(Completed_via_Excel!D$1=Table1[Country - Key]),0)),
INDEX(Table1[Current int vend],
MATCH(1,($A235=Table1[Material - Key])*(Completed_via_Excel!D$1=Table1[Country - Key]),0))
),
"")</f>
        <v>US Postal Service</v>
      </c>
      <c r="E235" t="str">
        <f t="array" ref="E235">IFERROR(
IF(OR(
INDEX(Table1[Current ext vend],
MATCH(1,($A235=Table1[Material - Key])*(Completed_via_Excel!E$1=Table1[Country - Key]),0)) =
INDEX(Table1[Current int vend],
MATCH(1,($A235=Table1[Material - Key])*(Completed_via_Excel!E$1=Table1[Country - Key]),0)),
INDEX(Table1[Current int vend],
MATCH(1,($A235=Table1[Material - Key])*(Completed_via_Excel!E$1=Table1[Country - Key]),0)) = 0),
INDEX(Table1[Current ext vend],
MATCH(1,($A235=Table1[Material - Key])*(Completed_via_Excel!E$1=Table1[Country - Key]),0)),
INDEX(Table1[Current int vend],
MATCH(1,($A235=Table1[Material - Key])*(Completed_via_Excel!E$1=Table1[Country - Key]),0))
),
"")</f>
        <v>US Postal Service</v>
      </c>
      <c r="F235" s="20">
        <f t="array" ref="F235">MAX(IF(A235=Table1[Material - Key],Table1[Purchase Price]))</f>
        <v>2.4500000000000002</v>
      </c>
      <c r="G235">
        <f t="array" ref="G235">SUMPRODUCT((Table1[Material - Key]=A235)*(Table1[[HM Listing]:[EX Listing]]))</f>
        <v>75</v>
      </c>
      <c r="H235" s="21">
        <f>SUMIFS(Table1[Net Sales/Retail],Table1[Material - Key],Completed_via_Excel!A235)</f>
        <v>2515.1400000000003</v>
      </c>
      <c r="I235" s="21">
        <f>H235-SUMIFS(Table1[Promotion Net Sales/Retail],Table1[Material - Key],Completed_via_Excel!A235)</f>
        <v>1605.4500000000003</v>
      </c>
      <c r="J235">
        <f>H235/INDEX(Table1[Monthly AVG sales],MATCH(Completed_via_Excel!A235,Table1[Material - Key],0))</f>
        <v>12.000000000000002</v>
      </c>
      <c r="K235" s="4">
        <f>H235/SUMIFS(Table1[Net Sales/Retail],Table1[Material - Brand],Completed_via_Excel!B235,Table1[PRIVATE LABEL],"&lt;&gt;PL")</f>
        <v>1.0178619363124234E-2</v>
      </c>
    </row>
    <row r="236" spans="1:11">
      <c r="A236" t="str">
        <v>184739</v>
      </c>
      <c r="B236" t="str">
        <f>INDEX(Table1[Material - Brand],MATCH(Completed_via_Excel!A236,Table1[Material - Key],0))</f>
        <v>Komfortas</v>
      </c>
      <c r="C236" s="5" t="str">
        <f t="array" ref="C236">IFERROR(
IF(OR(
INDEX(Table1[Current ext vend],
MATCH(1,($A236=Table1[Material - Key])*(Completed_via_Excel!C$1=Table1[Country - Key]),0)) =
INDEX(Table1[Current int vend],
MATCH(1,($A236=Table1[Material - Key])*(Completed_via_Excel!C$1=Table1[Country - Key]),0)),
INDEX(Table1[Current int vend],
MATCH(1,($A236=Table1[Material - Key])*(Completed_via_Excel!C$1=Table1[Country - Key]),0)) = 0),
INDEX(Table1[Current ext vend],
MATCH(1,($A236=Table1[Material - Key])*(Completed_via_Excel!C$1=Table1[Country - Key]),0)),
INDEX(Table1[Current int vend],
MATCH(1,($A236=Table1[Material - Key])*(Completed_via_Excel!C$1=Table1[Country - Key]),0))
),
"")</f>
        <v>US Postal Service</v>
      </c>
      <c r="D236" s="5" t="str">
        <f t="array" ref="D236">IFERROR(
IF(OR(
INDEX(Table1[Current ext vend],
MATCH(1,($A236=Table1[Material - Key])*(Completed_via_Excel!D$1=Table1[Country - Key]),0)) =
INDEX(Table1[Current int vend],
MATCH(1,($A236=Table1[Material - Key])*(Completed_via_Excel!D$1=Table1[Country - Key]),0)),
INDEX(Table1[Current int vend],
MATCH(1,($A236=Table1[Material - Key])*(Completed_via_Excel!D$1=Table1[Country - Key]),0)) = 0),
INDEX(Table1[Current ext vend],
MATCH(1,($A236=Table1[Material - Key])*(Completed_via_Excel!D$1=Table1[Country - Key]),0)),
INDEX(Table1[Current int vend],
MATCH(1,($A236=Table1[Material - Key])*(Completed_via_Excel!D$1=Table1[Country - Key]),0))
),
"")</f>
        <v>US Postal Service</v>
      </c>
      <c r="E236" t="str">
        <f t="array" ref="E236">IFERROR(
IF(OR(
INDEX(Table1[Current ext vend],
MATCH(1,($A236=Table1[Material - Key])*(Completed_via_Excel!E$1=Table1[Country - Key]),0)) =
INDEX(Table1[Current int vend],
MATCH(1,($A236=Table1[Material - Key])*(Completed_via_Excel!E$1=Table1[Country - Key]),0)),
INDEX(Table1[Current int vend],
MATCH(1,($A236=Table1[Material - Key])*(Completed_via_Excel!E$1=Table1[Country - Key]),0)) = 0),
INDEX(Table1[Current ext vend],
MATCH(1,($A236=Table1[Material - Key])*(Completed_via_Excel!E$1=Table1[Country - Key]),0)),
INDEX(Table1[Current int vend],
MATCH(1,($A236=Table1[Material - Key])*(Completed_via_Excel!E$1=Table1[Country - Key]),0))
),
"")</f>
        <v>US Postal Service</v>
      </c>
      <c r="F236" s="20">
        <f t="array" ref="F236">MAX(IF(A236=Table1[Material - Key],Table1[Purchase Price]))</f>
        <v>3.64</v>
      </c>
      <c r="G236">
        <f t="array" ref="G236">SUMPRODUCT((Table1[Material - Key]=A236)*(Table1[[HM Listing]:[EX Listing]]))</f>
        <v>15</v>
      </c>
      <c r="H236" s="21">
        <f>SUMIFS(Table1[Net Sales/Retail],Table1[Material - Key],Completed_via_Excel!A236)</f>
        <v>2897.9700000000003</v>
      </c>
      <c r="I236" s="21">
        <f>H236-SUMIFS(Table1[Promotion Net Sales/Retail],Table1[Material - Key],Completed_via_Excel!A236)</f>
        <v>1911.0800000000002</v>
      </c>
      <c r="J236">
        <f>H236/INDEX(Table1[Monthly AVG sales],MATCH(Completed_via_Excel!A236,Table1[Material - Key],0))</f>
        <v>12.000000000000002</v>
      </c>
      <c r="K236" s="4">
        <f>H236/SUMIFS(Table1[Net Sales/Retail],Table1[Material - Brand],Completed_via_Excel!B236,Table1[PRIVATE LABEL],"&lt;&gt;PL")</f>
        <v>1.1727909204160855E-2</v>
      </c>
    </row>
    <row r="237" spans="1:11">
      <c r="A237" t="str">
        <v>184740</v>
      </c>
      <c r="B237" t="str">
        <f>INDEX(Table1[Material - Brand],MATCH(Completed_via_Excel!A237,Table1[Material - Key],0))</f>
        <v>Komfortas</v>
      </c>
      <c r="C237" s="5" t="str">
        <f t="array" ref="C237">IFERROR(
IF(OR(
INDEX(Table1[Current ext vend],
MATCH(1,($A237=Table1[Material - Key])*(Completed_via_Excel!C$1=Table1[Country - Key]),0)) =
INDEX(Table1[Current int vend],
MATCH(1,($A237=Table1[Material - Key])*(Completed_via_Excel!C$1=Table1[Country - Key]),0)),
INDEX(Table1[Current int vend],
MATCH(1,($A237=Table1[Material - Key])*(Completed_via_Excel!C$1=Table1[Country - Key]),0)) = 0),
INDEX(Table1[Current ext vend],
MATCH(1,($A237=Table1[Material - Key])*(Completed_via_Excel!C$1=Table1[Country - Key]),0)),
INDEX(Table1[Current int vend],
MATCH(1,($A237=Table1[Material - Key])*(Completed_via_Excel!C$1=Table1[Country - Key]),0))
),
"")</f>
        <v>US Postal Service</v>
      </c>
      <c r="D237" s="5" t="str">
        <f t="array" ref="D237">IFERROR(
IF(OR(
INDEX(Table1[Current ext vend],
MATCH(1,($A237=Table1[Material - Key])*(Completed_via_Excel!D$1=Table1[Country - Key]),0)) =
INDEX(Table1[Current int vend],
MATCH(1,($A237=Table1[Material - Key])*(Completed_via_Excel!D$1=Table1[Country - Key]),0)),
INDEX(Table1[Current int vend],
MATCH(1,($A237=Table1[Material - Key])*(Completed_via_Excel!D$1=Table1[Country - Key]),0)) = 0),
INDEX(Table1[Current ext vend],
MATCH(1,($A237=Table1[Material - Key])*(Completed_via_Excel!D$1=Table1[Country - Key]),0)),
INDEX(Table1[Current int vend],
MATCH(1,($A237=Table1[Material - Key])*(Completed_via_Excel!D$1=Table1[Country - Key]),0))
),
"")</f>
        <v>US Postal Service</v>
      </c>
      <c r="E237" t="str">
        <f t="array" ref="E237">IFERROR(
IF(OR(
INDEX(Table1[Current ext vend],
MATCH(1,($A237=Table1[Material - Key])*(Completed_via_Excel!E$1=Table1[Country - Key]),0)) =
INDEX(Table1[Current int vend],
MATCH(1,($A237=Table1[Material - Key])*(Completed_via_Excel!E$1=Table1[Country - Key]),0)),
INDEX(Table1[Current int vend],
MATCH(1,($A237=Table1[Material - Key])*(Completed_via_Excel!E$1=Table1[Country - Key]),0)) = 0),
INDEX(Table1[Current ext vend],
MATCH(1,($A237=Table1[Material - Key])*(Completed_via_Excel!E$1=Table1[Country - Key]),0)),
INDEX(Table1[Current int vend],
MATCH(1,($A237=Table1[Material - Key])*(Completed_via_Excel!E$1=Table1[Country - Key]),0))
),
"")</f>
        <v>US Postal Service</v>
      </c>
      <c r="F237" s="20">
        <f t="array" ref="F237">MAX(IF(A237=Table1[Material - Key],Table1[Purchase Price]))</f>
        <v>3.18</v>
      </c>
      <c r="G237">
        <f t="array" ref="G237">SUMPRODUCT((Table1[Material - Key]=A237)*(Table1[[HM Listing]:[EX Listing]]))</f>
        <v>15</v>
      </c>
      <c r="H237" s="21">
        <f>SUMIFS(Table1[Net Sales/Retail],Table1[Material - Key],Completed_via_Excel!A237)</f>
        <v>1095.08</v>
      </c>
      <c r="I237" s="21">
        <f>H237-SUMIFS(Table1[Promotion Net Sales/Retail],Table1[Material - Key],Completed_via_Excel!A237)</f>
        <v>675.48</v>
      </c>
      <c r="J237">
        <f>H237/INDEX(Table1[Monthly AVG sales],MATCH(Completed_via_Excel!A237,Table1[Material - Key],0))</f>
        <v>12.000000000000007</v>
      </c>
      <c r="K237" s="4">
        <f>H237/SUMIFS(Table1[Net Sales/Retail],Table1[Material - Brand],Completed_via_Excel!B237,Table1[PRIVATE LABEL],"&lt;&gt;PL")</f>
        <v>4.43172248549587E-3</v>
      </c>
    </row>
    <row r="238" spans="1:11">
      <c r="A238" t="str">
        <v>184741</v>
      </c>
      <c r="B238" t="str">
        <f>INDEX(Table1[Material - Brand],MATCH(Completed_via_Excel!A238,Table1[Material - Key],0))</f>
        <v>Komfortas</v>
      </c>
      <c r="C238" s="5" t="str">
        <f t="array" ref="C238">IFERROR(
IF(OR(
INDEX(Table1[Current ext vend],
MATCH(1,($A238=Table1[Material - Key])*(Completed_via_Excel!C$1=Table1[Country - Key]),0)) =
INDEX(Table1[Current int vend],
MATCH(1,($A238=Table1[Material - Key])*(Completed_via_Excel!C$1=Table1[Country - Key]),0)),
INDEX(Table1[Current int vend],
MATCH(1,($A238=Table1[Material - Key])*(Completed_via_Excel!C$1=Table1[Country - Key]),0)) = 0),
INDEX(Table1[Current ext vend],
MATCH(1,($A238=Table1[Material - Key])*(Completed_via_Excel!C$1=Table1[Country - Key]),0)),
INDEX(Table1[Current int vend],
MATCH(1,($A238=Table1[Material - Key])*(Completed_via_Excel!C$1=Table1[Country - Key]),0))
),
"")</f>
        <v>US Postal Service</v>
      </c>
      <c r="D238" s="5" t="str">
        <f t="array" ref="D238">IFERROR(
IF(OR(
INDEX(Table1[Current ext vend],
MATCH(1,($A238=Table1[Material - Key])*(Completed_via_Excel!D$1=Table1[Country - Key]),0)) =
INDEX(Table1[Current int vend],
MATCH(1,($A238=Table1[Material - Key])*(Completed_via_Excel!D$1=Table1[Country - Key]),0)),
INDEX(Table1[Current int vend],
MATCH(1,($A238=Table1[Material - Key])*(Completed_via_Excel!D$1=Table1[Country - Key]),0)) = 0),
INDEX(Table1[Current ext vend],
MATCH(1,($A238=Table1[Material - Key])*(Completed_via_Excel!D$1=Table1[Country - Key]),0)),
INDEX(Table1[Current int vend],
MATCH(1,($A238=Table1[Material - Key])*(Completed_via_Excel!D$1=Table1[Country - Key]),0))
),
"")</f>
        <v>US Postal Service</v>
      </c>
      <c r="E238" t="str">
        <f t="array" ref="E238">IFERROR(
IF(OR(
INDEX(Table1[Current ext vend],
MATCH(1,($A238=Table1[Material - Key])*(Completed_via_Excel!E$1=Table1[Country - Key]),0)) =
INDEX(Table1[Current int vend],
MATCH(1,($A238=Table1[Material - Key])*(Completed_via_Excel!E$1=Table1[Country - Key]),0)),
INDEX(Table1[Current int vend],
MATCH(1,($A238=Table1[Material - Key])*(Completed_via_Excel!E$1=Table1[Country - Key]),0)) = 0),
INDEX(Table1[Current ext vend],
MATCH(1,($A238=Table1[Material - Key])*(Completed_via_Excel!E$1=Table1[Country - Key]),0)),
INDEX(Table1[Current int vend],
MATCH(1,($A238=Table1[Material - Key])*(Completed_via_Excel!E$1=Table1[Country - Key]),0))
),
"")</f>
        <v>US Postal Service</v>
      </c>
      <c r="F238" s="20">
        <f t="array" ref="F238">MAX(IF(A238=Table1[Material - Key],Table1[Purchase Price]))</f>
        <v>3.78</v>
      </c>
      <c r="G238">
        <f t="array" ref="G238">SUMPRODUCT((Table1[Material - Key]=A238)*(Table1[[HM Listing]:[EX Listing]]))</f>
        <v>15</v>
      </c>
      <c r="H238" s="21">
        <f>SUMIFS(Table1[Net Sales/Retail],Table1[Material - Key],Completed_via_Excel!A238)</f>
        <v>1363.6100000000001</v>
      </c>
      <c r="I238" s="21">
        <f>H238-SUMIFS(Table1[Promotion Net Sales/Retail],Table1[Material - Key],Completed_via_Excel!A238)</f>
        <v>631.58000000000015</v>
      </c>
      <c r="J238">
        <f>H238/INDEX(Table1[Monthly AVG sales],MATCH(Completed_via_Excel!A238,Table1[Material - Key],0))</f>
        <v>11.999999999999966</v>
      </c>
      <c r="K238" s="4">
        <f>H238/SUMIFS(Table1[Net Sales/Retail],Table1[Material - Brand],Completed_via_Excel!B238,Table1[PRIVATE LABEL],"&lt;&gt;PL")</f>
        <v>5.5184471439958952E-3</v>
      </c>
    </row>
    <row r="239" spans="1:11">
      <c r="A239" t="str">
        <v>184743</v>
      </c>
      <c r="B239" t="str">
        <f>INDEX(Table1[Material - Brand],MATCH(Completed_via_Excel!A239,Table1[Material - Key],0))</f>
        <v>Komfortas</v>
      </c>
      <c r="C239" s="5" t="str">
        <f t="array" ref="C239">IFERROR(
IF(OR(
INDEX(Table1[Current ext vend],
MATCH(1,($A239=Table1[Material - Key])*(Completed_via_Excel!C$1=Table1[Country - Key]),0)) =
INDEX(Table1[Current int vend],
MATCH(1,($A239=Table1[Material - Key])*(Completed_via_Excel!C$1=Table1[Country - Key]),0)),
INDEX(Table1[Current int vend],
MATCH(1,($A239=Table1[Material - Key])*(Completed_via_Excel!C$1=Table1[Country - Key]),0)) = 0),
INDEX(Table1[Current ext vend],
MATCH(1,($A239=Table1[Material - Key])*(Completed_via_Excel!C$1=Table1[Country - Key]),0)),
INDEX(Table1[Current int vend],
MATCH(1,($A239=Table1[Material - Key])*(Completed_via_Excel!C$1=Table1[Country - Key]),0))
),
"")</f>
        <v>US Postal Service</v>
      </c>
      <c r="D239" s="5" t="str">
        <f t="array" ref="D239">IFERROR(
IF(OR(
INDEX(Table1[Current ext vend],
MATCH(1,($A239=Table1[Material - Key])*(Completed_via_Excel!D$1=Table1[Country - Key]),0)) =
INDEX(Table1[Current int vend],
MATCH(1,($A239=Table1[Material - Key])*(Completed_via_Excel!D$1=Table1[Country - Key]),0)),
INDEX(Table1[Current int vend],
MATCH(1,($A239=Table1[Material - Key])*(Completed_via_Excel!D$1=Table1[Country - Key]),0)) = 0),
INDEX(Table1[Current ext vend],
MATCH(1,($A239=Table1[Material - Key])*(Completed_via_Excel!D$1=Table1[Country - Key]),0)),
INDEX(Table1[Current int vend],
MATCH(1,($A239=Table1[Material - Key])*(Completed_via_Excel!D$1=Table1[Country - Key]),0))
),
"")</f>
        <v>US Postal Service</v>
      </c>
      <c r="E239" t="str">
        <f t="array" ref="E239">IFERROR(
IF(OR(
INDEX(Table1[Current ext vend],
MATCH(1,($A239=Table1[Material - Key])*(Completed_via_Excel!E$1=Table1[Country - Key]),0)) =
INDEX(Table1[Current int vend],
MATCH(1,($A239=Table1[Material - Key])*(Completed_via_Excel!E$1=Table1[Country - Key]),0)),
INDEX(Table1[Current int vend],
MATCH(1,($A239=Table1[Material - Key])*(Completed_via_Excel!E$1=Table1[Country - Key]),0)) = 0),
INDEX(Table1[Current ext vend],
MATCH(1,($A239=Table1[Material - Key])*(Completed_via_Excel!E$1=Table1[Country - Key]),0)),
INDEX(Table1[Current int vend],
MATCH(1,($A239=Table1[Material - Key])*(Completed_via_Excel!E$1=Table1[Country - Key]),0))
),
"")</f>
        <v>US Postal Service</v>
      </c>
      <c r="F239" s="20">
        <f t="array" ref="F239">MAX(IF(A239=Table1[Material - Key],Table1[Purchase Price]))</f>
        <v>3.48</v>
      </c>
      <c r="G239">
        <f t="array" ref="G239">SUMPRODUCT((Table1[Material - Key]=A239)*(Table1[[HM Listing]:[EX Listing]]))</f>
        <v>24</v>
      </c>
      <c r="H239" s="21">
        <f>SUMIFS(Table1[Net Sales/Retail],Table1[Material - Key],Completed_via_Excel!A239)</f>
        <v>1285.21</v>
      </c>
      <c r="I239" s="21">
        <f>H239-SUMIFS(Table1[Promotion Net Sales/Retail],Table1[Material - Key],Completed_via_Excel!A239)</f>
        <v>795.3900000000001</v>
      </c>
      <c r="J239">
        <f>H239/INDEX(Table1[Monthly AVG sales],MATCH(Completed_via_Excel!A239,Table1[Material - Key],0))</f>
        <v>12.000000000000037</v>
      </c>
      <c r="K239" s="4">
        <f>H239/SUMIFS(Table1[Net Sales/Retail],Table1[Material - Brand],Completed_via_Excel!B239,Table1[PRIVATE LABEL],"&lt;&gt;PL")</f>
        <v>5.20116708878269E-3</v>
      </c>
    </row>
    <row r="240" spans="1:11">
      <c r="A240" t="str">
        <v>184754</v>
      </c>
      <c r="B240" t="str">
        <f>INDEX(Table1[Material - Brand],MATCH(Completed_via_Excel!A240,Table1[Material - Key],0))</f>
        <v>Komfortas</v>
      </c>
      <c r="C240" s="5" t="str">
        <f t="array" ref="C240">IFERROR(
IF(OR(
INDEX(Table1[Current ext vend],
MATCH(1,($A240=Table1[Material - Key])*(Completed_via_Excel!C$1=Table1[Country - Key]),0)) =
INDEX(Table1[Current int vend],
MATCH(1,($A240=Table1[Material - Key])*(Completed_via_Excel!C$1=Table1[Country - Key]),0)),
INDEX(Table1[Current int vend],
MATCH(1,($A240=Table1[Material - Key])*(Completed_via_Excel!C$1=Table1[Country - Key]),0)) = 0),
INDEX(Table1[Current ext vend],
MATCH(1,($A240=Table1[Material - Key])*(Completed_via_Excel!C$1=Table1[Country - Key]),0)),
INDEX(Table1[Current int vend],
MATCH(1,($A240=Table1[Material - Key])*(Completed_via_Excel!C$1=Table1[Country - Key]),0))
),
"")</f>
        <v>US Postal Service</v>
      </c>
      <c r="D240" s="5" t="str">
        <f t="array" ref="D240">IFERROR(
IF(OR(
INDEX(Table1[Current ext vend],
MATCH(1,($A240=Table1[Material - Key])*(Completed_via_Excel!D$1=Table1[Country - Key]),0)) =
INDEX(Table1[Current int vend],
MATCH(1,($A240=Table1[Material - Key])*(Completed_via_Excel!D$1=Table1[Country - Key]),0)),
INDEX(Table1[Current int vend],
MATCH(1,($A240=Table1[Material - Key])*(Completed_via_Excel!D$1=Table1[Country - Key]),0)) = 0),
INDEX(Table1[Current ext vend],
MATCH(1,($A240=Table1[Material - Key])*(Completed_via_Excel!D$1=Table1[Country - Key]),0)),
INDEX(Table1[Current int vend],
MATCH(1,($A240=Table1[Material - Key])*(Completed_via_Excel!D$1=Table1[Country - Key]),0))
),
"")</f>
        <v>US Postal Service</v>
      </c>
      <c r="E240" t="str">
        <f t="array" ref="E240">IFERROR(
IF(OR(
INDEX(Table1[Current ext vend],
MATCH(1,($A240=Table1[Material - Key])*(Completed_via_Excel!E$1=Table1[Country - Key]),0)) =
INDEX(Table1[Current int vend],
MATCH(1,($A240=Table1[Material - Key])*(Completed_via_Excel!E$1=Table1[Country - Key]),0)),
INDEX(Table1[Current int vend],
MATCH(1,($A240=Table1[Material - Key])*(Completed_via_Excel!E$1=Table1[Country - Key]),0)) = 0),
INDEX(Table1[Current ext vend],
MATCH(1,($A240=Table1[Material - Key])*(Completed_via_Excel!E$1=Table1[Country - Key]),0)),
INDEX(Table1[Current int vend],
MATCH(1,($A240=Table1[Material - Key])*(Completed_via_Excel!E$1=Table1[Country - Key]),0))
),
"")</f>
        <v>US Postal Service</v>
      </c>
      <c r="F240" s="20">
        <f t="array" ref="F240">MAX(IF(A240=Table1[Material - Key],Table1[Purchase Price]))</f>
        <v>3.22</v>
      </c>
      <c r="G240">
        <f t="array" ref="G240">SUMPRODUCT((Table1[Material - Key]=A240)*(Table1[[HM Listing]:[EX Listing]]))</f>
        <v>15</v>
      </c>
      <c r="H240" s="21">
        <f>SUMIFS(Table1[Net Sales/Retail],Table1[Material - Key],Completed_via_Excel!A240)</f>
        <v>2254.86</v>
      </c>
      <c r="I240" s="21">
        <f>H240-SUMIFS(Table1[Promotion Net Sales/Retail],Table1[Material - Key],Completed_via_Excel!A240)</f>
        <v>1737.7200000000003</v>
      </c>
      <c r="J240">
        <f>H240/INDEX(Table1[Monthly AVG sales],MATCH(Completed_via_Excel!A240,Table1[Material - Key],0))</f>
        <v>12</v>
      </c>
      <c r="K240" s="4">
        <f>H240/SUMIFS(Table1[Net Sales/Retail],Table1[Material - Brand],Completed_via_Excel!B240,Table1[PRIVATE LABEL],"&lt;&gt;PL")</f>
        <v>9.1252819553322307E-3</v>
      </c>
    </row>
    <row r="241" spans="1:11">
      <c r="A241" t="str">
        <v>184879</v>
      </c>
      <c r="B241" t="str">
        <f>INDEX(Table1[Material - Brand],MATCH(Completed_via_Excel!A241,Table1[Material - Key],0))</f>
        <v>Komfortas</v>
      </c>
      <c r="C241" s="5" t="str">
        <f t="array" ref="C241">IFERROR(
IF(OR(
INDEX(Table1[Current ext vend],
MATCH(1,($A241=Table1[Material - Key])*(Completed_via_Excel!C$1=Table1[Country - Key]),0)) =
INDEX(Table1[Current int vend],
MATCH(1,($A241=Table1[Material - Key])*(Completed_via_Excel!C$1=Table1[Country - Key]),0)),
INDEX(Table1[Current int vend],
MATCH(1,($A241=Table1[Material - Key])*(Completed_via_Excel!C$1=Table1[Country - Key]),0)) = 0),
INDEX(Table1[Current ext vend],
MATCH(1,($A241=Table1[Material - Key])*(Completed_via_Excel!C$1=Table1[Country - Key]),0)),
INDEX(Table1[Current int vend],
MATCH(1,($A241=Table1[Material - Key])*(Completed_via_Excel!C$1=Table1[Country - Key]),0))
),
"")</f>
        <v/>
      </c>
      <c r="D241" s="5" t="str">
        <f t="array" ref="D241">IFERROR(
IF(OR(
INDEX(Table1[Current ext vend],
MATCH(1,($A241=Table1[Material - Key])*(Completed_via_Excel!D$1=Table1[Country - Key]),0)) =
INDEX(Table1[Current int vend],
MATCH(1,($A241=Table1[Material - Key])*(Completed_via_Excel!D$1=Table1[Country - Key]),0)),
INDEX(Table1[Current int vend],
MATCH(1,($A241=Table1[Material - Key])*(Completed_via_Excel!D$1=Table1[Country - Key]),0)) = 0),
INDEX(Table1[Current ext vend],
MATCH(1,($A241=Table1[Material - Key])*(Completed_via_Excel!D$1=Table1[Country - Key]),0)),
INDEX(Table1[Current int vend],
MATCH(1,($A241=Table1[Material - Key])*(Completed_via_Excel!D$1=Table1[Country - Key]),0))
),
"")</f>
        <v/>
      </c>
      <c r="E241" t="str">
        <f t="array" ref="E241">IFERROR(
IF(OR(
INDEX(Table1[Current ext vend],
MATCH(1,($A241=Table1[Material - Key])*(Completed_via_Excel!E$1=Table1[Country - Key]),0)) =
INDEX(Table1[Current int vend],
MATCH(1,($A241=Table1[Material - Key])*(Completed_via_Excel!E$1=Table1[Country - Key]),0)),
INDEX(Table1[Current int vend],
MATCH(1,($A241=Table1[Material - Key])*(Completed_via_Excel!E$1=Table1[Country - Key]),0)) = 0),
INDEX(Table1[Current ext vend],
MATCH(1,($A241=Table1[Material - Key])*(Completed_via_Excel!E$1=Table1[Country - Key]),0)),
INDEX(Table1[Current int vend],
MATCH(1,($A241=Table1[Material - Key])*(Completed_via_Excel!E$1=Table1[Country - Key]),0))
),
"")</f>
        <v>US Postal Service</v>
      </c>
      <c r="F241" s="20">
        <f t="array" ref="F241">MAX(IF(A241=Table1[Material - Key],Table1[Purchase Price]))</f>
        <v>1.2176</v>
      </c>
      <c r="G241">
        <f t="array" ref="G241">SUMPRODUCT((Table1[Material - Key]=A241)*(Table1[[HM Listing]:[EX Listing]]))</f>
        <v>35</v>
      </c>
      <c r="H241" s="21">
        <f>SUMIFS(Table1[Net Sales/Retail],Table1[Material - Key],Completed_via_Excel!A241)</f>
        <v>989.71</v>
      </c>
      <c r="I241" s="21">
        <f>H241-SUMIFS(Table1[Promotion Net Sales/Retail],Table1[Material - Key],Completed_via_Excel!A241)</f>
        <v>708.91000000000008</v>
      </c>
      <c r="J241">
        <f>H241/INDEX(Table1[Monthly AVG sales],MATCH(Completed_via_Excel!A241,Table1[Material - Key],0))</f>
        <v>12.000000000000005</v>
      </c>
      <c r="K241" s="4">
        <f>H241/SUMIFS(Table1[Net Sales/Retail],Table1[Material - Brand],Completed_via_Excel!B241,Table1[PRIVATE LABEL],"&lt;&gt;PL")</f>
        <v>4.005296472513532E-3</v>
      </c>
    </row>
    <row r="242" spans="1:11">
      <c r="A242" t="str">
        <v>184885</v>
      </c>
      <c r="B242" t="str">
        <f>INDEX(Table1[Material - Brand],MATCH(Completed_via_Excel!A242,Table1[Material - Key],0))</f>
        <v>Komfortas</v>
      </c>
      <c r="C242" s="5" t="str">
        <f t="array" ref="C242">IFERROR(
IF(OR(
INDEX(Table1[Current ext vend],
MATCH(1,($A242=Table1[Material - Key])*(Completed_via_Excel!C$1=Table1[Country - Key]),0)) =
INDEX(Table1[Current int vend],
MATCH(1,($A242=Table1[Material - Key])*(Completed_via_Excel!C$1=Table1[Country - Key]),0)),
INDEX(Table1[Current int vend],
MATCH(1,($A242=Table1[Material - Key])*(Completed_via_Excel!C$1=Table1[Country - Key]),0)) = 0),
INDEX(Table1[Current ext vend],
MATCH(1,($A242=Table1[Material - Key])*(Completed_via_Excel!C$1=Table1[Country - Key]),0)),
INDEX(Table1[Current int vend],
MATCH(1,($A242=Table1[Material - Key])*(Completed_via_Excel!C$1=Table1[Country - Key]),0))
),
"")</f>
        <v/>
      </c>
      <c r="D242" s="5" t="str">
        <f t="array" ref="D242">IFERROR(
IF(OR(
INDEX(Table1[Current ext vend],
MATCH(1,($A242=Table1[Material - Key])*(Completed_via_Excel!D$1=Table1[Country - Key]),0)) =
INDEX(Table1[Current int vend],
MATCH(1,($A242=Table1[Material - Key])*(Completed_via_Excel!D$1=Table1[Country - Key]),0)),
INDEX(Table1[Current int vend],
MATCH(1,($A242=Table1[Material - Key])*(Completed_via_Excel!D$1=Table1[Country - Key]),0)) = 0),
INDEX(Table1[Current ext vend],
MATCH(1,($A242=Table1[Material - Key])*(Completed_via_Excel!D$1=Table1[Country - Key]),0)),
INDEX(Table1[Current int vend],
MATCH(1,($A242=Table1[Material - Key])*(Completed_via_Excel!D$1=Table1[Country - Key]),0))
),
"")</f>
        <v/>
      </c>
      <c r="E242" t="str">
        <f t="array" ref="E242">IFERROR(
IF(OR(
INDEX(Table1[Current ext vend],
MATCH(1,($A242=Table1[Material - Key])*(Completed_via_Excel!E$1=Table1[Country - Key]),0)) =
INDEX(Table1[Current int vend],
MATCH(1,($A242=Table1[Material - Key])*(Completed_via_Excel!E$1=Table1[Country - Key]),0)),
INDEX(Table1[Current int vend],
MATCH(1,($A242=Table1[Material - Key])*(Completed_via_Excel!E$1=Table1[Country - Key]),0)) = 0),
INDEX(Table1[Current ext vend],
MATCH(1,($A242=Table1[Material - Key])*(Completed_via_Excel!E$1=Table1[Country - Key]),0)),
INDEX(Table1[Current int vend],
MATCH(1,($A242=Table1[Material - Key])*(Completed_via_Excel!E$1=Table1[Country - Key]),0))
),
"")</f>
        <v>US Postal Service</v>
      </c>
      <c r="F242" s="20">
        <f t="array" ref="F242">MAX(IF(A242=Table1[Material - Key],Table1[Purchase Price]))</f>
        <v>1.2176</v>
      </c>
      <c r="G242">
        <f t="array" ref="G242">SUMPRODUCT((Table1[Material - Key]=A242)*(Table1[[HM Listing]:[EX Listing]]))</f>
        <v>35</v>
      </c>
      <c r="H242" s="21">
        <f>SUMIFS(Table1[Net Sales/Retail],Table1[Material - Key],Completed_via_Excel!A242)</f>
        <v>532.97</v>
      </c>
      <c r="I242" s="21">
        <f>H242-SUMIFS(Table1[Promotion Net Sales/Retail],Table1[Material - Key],Completed_via_Excel!A242)</f>
        <v>375.67</v>
      </c>
      <c r="J242">
        <f>H242/INDEX(Table1[Monthly AVG sales],MATCH(Completed_via_Excel!A242,Table1[Material - Key],0))</f>
        <v>11.999999999999991</v>
      </c>
      <c r="K242" s="4">
        <f>H242/SUMIFS(Table1[Net Sales/Retail],Table1[Material - Brand],Completed_via_Excel!B242,Table1[PRIVATE LABEL],"&lt;&gt;PL")</f>
        <v>2.1568973345278282E-3</v>
      </c>
    </row>
    <row r="243" spans="1:11">
      <c r="A243" t="str">
        <v>185044</v>
      </c>
      <c r="B243" t="str">
        <f>INDEX(Table1[Material - Brand],MATCH(Completed_via_Excel!A243,Table1[Material - Key],0))</f>
        <v>Komfortas</v>
      </c>
      <c r="C243" s="5" t="str">
        <f t="array" ref="C243">IFERROR(
IF(OR(
INDEX(Table1[Current ext vend],
MATCH(1,($A243=Table1[Material - Key])*(Completed_via_Excel!C$1=Table1[Country - Key]),0)) =
INDEX(Table1[Current int vend],
MATCH(1,($A243=Table1[Material - Key])*(Completed_via_Excel!C$1=Table1[Country - Key]),0)),
INDEX(Table1[Current int vend],
MATCH(1,($A243=Table1[Material - Key])*(Completed_via_Excel!C$1=Table1[Country - Key]),0)) = 0),
INDEX(Table1[Current ext vend],
MATCH(1,($A243=Table1[Material - Key])*(Completed_via_Excel!C$1=Table1[Country - Key]),0)),
INDEX(Table1[Current int vend],
MATCH(1,($A243=Table1[Material - Key])*(Completed_via_Excel!C$1=Table1[Country - Key]),0))
),
"")</f>
        <v/>
      </c>
      <c r="D243" s="5" t="str">
        <f t="array" ref="D243">IFERROR(
IF(OR(
INDEX(Table1[Current ext vend],
MATCH(1,($A243=Table1[Material - Key])*(Completed_via_Excel!D$1=Table1[Country - Key]),0)) =
INDEX(Table1[Current int vend],
MATCH(1,($A243=Table1[Material - Key])*(Completed_via_Excel!D$1=Table1[Country - Key]),0)),
INDEX(Table1[Current int vend],
MATCH(1,($A243=Table1[Material - Key])*(Completed_via_Excel!D$1=Table1[Country - Key]),0)) = 0),
INDEX(Table1[Current ext vend],
MATCH(1,($A243=Table1[Material - Key])*(Completed_via_Excel!D$1=Table1[Country - Key]),0)),
INDEX(Table1[Current int vend],
MATCH(1,($A243=Table1[Material - Key])*(Completed_via_Excel!D$1=Table1[Country - Key]),0))
),
"")</f>
        <v/>
      </c>
      <c r="E243" t="str">
        <f t="array" ref="E243">IFERROR(
IF(OR(
INDEX(Table1[Current ext vend],
MATCH(1,($A243=Table1[Material - Key])*(Completed_via_Excel!E$1=Table1[Country - Key]),0)) =
INDEX(Table1[Current int vend],
MATCH(1,($A243=Table1[Material - Key])*(Completed_via_Excel!E$1=Table1[Country - Key]),0)),
INDEX(Table1[Current int vend],
MATCH(1,($A243=Table1[Material - Key])*(Completed_via_Excel!E$1=Table1[Country - Key]),0)) = 0),
INDEX(Table1[Current ext vend],
MATCH(1,($A243=Table1[Material - Key])*(Completed_via_Excel!E$1=Table1[Country - Key]),0)),
INDEX(Table1[Current int vend],
MATCH(1,($A243=Table1[Material - Key])*(Completed_via_Excel!E$1=Table1[Country - Key]),0))
),
"")</f>
        <v>US Postal Service</v>
      </c>
      <c r="F243" s="20">
        <f t="array" ref="F243">MAX(IF(A243=Table1[Material - Key],Table1[Purchase Price]))</f>
        <v>1</v>
      </c>
      <c r="G243">
        <f t="array" ref="G243">SUMPRODUCT((Table1[Material - Key]=A243)*(Table1[[HM Listing]:[EX Listing]]))</f>
        <v>0</v>
      </c>
      <c r="H243" s="21">
        <f>SUMIFS(Table1[Net Sales/Retail],Table1[Material - Key],Completed_via_Excel!A243)</f>
        <v>1859.29</v>
      </c>
      <c r="I243" s="21">
        <f>H243-SUMIFS(Table1[Promotion Net Sales/Retail],Table1[Material - Key],Completed_via_Excel!A243)</f>
        <v>1252.32</v>
      </c>
      <c r="J243">
        <f>H243/INDEX(Table1[Monthly AVG sales],MATCH(Completed_via_Excel!A243,Table1[Material - Key],0))</f>
        <v>12.000000000000027</v>
      </c>
      <c r="K243" s="4">
        <f>H243/SUMIFS(Table1[Net Sales/Retail],Table1[Material - Brand],Completed_via_Excel!B243,Table1[PRIVATE LABEL],"&lt;&gt;PL")</f>
        <v>7.5244341053234626E-3</v>
      </c>
    </row>
    <row r="244" spans="1:11">
      <c r="A244" t="str">
        <v>185270</v>
      </c>
      <c r="B244" t="str">
        <f>INDEX(Table1[Material - Brand],MATCH(Completed_via_Excel!A244,Table1[Material - Key],0))</f>
        <v>Komfortas</v>
      </c>
      <c r="C244" s="5" t="str">
        <f t="array" ref="C244">IFERROR(
IF(OR(
INDEX(Table1[Current ext vend],
MATCH(1,($A244=Table1[Material - Key])*(Completed_via_Excel!C$1=Table1[Country - Key]),0)) =
INDEX(Table1[Current int vend],
MATCH(1,($A244=Table1[Material - Key])*(Completed_via_Excel!C$1=Table1[Country - Key]),0)),
INDEX(Table1[Current int vend],
MATCH(1,($A244=Table1[Material - Key])*(Completed_via_Excel!C$1=Table1[Country - Key]),0)) = 0),
INDEX(Table1[Current ext vend],
MATCH(1,($A244=Table1[Material - Key])*(Completed_via_Excel!C$1=Table1[Country - Key]),0)),
INDEX(Table1[Current int vend],
MATCH(1,($A244=Table1[Material - Key])*(Completed_via_Excel!C$1=Table1[Country - Key]),0))
),
"")</f>
        <v/>
      </c>
      <c r="D244" s="5" t="str">
        <f t="array" ref="D244">IFERROR(
IF(OR(
INDEX(Table1[Current ext vend],
MATCH(1,($A244=Table1[Material - Key])*(Completed_via_Excel!D$1=Table1[Country - Key]),0)) =
INDEX(Table1[Current int vend],
MATCH(1,($A244=Table1[Material - Key])*(Completed_via_Excel!D$1=Table1[Country - Key]),0)),
INDEX(Table1[Current int vend],
MATCH(1,($A244=Table1[Material - Key])*(Completed_via_Excel!D$1=Table1[Country - Key]),0)) = 0),
INDEX(Table1[Current ext vend],
MATCH(1,($A244=Table1[Material - Key])*(Completed_via_Excel!D$1=Table1[Country - Key]),0)),
INDEX(Table1[Current int vend],
MATCH(1,($A244=Table1[Material - Key])*(Completed_via_Excel!D$1=Table1[Country - Key]),0))
),
"")</f>
        <v>US Postal Service</v>
      </c>
      <c r="E244" t="str">
        <f t="array" ref="E244">IFERROR(
IF(OR(
INDEX(Table1[Current ext vend],
MATCH(1,($A244=Table1[Material - Key])*(Completed_via_Excel!E$1=Table1[Country - Key]),0)) =
INDEX(Table1[Current int vend],
MATCH(1,($A244=Table1[Material - Key])*(Completed_via_Excel!E$1=Table1[Country - Key]),0)),
INDEX(Table1[Current int vend],
MATCH(1,($A244=Table1[Material - Key])*(Completed_via_Excel!E$1=Table1[Country - Key]),0)) = 0),
INDEX(Table1[Current ext vend],
MATCH(1,($A244=Table1[Material - Key])*(Completed_via_Excel!E$1=Table1[Country - Key]),0)),
INDEX(Table1[Current int vend],
MATCH(1,($A244=Table1[Material - Key])*(Completed_via_Excel!E$1=Table1[Country - Key]),0))
),
"")</f>
        <v/>
      </c>
      <c r="F244" s="20">
        <f t="array" ref="F244">MAX(IF(A244=Table1[Material - Key],Table1[Purchase Price]))</f>
        <v>2</v>
      </c>
      <c r="G244">
        <f t="array" ref="G244">SUMPRODUCT((Table1[Material - Key]=A244)*(Table1[[HM Listing]:[EX Listing]]))</f>
        <v>0</v>
      </c>
      <c r="H244" s="21">
        <f>SUMIFS(Table1[Net Sales/Retail],Table1[Material - Key],Completed_via_Excel!A244)</f>
        <v>171.91</v>
      </c>
      <c r="I244" s="21">
        <f>H244-SUMIFS(Table1[Promotion Net Sales/Retail],Table1[Material - Key],Completed_via_Excel!A244)</f>
        <v>-8.0000000000012506E-2</v>
      </c>
      <c r="J244">
        <f>H244/INDEX(Table1[Monthly AVG sales],MATCH(Completed_via_Excel!A244,Table1[Material - Key],0))</f>
        <v>4</v>
      </c>
      <c r="K244" s="4">
        <f>H244/SUMIFS(Table1[Net Sales/Retail],Table1[Material - Brand],Completed_via_Excel!B244,Table1[PRIVATE LABEL],"&lt;&gt;PL")</f>
        <v>6.9570936596558713E-4</v>
      </c>
    </row>
    <row r="245" spans="1:11">
      <c r="A245" t="str">
        <v>185271</v>
      </c>
      <c r="B245" t="str">
        <f>INDEX(Table1[Material - Brand],MATCH(Completed_via_Excel!A245,Table1[Material - Key],0))</f>
        <v>Komfortas</v>
      </c>
      <c r="C245" s="5" t="str">
        <f t="array" ref="C245">IFERROR(
IF(OR(
INDEX(Table1[Current ext vend],
MATCH(1,($A245=Table1[Material - Key])*(Completed_via_Excel!C$1=Table1[Country - Key]),0)) =
INDEX(Table1[Current int vend],
MATCH(1,($A245=Table1[Material - Key])*(Completed_via_Excel!C$1=Table1[Country - Key]),0)),
INDEX(Table1[Current int vend],
MATCH(1,($A245=Table1[Material - Key])*(Completed_via_Excel!C$1=Table1[Country - Key]),0)) = 0),
INDEX(Table1[Current ext vend],
MATCH(1,($A245=Table1[Material - Key])*(Completed_via_Excel!C$1=Table1[Country - Key]),0)),
INDEX(Table1[Current int vend],
MATCH(1,($A245=Table1[Material - Key])*(Completed_via_Excel!C$1=Table1[Country - Key]),0))
),
"")</f>
        <v/>
      </c>
      <c r="D245" s="5" t="str">
        <f t="array" ref="D245">IFERROR(
IF(OR(
INDEX(Table1[Current ext vend],
MATCH(1,($A245=Table1[Material - Key])*(Completed_via_Excel!D$1=Table1[Country - Key]),0)) =
INDEX(Table1[Current int vend],
MATCH(1,($A245=Table1[Material - Key])*(Completed_via_Excel!D$1=Table1[Country - Key]),0)),
INDEX(Table1[Current int vend],
MATCH(1,($A245=Table1[Material - Key])*(Completed_via_Excel!D$1=Table1[Country - Key]),0)) = 0),
INDEX(Table1[Current ext vend],
MATCH(1,($A245=Table1[Material - Key])*(Completed_via_Excel!D$1=Table1[Country - Key]),0)),
INDEX(Table1[Current int vend],
MATCH(1,($A245=Table1[Material - Key])*(Completed_via_Excel!D$1=Table1[Country - Key]),0))
),
"")</f>
        <v>US Postal Service</v>
      </c>
      <c r="E245" t="str">
        <f t="array" ref="E245">IFERROR(
IF(OR(
INDEX(Table1[Current ext vend],
MATCH(1,($A245=Table1[Material - Key])*(Completed_via_Excel!E$1=Table1[Country - Key]),0)) =
INDEX(Table1[Current int vend],
MATCH(1,($A245=Table1[Material - Key])*(Completed_via_Excel!E$1=Table1[Country - Key]),0)),
INDEX(Table1[Current int vend],
MATCH(1,($A245=Table1[Material - Key])*(Completed_via_Excel!E$1=Table1[Country - Key]),0)) = 0),
INDEX(Table1[Current ext vend],
MATCH(1,($A245=Table1[Material - Key])*(Completed_via_Excel!E$1=Table1[Country - Key]),0)),
INDEX(Table1[Current int vend],
MATCH(1,($A245=Table1[Material - Key])*(Completed_via_Excel!E$1=Table1[Country - Key]),0))
),
"")</f>
        <v/>
      </c>
      <c r="F245" s="20">
        <f t="array" ref="F245">MAX(IF(A245=Table1[Material - Key],Table1[Purchase Price]))</f>
        <v>2</v>
      </c>
      <c r="G245">
        <f t="array" ref="G245">SUMPRODUCT((Table1[Material - Key]=A245)*(Table1[[HM Listing]:[EX Listing]]))</f>
        <v>0</v>
      </c>
      <c r="H245" s="21">
        <f>SUMIFS(Table1[Net Sales/Retail],Table1[Material - Key],Completed_via_Excel!A245)</f>
        <v>97.89</v>
      </c>
      <c r="I245" s="21">
        <f>H245-SUMIFS(Table1[Promotion Net Sales/Retail],Table1[Material - Key],Completed_via_Excel!A245)</f>
        <v>4.5</v>
      </c>
      <c r="J245">
        <f>H245/INDEX(Table1[Monthly AVG sales],MATCH(Completed_via_Excel!A245,Table1[Material - Key],0))</f>
        <v>3</v>
      </c>
      <c r="K245" s="4">
        <f>H245/SUMIFS(Table1[Net Sales/Retail],Table1[Material - Brand],Completed_via_Excel!B245,Table1[PRIVATE LABEL],"&lt;&gt;PL")</f>
        <v>3.9615490567373231E-4</v>
      </c>
    </row>
    <row r="246" spans="1:11">
      <c r="A246" t="str">
        <v>185272</v>
      </c>
      <c r="B246" t="str">
        <f>INDEX(Table1[Material - Brand],MATCH(Completed_via_Excel!A246,Table1[Material - Key],0))</f>
        <v>Komfortas</v>
      </c>
      <c r="C246" s="5" t="str">
        <f t="array" ref="C246">IFERROR(
IF(OR(
INDEX(Table1[Current ext vend],
MATCH(1,($A246=Table1[Material - Key])*(Completed_via_Excel!C$1=Table1[Country - Key]),0)) =
INDEX(Table1[Current int vend],
MATCH(1,($A246=Table1[Material - Key])*(Completed_via_Excel!C$1=Table1[Country - Key]),0)),
INDEX(Table1[Current int vend],
MATCH(1,($A246=Table1[Material - Key])*(Completed_via_Excel!C$1=Table1[Country - Key]),0)) = 0),
INDEX(Table1[Current ext vend],
MATCH(1,($A246=Table1[Material - Key])*(Completed_via_Excel!C$1=Table1[Country - Key]),0)),
INDEX(Table1[Current int vend],
MATCH(1,($A246=Table1[Material - Key])*(Completed_via_Excel!C$1=Table1[Country - Key]),0))
),
"")</f>
        <v/>
      </c>
      <c r="D246" s="5" t="str">
        <f t="array" ref="D246">IFERROR(
IF(OR(
INDEX(Table1[Current ext vend],
MATCH(1,($A246=Table1[Material - Key])*(Completed_via_Excel!D$1=Table1[Country - Key]),0)) =
INDEX(Table1[Current int vend],
MATCH(1,($A246=Table1[Material - Key])*(Completed_via_Excel!D$1=Table1[Country - Key]),0)),
INDEX(Table1[Current int vend],
MATCH(1,($A246=Table1[Material - Key])*(Completed_via_Excel!D$1=Table1[Country - Key]),0)) = 0),
INDEX(Table1[Current ext vend],
MATCH(1,($A246=Table1[Material - Key])*(Completed_via_Excel!D$1=Table1[Country - Key]),0)),
INDEX(Table1[Current int vend],
MATCH(1,($A246=Table1[Material - Key])*(Completed_via_Excel!D$1=Table1[Country - Key]),0))
),
"")</f>
        <v>US Postal Service</v>
      </c>
      <c r="E246" t="str">
        <f t="array" ref="E246">IFERROR(
IF(OR(
INDEX(Table1[Current ext vend],
MATCH(1,($A246=Table1[Material - Key])*(Completed_via_Excel!E$1=Table1[Country - Key]),0)) =
INDEX(Table1[Current int vend],
MATCH(1,($A246=Table1[Material - Key])*(Completed_via_Excel!E$1=Table1[Country - Key]),0)),
INDEX(Table1[Current int vend],
MATCH(1,($A246=Table1[Material - Key])*(Completed_via_Excel!E$1=Table1[Country - Key]),0)) = 0),
INDEX(Table1[Current ext vend],
MATCH(1,($A246=Table1[Material - Key])*(Completed_via_Excel!E$1=Table1[Country - Key]),0)),
INDEX(Table1[Current int vend],
MATCH(1,($A246=Table1[Material - Key])*(Completed_via_Excel!E$1=Table1[Country - Key]),0))
),
"")</f>
        <v/>
      </c>
      <c r="F246" s="20">
        <f t="array" ref="F246">MAX(IF(A246=Table1[Material - Key],Table1[Purchase Price]))</f>
        <v>2</v>
      </c>
      <c r="G246">
        <f t="array" ref="G246">SUMPRODUCT((Table1[Material - Key]=A246)*(Table1[[HM Listing]:[EX Listing]]))</f>
        <v>0</v>
      </c>
      <c r="H246" s="21">
        <f>SUMIFS(Table1[Net Sales/Retail],Table1[Material - Key],Completed_via_Excel!A246)</f>
        <v>134.81</v>
      </c>
      <c r="I246" s="21">
        <f>H246-SUMIFS(Table1[Promotion Net Sales/Retail],Table1[Material - Key],Completed_via_Excel!A246)</f>
        <v>-0.12000000000000455</v>
      </c>
      <c r="J246">
        <f>H246/INDEX(Table1[Monthly AVG sales],MATCH(Completed_via_Excel!A246,Table1[Material - Key],0))</f>
        <v>5</v>
      </c>
      <c r="K246" s="4">
        <f>H246/SUMIFS(Table1[Net Sales/Retail],Table1[Material - Brand],Completed_via_Excel!B246,Table1[PRIVATE LABEL],"&lt;&gt;PL")</f>
        <v>5.4556791126648128E-4</v>
      </c>
    </row>
    <row r="247" spans="1:11">
      <c r="A247" t="str">
        <v>185273</v>
      </c>
      <c r="B247" t="str">
        <f>INDEX(Table1[Material - Brand],MATCH(Completed_via_Excel!A247,Table1[Material - Key],0))</f>
        <v>Komfortas</v>
      </c>
      <c r="C247" s="5" t="str">
        <f t="array" ref="C247">IFERROR(
IF(OR(
INDEX(Table1[Current ext vend],
MATCH(1,($A247=Table1[Material - Key])*(Completed_via_Excel!C$1=Table1[Country - Key]),0)) =
INDEX(Table1[Current int vend],
MATCH(1,($A247=Table1[Material - Key])*(Completed_via_Excel!C$1=Table1[Country - Key]),0)),
INDEX(Table1[Current int vend],
MATCH(1,($A247=Table1[Material - Key])*(Completed_via_Excel!C$1=Table1[Country - Key]),0)) = 0),
INDEX(Table1[Current ext vend],
MATCH(1,($A247=Table1[Material - Key])*(Completed_via_Excel!C$1=Table1[Country - Key]),0)),
INDEX(Table1[Current int vend],
MATCH(1,($A247=Table1[Material - Key])*(Completed_via_Excel!C$1=Table1[Country - Key]),0))
),
"")</f>
        <v/>
      </c>
      <c r="D247" s="5" t="str">
        <f t="array" ref="D247">IFERROR(
IF(OR(
INDEX(Table1[Current ext vend],
MATCH(1,($A247=Table1[Material - Key])*(Completed_via_Excel!D$1=Table1[Country - Key]),0)) =
INDEX(Table1[Current int vend],
MATCH(1,($A247=Table1[Material - Key])*(Completed_via_Excel!D$1=Table1[Country - Key]),0)),
INDEX(Table1[Current int vend],
MATCH(1,($A247=Table1[Material - Key])*(Completed_via_Excel!D$1=Table1[Country - Key]),0)) = 0),
INDEX(Table1[Current ext vend],
MATCH(1,($A247=Table1[Material - Key])*(Completed_via_Excel!D$1=Table1[Country - Key]),0)),
INDEX(Table1[Current int vend],
MATCH(1,($A247=Table1[Material - Key])*(Completed_via_Excel!D$1=Table1[Country - Key]),0))
),
"")</f>
        <v>US Postal Service</v>
      </c>
      <c r="E247" t="str">
        <f t="array" ref="E247">IFERROR(
IF(OR(
INDEX(Table1[Current ext vend],
MATCH(1,($A247=Table1[Material - Key])*(Completed_via_Excel!E$1=Table1[Country - Key]),0)) =
INDEX(Table1[Current int vend],
MATCH(1,($A247=Table1[Material - Key])*(Completed_via_Excel!E$1=Table1[Country - Key]),0)),
INDEX(Table1[Current int vend],
MATCH(1,($A247=Table1[Material - Key])*(Completed_via_Excel!E$1=Table1[Country - Key]),0)) = 0),
INDEX(Table1[Current ext vend],
MATCH(1,($A247=Table1[Material - Key])*(Completed_via_Excel!E$1=Table1[Country - Key]),0)),
INDEX(Table1[Current int vend],
MATCH(1,($A247=Table1[Material - Key])*(Completed_via_Excel!E$1=Table1[Country - Key]),0))
),
"")</f>
        <v/>
      </c>
      <c r="F247" s="20">
        <f t="array" ref="F247">MAX(IF(A247=Table1[Material - Key],Table1[Purchase Price]))</f>
        <v>1</v>
      </c>
      <c r="G247">
        <f t="array" ref="G247">SUMPRODUCT((Table1[Material - Key]=A247)*(Table1[[HM Listing]:[EX Listing]]))</f>
        <v>0</v>
      </c>
      <c r="H247" s="21">
        <f>SUMIFS(Table1[Net Sales/Retail],Table1[Material - Key],Completed_via_Excel!A247)</f>
        <v>143.05000000000001</v>
      </c>
      <c r="I247" s="21">
        <f>H247-SUMIFS(Table1[Promotion Net Sales/Retail],Table1[Material - Key],Completed_via_Excel!A247)</f>
        <v>4.8700000000000045</v>
      </c>
      <c r="J247">
        <f>H247/INDEX(Table1[Monthly AVG sales],MATCH(Completed_via_Excel!A247,Table1[Material - Key],0))</f>
        <v>5.999999999999992</v>
      </c>
      <c r="K247" s="4">
        <f>H247/SUMIFS(Table1[Net Sales/Retail],Table1[Material - Brand],Completed_via_Excel!B247,Table1[PRIVATE LABEL],"&lt;&gt;PL")</f>
        <v>5.7891469257970586E-4</v>
      </c>
    </row>
    <row r="248" spans="1:11">
      <c r="A248" t="str">
        <v>185274</v>
      </c>
      <c r="B248" t="str">
        <f>INDEX(Table1[Material - Brand],MATCH(Completed_via_Excel!A248,Table1[Material - Key],0))</f>
        <v>Komfortas</v>
      </c>
      <c r="C248" s="5" t="str">
        <f t="array" ref="C248">IFERROR(
IF(OR(
INDEX(Table1[Current ext vend],
MATCH(1,($A248=Table1[Material - Key])*(Completed_via_Excel!C$1=Table1[Country - Key]),0)) =
INDEX(Table1[Current int vend],
MATCH(1,($A248=Table1[Material - Key])*(Completed_via_Excel!C$1=Table1[Country - Key]),0)),
INDEX(Table1[Current int vend],
MATCH(1,($A248=Table1[Material - Key])*(Completed_via_Excel!C$1=Table1[Country - Key]),0)) = 0),
INDEX(Table1[Current ext vend],
MATCH(1,($A248=Table1[Material - Key])*(Completed_via_Excel!C$1=Table1[Country - Key]),0)),
INDEX(Table1[Current int vend],
MATCH(1,($A248=Table1[Material - Key])*(Completed_via_Excel!C$1=Table1[Country - Key]),0))
),
"")</f>
        <v/>
      </c>
      <c r="D248" s="5" t="str">
        <f t="array" ref="D248">IFERROR(
IF(OR(
INDEX(Table1[Current ext vend],
MATCH(1,($A248=Table1[Material - Key])*(Completed_via_Excel!D$1=Table1[Country - Key]),0)) =
INDEX(Table1[Current int vend],
MATCH(1,($A248=Table1[Material - Key])*(Completed_via_Excel!D$1=Table1[Country - Key]),0)),
INDEX(Table1[Current int vend],
MATCH(1,($A248=Table1[Material - Key])*(Completed_via_Excel!D$1=Table1[Country - Key]),0)) = 0),
INDEX(Table1[Current ext vend],
MATCH(1,($A248=Table1[Material - Key])*(Completed_via_Excel!D$1=Table1[Country - Key]),0)),
INDEX(Table1[Current int vend],
MATCH(1,($A248=Table1[Material - Key])*(Completed_via_Excel!D$1=Table1[Country - Key]),0))
),
"")</f>
        <v>US Postal Service</v>
      </c>
      <c r="E248" t="str">
        <f t="array" ref="E248">IFERROR(
IF(OR(
INDEX(Table1[Current ext vend],
MATCH(1,($A248=Table1[Material - Key])*(Completed_via_Excel!E$1=Table1[Country - Key]),0)) =
INDEX(Table1[Current int vend],
MATCH(1,($A248=Table1[Material - Key])*(Completed_via_Excel!E$1=Table1[Country - Key]),0)),
INDEX(Table1[Current int vend],
MATCH(1,($A248=Table1[Material - Key])*(Completed_via_Excel!E$1=Table1[Country - Key]),0)) = 0),
INDEX(Table1[Current ext vend],
MATCH(1,($A248=Table1[Material - Key])*(Completed_via_Excel!E$1=Table1[Country - Key]),0)),
INDEX(Table1[Current int vend],
MATCH(1,($A248=Table1[Material - Key])*(Completed_via_Excel!E$1=Table1[Country - Key]),0))
),
"")</f>
        <v/>
      </c>
      <c r="F248" s="20">
        <f t="array" ref="F248">MAX(IF(A248=Table1[Material - Key],Table1[Purchase Price]))</f>
        <v>1</v>
      </c>
      <c r="G248">
        <f t="array" ref="G248">SUMPRODUCT((Table1[Material - Key]=A248)*(Table1[[HM Listing]:[EX Listing]]))</f>
        <v>0</v>
      </c>
      <c r="H248" s="21">
        <f>SUMIFS(Table1[Net Sales/Retail],Table1[Material - Key],Completed_via_Excel!A248)</f>
        <v>191.9</v>
      </c>
      <c r="I248" s="21">
        <f>H248-SUMIFS(Table1[Promotion Net Sales/Retail],Table1[Material - Key],Completed_via_Excel!A248)</f>
        <v>-6.9999999999993179E-2</v>
      </c>
      <c r="J248">
        <f>H248/INDEX(Table1[Monthly AVG sales],MATCH(Completed_via_Excel!A248,Table1[Material - Key],0))</f>
        <v>4</v>
      </c>
      <c r="K248" s="4">
        <f>H248/SUMIFS(Table1[Net Sales/Retail],Table1[Material - Brand],Completed_via_Excel!B248,Table1[PRIVATE LABEL],"&lt;&gt;PL")</f>
        <v>7.766076861659948E-4</v>
      </c>
    </row>
    <row r="249" spans="1:11">
      <c r="A249" t="str">
        <v>188470</v>
      </c>
      <c r="B249" t="str">
        <f>INDEX(Table1[Material - Brand],MATCH(Completed_via_Excel!A249,Table1[Material - Key],0))</f>
        <v>Komfortas</v>
      </c>
      <c r="C249" s="5" t="str">
        <f t="array" ref="C249">IFERROR(
IF(OR(
INDEX(Table1[Current ext vend],
MATCH(1,($A249=Table1[Material - Key])*(Completed_via_Excel!C$1=Table1[Country - Key]),0)) =
INDEX(Table1[Current int vend],
MATCH(1,($A249=Table1[Material - Key])*(Completed_via_Excel!C$1=Table1[Country - Key]),0)),
INDEX(Table1[Current int vend],
MATCH(1,($A249=Table1[Material - Key])*(Completed_via_Excel!C$1=Table1[Country - Key]),0)) = 0),
INDEX(Table1[Current ext vend],
MATCH(1,($A249=Table1[Material - Key])*(Completed_via_Excel!C$1=Table1[Country - Key]),0)),
INDEX(Table1[Current int vend],
MATCH(1,($A249=Table1[Material - Key])*(Completed_via_Excel!C$1=Table1[Country - Key]),0))
),
"")</f>
        <v>US Postal Service</v>
      </c>
      <c r="D249" s="5" t="str">
        <f t="array" ref="D249">IFERROR(
IF(OR(
INDEX(Table1[Current ext vend],
MATCH(1,($A249=Table1[Material - Key])*(Completed_via_Excel!D$1=Table1[Country - Key]),0)) =
INDEX(Table1[Current int vend],
MATCH(1,($A249=Table1[Material - Key])*(Completed_via_Excel!D$1=Table1[Country - Key]),0)),
INDEX(Table1[Current int vend],
MATCH(1,($A249=Table1[Material - Key])*(Completed_via_Excel!D$1=Table1[Country - Key]),0)) = 0),
INDEX(Table1[Current ext vend],
MATCH(1,($A249=Table1[Material - Key])*(Completed_via_Excel!D$1=Table1[Country - Key]),0)),
INDEX(Table1[Current int vend],
MATCH(1,($A249=Table1[Material - Key])*(Completed_via_Excel!D$1=Table1[Country - Key]),0))
),
"")</f>
        <v>US Postal Service</v>
      </c>
      <c r="E249" t="str">
        <f t="array" ref="E249">IFERROR(
IF(OR(
INDEX(Table1[Current ext vend],
MATCH(1,($A249=Table1[Material - Key])*(Completed_via_Excel!E$1=Table1[Country - Key]),0)) =
INDEX(Table1[Current int vend],
MATCH(1,($A249=Table1[Material - Key])*(Completed_via_Excel!E$1=Table1[Country - Key]),0)),
INDEX(Table1[Current int vend],
MATCH(1,($A249=Table1[Material - Key])*(Completed_via_Excel!E$1=Table1[Country - Key]),0)) = 0),
INDEX(Table1[Current ext vend],
MATCH(1,($A249=Table1[Material - Key])*(Completed_via_Excel!E$1=Table1[Country - Key]),0)),
INDEX(Table1[Current int vend],
MATCH(1,($A249=Table1[Material - Key])*(Completed_via_Excel!E$1=Table1[Country - Key]),0))
),
"")</f>
        <v>US Postal Service</v>
      </c>
      <c r="F249" s="20">
        <f t="array" ref="F249">MAX(IF(A249=Table1[Material - Key],Table1[Purchase Price]))</f>
        <v>2.4500000000000002</v>
      </c>
      <c r="G249">
        <f t="array" ref="G249">SUMPRODUCT((Table1[Material - Key]=A249)*(Table1[[HM Listing]:[EX Listing]]))</f>
        <v>183</v>
      </c>
      <c r="H249" s="21">
        <f>SUMIFS(Table1[Net Sales/Retail],Table1[Material - Key],Completed_via_Excel!A249)</f>
        <v>3124.3900000000003</v>
      </c>
      <c r="I249" s="21">
        <f>H249-SUMIFS(Table1[Promotion Net Sales/Retail],Table1[Material - Key],Completed_via_Excel!A249)</f>
        <v>1878.8700000000003</v>
      </c>
      <c r="J249">
        <f>H249/INDEX(Table1[Monthly AVG sales],MATCH(Completed_via_Excel!A249,Table1[Material - Key],0))</f>
        <v>8.0000000000000018</v>
      </c>
      <c r="K249" s="4">
        <f>H249/SUMIFS(Table1[Net Sales/Retail],Table1[Material - Brand],Completed_via_Excel!B249,Table1[PRIVATE LABEL],"&lt;&gt;PL")</f>
        <v>1.2644217241168175E-2</v>
      </c>
    </row>
    <row r="250" spans="1:11">
      <c r="A250" t="str">
        <v>188471</v>
      </c>
      <c r="B250" t="str">
        <f>INDEX(Table1[Material - Brand],MATCH(Completed_via_Excel!A250,Table1[Material - Key],0))</f>
        <v>Coccine</v>
      </c>
      <c r="C250" s="5" t="str">
        <f t="array" ref="C250">IFERROR(
IF(OR(
INDEX(Table1[Current ext vend],
MATCH(1,($A250=Table1[Material - Key])*(Completed_via_Excel!C$1=Table1[Country - Key]),0)) =
INDEX(Table1[Current int vend],
MATCH(1,($A250=Table1[Material - Key])*(Completed_via_Excel!C$1=Table1[Country - Key]),0)),
INDEX(Table1[Current int vend],
MATCH(1,($A250=Table1[Material - Key])*(Completed_via_Excel!C$1=Table1[Country - Key]),0)) = 0),
INDEX(Table1[Current ext vend],
MATCH(1,($A250=Table1[Material - Key])*(Completed_via_Excel!C$1=Table1[Country - Key]),0)),
INDEX(Table1[Current int vend],
MATCH(1,($A250=Table1[Material - Key])*(Completed_via_Excel!C$1=Table1[Country - Key]),0))
),
"")</f>
        <v>Amplify Media</v>
      </c>
      <c r="D250" s="5" t="str">
        <f t="array" ref="D250">IFERROR(
IF(OR(
INDEX(Table1[Current ext vend],
MATCH(1,($A250=Table1[Material - Key])*(Completed_via_Excel!D$1=Table1[Country - Key]),0)) =
INDEX(Table1[Current int vend],
MATCH(1,($A250=Table1[Material - Key])*(Completed_via_Excel!D$1=Table1[Country - Key]),0)),
INDEX(Table1[Current int vend],
MATCH(1,($A250=Table1[Material - Key])*(Completed_via_Excel!D$1=Table1[Country - Key]),0)) = 0),
INDEX(Table1[Current ext vend],
MATCH(1,($A250=Table1[Material - Key])*(Completed_via_Excel!D$1=Table1[Country - Key]),0)),
INDEX(Table1[Current int vend],
MATCH(1,($A250=Table1[Material - Key])*(Completed_via_Excel!D$1=Table1[Country - Key]),0))
),
"")</f>
        <v>Amplify Media</v>
      </c>
      <c r="E250" t="str">
        <f t="array" ref="E250">IFERROR(
IF(OR(
INDEX(Table1[Current ext vend],
MATCH(1,($A250=Table1[Material - Key])*(Completed_via_Excel!E$1=Table1[Country - Key]),0)) =
INDEX(Table1[Current int vend],
MATCH(1,($A250=Table1[Material - Key])*(Completed_via_Excel!E$1=Table1[Country - Key]),0)),
INDEX(Table1[Current int vend],
MATCH(1,($A250=Table1[Material - Key])*(Completed_via_Excel!E$1=Table1[Country - Key]),0)) = 0),
INDEX(Table1[Current ext vend],
MATCH(1,($A250=Table1[Material - Key])*(Completed_via_Excel!E$1=Table1[Country - Key]),0)),
INDEX(Table1[Current int vend],
MATCH(1,($A250=Table1[Material - Key])*(Completed_via_Excel!E$1=Table1[Country - Key]),0))
),
"")</f>
        <v>Amplify Media</v>
      </c>
      <c r="F250" s="20">
        <f t="array" ref="F250">MAX(IF(A250=Table1[Material - Key],Table1[Purchase Price]))</f>
        <v>2.5099999999999998</v>
      </c>
      <c r="G250">
        <f t="array" ref="G250">SUMPRODUCT((Table1[Material - Key]=A250)*(Table1[[HM Listing]:[EX Listing]]))</f>
        <v>201</v>
      </c>
      <c r="H250" s="21">
        <f>SUMIFS(Table1[Net Sales/Retail],Table1[Material - Key],Completed_via_Excel!A250)</f>
        <v>4971.1899999999996</v>
      </c>
      <c r="I250" s="21">
        <f>H250-SUMIFS(Table1[Promotion Net Sales/Retail],Table1[Material - Key],Completed_via_Excel!A250)</f>
        <v>3282.2599999999993</v>
      </c>
      <c r="J250">
        <f>H250/INDEX(Table1[Monthly AVG sales],MATCH(Completed_via_Excel!A250,Table1[Material - Key],0))</f>
        <v>8</v>
      </c>
      <c r="K250" s="4">
        <f>H250/SUMIFS(Table1[Net Sales/Retail],Table1[Material - Brand],Completed_via_Excel!B250,Table1[PRIVATE LABEL],"&lt;&gt;PL")</f>
        <v>0.11004467364069249</v>
      </c>
    </row>
    <row r="251" spans="1:11">
      <c r="A251" t="str">
        <v>188478</v>
      </c>
      <c r="B251" t="str">
        <f>INDEX(Table1[Material - Brand],MATCH(Completed_via_Excel!A251,Table1[Material - Key],0))</f>
        <v>Coccine</v>
      </c>
      <c r="C251" s="5" t="str">
        <f t="array" ref="C251">IFERROR(
IF(OR(
INDEX(Table1[Current ext vend],
MATCH(1,($A251=Table1[Material - Key])*(Completed_via_Excel!C$1=Table1[Country - Key]),0)) =
INDEX(Table1[Current int vend],
MATCH(1,($A251=Table1[Material - Key])*(Completed_via_Excel!C$1=Table1[Country - Key]),0)),
INDEX(Table1[Current int vend],
MATCH(1,($A251=Table1[Material - Key])*(Completed_via_Excel!C$1=Table1[Country - Key]),0)) = 0),
INDEX(Table1[Current ext vend],
MATCH(1,($A251=Table1[Material - Key])*(Completed_via_Excel!C$1=Table1[Country - Key]),0)),
INDEX(Table1[Current int vend],
MATCH(1,($A251=Table1[Material - Key])*(Completed_via_Excel!C$1=Table1[Country - Key]),0))
),
"")</f>
        <v>Amplify Media</v>
      </c>
      <c r="D251" s="5" t="str">
        <f t="array" ref="D251">IFERROR(
IF(OR(
INDEX(Table1[Current ext vend],
MATCH(1,($A251=Table1[Material - Key])*(Completed_via_Excel!D$1=Table1[Country - Key]),0)) =
INDEX(Table1[Current int vend],
MATCH(1,($A251=Table1[Material - Key])*(Completed_via_Excel!D$1=Table1[Country - Key]),0)),
INDEX(Table1[Current int vend],
MATCH(1,($A251=Table1[Material - Key])*(Completed_via_Excel!D$1=Table1[Country - Key]),0)) = 0),
INDEX(Table1[Current ext vend],
MATCH(1,($A251=Table1[Material - Key])*(Completed_via_Excel!D$1=Table1[Country - Key]),0)),
INDEX(Table1[Current int vend],
MATCH(1,($A251=Table1[Material - Key])*(Completed_via_Excel!D$1=Table1[Country - Key]),0))
),
"")</f>
        <v>Amplify Media</v>
      </c>
      <c r="E251" t="str">
        <f t="array" ref="E251">IFERROR(
IF(OR(
INDEX(Table1[Current ext vend],
MATCH(1,($A251=Table1[Material - Key])*(Completed_via_Excel!E$1=Table1[Country - Key]),0)) =
INDEX(Table1[Current int vend],
MATCH(1,($A251=Table1[Material - Key])*(Completed_via_Excel!E$1=Table1[Country - Key]),0)),
INDEX(Table1[Current int vend],
MATCH(1,($A251=Table1[Material - Key])*(Completed_via_Excel!E$1=Table1[Country - Key]),0)) = 0),
INDEX(Table1[Current ext vend],
MATCH(1,($A251=Table1[Material - Key])*(Completed_via_Excel!E$1=Table1[Country - Key]),0)),
INDEX(Table1[Current int vend],
MATCH(1,($A251=Table1[Material - Key])*(Completed_via_Excel!E$1=Table1[Country - Key]),0))
),
"")</f>
        <v>Amplify Media</v>
      </c>
      <c r="F251" s="20">
        <f t="array" ref="F251">MAX(IF(A251=Table1[Material - Key],Table1[Purchase Price]))</f>
        <v>2.5099999999999998</v>
      </c>
      <c r="G251">
        <f t="array" ref="G251">SUMPRODUCT((Table1[Material - Key]=A251)*(Table1[[HM Listing]:[EX Listing]]))</f>
        <v>134</v>
      </c>
      <c r="H251" s="21">
        <f>SUMIFS(Table1[Net Sales/Retail],Table1[Material - Key],Completed_via_Excel!A251)</f>
        <v>3702.51</v>
      </c>
      <c r="I251" s="21">
        <f>H251-SUMIFS(Table1[Promotion Net Sales/Retail],Table1[Material - Key],Completed_via_Excel!A251)</f>
        <v>2493.9900000000002</v>
      </c>
      <c r="J251">
        <f>H251/INDEX(Table1[Monthly AVG sales],MATCH(Completed_via_Excel!A251,Table1[Material - Key],0))</f>
        <v>8</v>
      </c>
      <c r="K251" s="4">
        <f>H251/SUMIFS(Table1[Net Sales/Retail],Table1[Material - Brand],Completed_via_Excel!B251,Table1[PRIVATE LABEL],"&lt;&gt;PL")</f>
        <v>8.1960557653479441E-2</v>
      </c>
    </row>
    <row r="252" spans="1:11">
      <c r="A252" t="str">
        <v>188601</v>
      </c>
      <c r="B252" t="str">
        <f>INDEX(Table1[Material - Brand],MATCH(Completed_via_Excel!A252,Table1[Material - Key],0))</f>
        <v>Coccine</v>
      </c>
      <c r="C252" s="5" t="str">
        <f t="array" ref="C252">IFERROR(
IF(OR(
INDEX(Table1[Current ext vend],
MATCH(1,($A252=Table1[Material - Key])*(Completed_via_Excel!C$1=Table1[Country - Key]),0)) =
INDEX(Table1[Current int vend],
MATCH(1,($A252=Table1[Material - Key])*(Completed_via_Excel!C$1=Table1[Country - Key]),0)),
INDEX(Table1[Current int vend],
MATCH(1,($A252=Table1[Material - Key])*(Completed_via_Excel!C$1=Table1[Country - Key]),0)) = 0),
INDEX(Table1[Current ext vend],
MATCH(1,($A252=Table1[Material - Key])*(Completed_via_Excel!C$1=Table1[Country - Key]),0)),
INDEX(Table1[Current int vend],
MATCH(1,($A252=Table1[Material - Key])*(Completed_via_Excel!C$1=Table1[Country - Key]),0))
),
"")</f>
        <v/>
      </c>
      <c r="D252" s="5" t="str">
        <f t="array" ref="D252">IFERROR(
IF(OR(
INDEX(Table1[Current ext vend],
MATCH(1,($A252=Table1[Material - Key])*(Completed_via_Excel!D$1=Table1[Country - Key]),0)) =
INDEX(Table1[Current int vend],
MATCH(1,($A252=Table1[Material - Key])*(Completed_via_Excel!D$1=Table1[Country - Key]),0)),
INDEX(Table1[Current int vend],
MATCH(1,($A252=Table1[Material - Key])*(Completed_via_Excel!D$1=Table1[Country - Key]),0)) = 0),
INDEX(Table1[Current ext vend],
MATCH(1,($A252=Table1[Material - Key])*(Completed_via_Excel!D$1=Table1[Country - Key]),0)),
INDEX(Table1[Current int vend],
MATCH(1,($A252=Table1[Material - Key])*(Completed_via_Excel!D$1=Table1[Country - Key]),0))
),
"")</f>
        <v>Amplify Media</v>
      </c>
      <c r="E252" t="str">
        <f t="array" ref="E252">IFERROR(
IF(OR(
INDEX(Table1[Current ext vend],
MATCH(1,($A252=Table1[Material - Key])*(Completed_via_Excel!E$1=Table1[Country - Key]),0)) =
INDEX(Table1[Current int vend],
MATCH(1,($A252=Table1[Material - Key])*(Completed_via_Excel!E$1=Table1[Country - Key]),0)),
INDEX(Table1[Current int vend],
MATCH(1,($A252=Table1[Material - Key])*(Completed_via_Excel!E$1=Table1[Country - Key]),0)) = 0),
INDEX(Table1[Current ext vend],
MATCH(1,($A252=Table1[Material - Key])*(Completed_via_Excel!E$1=Table1[Country - Key]),0)),
INDEX(Table1[Current int vend],
MATCH(1,($A252=Table1[Material - Key])*(Completed_via_Excel!E$1=Table1[Country - Key]),0))
),
"")</f>
        <v>Amplify Media</v>
      </c>
      <c r="F252" s="20">
        <f t="array" ref="F252">MAX(IF(A252=Table1[Material - Key],Table1[Purchase Price]))</f>
        <v>2.4300000000000002</v>
      </c>
      <c r="G252">
        <f t="array" ref="G252">SUMPRODUCT((Table1[Material - Key]=A252)*(Table1[[HM Listing]:[EX Listing]]))</f>
        <v>81</v>
      </c>
      <c r="H252" s="21">
        <f>SUMIFS(Table1[Net Sales/Retail],Table1[Material - Key],Completed_via_Excel!A252)</f>
        <v>4600.22</v>
      </c>
      <c r="I252" s="21">
        <f>H252-SUMIFS(Table1[Promotion Net Sales/Retail],Table1[Material - Key],Completed_via_Excel!A252)</f>
        <v>3261.46</v>
      </c>
      <c r="J252">
        <f>H252/INDEX(Table1[Monthly AVG sales],MATCH(Completed_via_Excel!A252,Table1[Material - Key],0))</f>
        <v>8</v>
      </c>
      <c r="K252" s="4">
        <f>H252/SUMIFS(Table1[Net Sales/Retail],Table1[Material - Brand],Completed_via_Excel!B252,Table1[PRIVATE LABEL],"&lt;&gt;PL")</f>
        <v>0.10183270174251768</v>
      </c>
    </row>
    <row r="253" spans="1:11">
      <c r="A253" t="str">
        <v>188602</v>
      </c>
      <c r="B253" t="str">
        <f>INDEX(Table1[Material - Brand],MATCH(Completed_via_Excel!A253,Table1[Material - Key],0))</f>
        <v>Coccine</v>
      </c>
      <c r="C253" s="5" t="str">
        <f t="array" ref="C253">IFERROR(
IF(OR(
INDEX(Table1[Current ext vend],
MATCH(1,($A253=Table1[Material - Key])*(Completed_via_Excel!C$1=Table1[Country - Key]),0)) =
INDEX(Table1[Current int vend],
MATCH(1,($A253=Table1[Material - Key])*(Completed_via_Excel!C$1=Table1[Country - Key]),0)),
INDEX(Table1[Current int vend],
MATCH(1,($A253=Table1[Material - Key])*(Completed_via_Excel!C$1=Table1[Country - Key]),0)) = 0),
INDEX(Table1[Current ext vend],
MATCH(1,($A253=Table1[Material - Key])*(Completed_via_Excel!C$1=Table1[Country - Key]),0)),
INDEX(Table1[Current int vend],
MATCH(1,($A253=Table1[Material - Key])*(Completed_via_Excel!C$1=Table1[Country - Key]),0))
),
"")</f>
        <v/>
      </c>
      <c r="D253" s="5" t="str">
        <f t="array" ref="D253">IFERROR(
IF(OR(
INDEX(Table1[Current ext vend],
MATCH(1,($A253=Table1[Material - Key])*(Completed_via_Excel!D$1=Table1[Country - Key]),0)) =
INDEX(Table1[Current int vend],
MATCH(1,($A253=Table1[Material - Key])*(Completed_via_Excel!D$1=Table1[Country - Key]),0)),
INDEX(Table1[Current int vend],
MATCH(1,($A253=Table1[Material - Key])*(Completed_via_Excel!D$1=Table1[Country - Key]),0)) = 0),
INDEX(Table1[Current ext vend],
MATCH(1,($A253=Table1[Material - Key])*(Completed_via_Excel!D$1=Table1[Country - Key]),0)),
INDEX(Table1[Current int vend],
MATCH(1,($A253=Table1[Material - Key])*(Completed_via_Excel!D$1=Table1[Country - Key]),0))
),
"")</f>
        <v>Amplify Media</v>
      </c>
      <c r="E253" t="str">
        <f t="array" ref="E253">IFERROR(
IF(OR(
INDEX(Table1[Current ext vend],
MATCH(1,($A253=Table1[Material - Key])*(Completed_via_Excel!E$1=Table1[Country - Key]),0)) =
INDEX(Table1[Current int vend],
MATCH(1,($A253=Table1[Material - Key])*(Completed_via_Excel!E$1=Table1[Country - Key]),0)),
INDEX(Table1[Current int vend],
MATCH(1,($A253=Table1[Material - Key])*(Completed_via_Excel!E$1=Table1[Country - Key]),0)) = 0),
INDEX(Table1[Current ext vend],
MATCH(1,($A253=Table1[Material - Key])*(Completed_via_Excel!E$1=Table1[Country - Key]),0)),
INDEX(Table1[Current int vend],
MATCH(1,($A253=Table1[Material - Key])*(Completed_via_Excel!E$1=Table1[Country - Key]),0))
),
"")</f>
        <v>Amplify Media</v>
      </c>
      <c r="F253" s="20">
        <f t="array" ref="F253">MAX(IF(A253=Table1[Material - Key],Table1[Purchase Price]))</f>
        <v>2.4300000000000002</v>
      </c>
      <c r="G253">
        <f t="array" ref="G253">SUMPRODUCT((Table1[Material - Key]=A253)*(Table1[[HM Listing]:[EX Listing]]))</f>
        <v>15</v>
      </c>
      <c r="H253" s="21">
        <f>SUMIFS(Table1[Net Sales/Retail],Table1[Material - Key],Completed_via_Excel!A253)</f>
        <v>1403.9299999999998</v>
      </c>
      <c r="I253" s="21">
        <f>H253-SUMIFS(Table1[Promotion Net Sales/Retail],Table1[Material - Key],Completed_via_Excel!A253)</f>
        <v>913.8399999999998</v>
      </c>
      <c r="J253">
        <f>H253/INDEX(Table1[Monthly AVG sales],MATCH(Completed_via_Excel!A253,Table1[Material - Key],0))</f>
        <v>7.9999999999999991</v>
      </c>
      <c r="K253" s="4">
        <f>H253/SUMIFS(Table1[Net Sales/Retail],Table1[Material - Brand],Completed_via_Excel!B253,Table1[PRIVATE LABEL],"&lt;&gt;PL")</f>
        <v>3.1078075604508662E-2</v>
      </c>
    </row>
    <row r="254" spans="1:11">
      <c r="A254" t="str">
        <v>188604</v>
      </c>
      <c r="B254" t="str">
        <f>INDEX(Table1[Material - Brand],MATCH(Completed_via_Excel!A254,Table1[Material - Key],0))</f>
        <v>Coccine</v>
      </c>
      <c r="C254" s="5" t="str">
        <f t="array" ref="C254">IFERROR(
IF(OR(
INDEX(Table1[Current ext vend],
MATCH(1,($A254=Table1[Material - Key])*(Completed_via_Excel!C$1=Table1[Country - Key]),0)) =
INDEX(Table1[Current int vend],
MATCH(1,($A254=Table1[Material - Key])*(Completed_via_Excel!C$1=Table1[Country - Key]),0)),
INDEX(Table1[Current int vend],
MATCH(1,($A254=Table1[Material - Key])*(Completed_via_Excel!C$1=Table1[Country - Key]),0)) = 0),
INDEX(Table1[Current ext vend],
MATCH(1,($A254=Table1[Material - Key])*(Completed_via_Excel!C$1=Table1[Country - Key]),0)),
INDEX(Table1[Current int vend],
MATCH(1,($A254=Table1[Material - Key])*(Completed_via_Excel!C$1=Table1[Country - Key]),0))
),
"")</f>
        <v>Amplify Media</v>
      </c>
      <c r="D254" s="5" t="str">
        <f t="array" ref="D254">IFERROR(
IF(OR(
INDEX(Table1[Current ext vend],
MATCH(1,($A254=Table1[Material - Key])*(Completed_via_Excel!D$1=Table1[Country - Key]),0)) =
INDEX(Table1[Current int vend],
MATCH(1,($A254=Table1[Material - Key])*(Completed_via_Excel!D$1=Table1[Country - Key]),0)),
INDEX(Table1[Current int vend],
MATCH(1,($A254=Table1[Material - Key])*(Completed_via_Excel!D$1=Table1[Country - Key]),0)) = 0),
INDEX(Table1[Current ext vend],
MATCH(1,($A254=Table1[Material - Key])*(Completed_via_Excel!D$1=Table1[Country - Key]),0)),
INDEX(Table1[Current int vend],
MATCH(1,($A254=Table1[Material - Key])*(Completed_via_Excel!D$1=Table1[Country - Key]),0))
),
"")</f>
        <v>Amplify Media</v>
      </c>
      <c r="E254" t="str">
        <f t="array" ref="E254">IFERROR(
IF(OR(
INDEX(Table1[Current ext vend],
MATCH(1,($A254=Table1[Material - Key])*(Completed_via_Excel!E$1=Table1[Country - Key]),0)) =
INDEX(Table1[Current int vend],
MATCH(1,($A254=Table1[Material - Key])*(Completed_via_Excel!E$1=Table1[Country - Key]),0)),
INDEX(Table1[Current int vend],
MATCH(1,($A254=Table1[Material - Key])*(Completed_via_Excel!E$1=Table1[Country - Key]),0)) = 0),
INDEX(Table1[Current ext vend],
MATCH(1,($A254=Table1[Material - Key])*(Completed_via_Excel!E$1=Table1[Country - Key]),0)),
INDEX(Table1[Current int vend],
MATCH(1,($A254=Table1[Material - Key])*(Completed_via_Excel!E$1=Table1[Country - Key]),0))
),
"")</f>
        <v/>
      </c>
      <c r="F254" s="20">
        <f t="array" ref="F254">MAX(IF(A254=Table1[Material - Key],Table1[Purchase Price]))</f>
        <v>1.2616744186046509</v>
      </c>
      <c r="G254">
        <f t="array" ref="G254">SUMPRODUCT((Table1[Material - Key]=A254)*(Table1[[HM Listing]:[EX Listing]]))</f>
        <v>138</v>
      </c>
      <c r="H254" s="21">
        <f>SUMIFS(Table1[Net Sales/Retail],Table1[Material - Key],Completed_via_Excel!A254)</f>
        <v>4899.7299999999996</v>
      </c>
      <c r="I254" s="21">
        <f>H254-SUMIFS(Table1[Promotion Net Sales/Retail],Table1[Material - Key],Completed_via_Excel!A254)</f>
        <v>3657.2099999999996</v>
      </c>
      <c r="J254">
        <f>H254/INDEX(Table1[Monthly AVG sales],MATCH(Completed_via_Excel!A254,Table1[Material - Key],0))</f>
        <v>8</v>
      </c>
      <c r="K254" s="4">
        <f>H254/SUMIFS(Table1[Net Sales/Retail],Table1[Material - Brand],Completed_via_Excel!B254,Table1[PRIVATE LABEL],"&lt;&gt;PL")</f>
        <v>0.10846280041147295</v>
      </c>
    </row>
    <row r="255" spans="1:11">
      <c r="A255" t="str">
        <v>188605</v>
      </c>
      <c r="B255" t="str">
        <f>INDEX(Table1[Material - Brand],MATCH(Completed_via_Excel!A255,Table1[Material - Key],0))</f>
        <v>Coccine</v>
      </c>
      <c r="C255" s="5" t="str">
        <f t="array" ref="C255">IFERROR(
IF(OR(
INDEX(Table1[Current ext vend],
MATCH(1,($A255=Table1[Material - Key])*(Completed_via_Excel!C$1=Table1[Country - Key]),0)) =
INDEX(Table1[Current int vend],
MATCH(1,($A255=Table1[Material - Key])*(Completed_via_Excel!C$1=Table1[Country - Key]),0)),
INDEX(Table1[Current int vend],
MATCH(1,($A255=Table1[Material - Key])*(Completed_via_Excel!C$1=Table1[Country - Key]),0)) = 0),
INDEX(Table1[Current ext vend],
MATCH(1,($A255=Table1[Material - Key])*(Completed_via_Excel!C$1=Table1[Country - Key]),0)),
INDEX(Table1[Current int vend],
MATCH(1,($A255=Table1[Material - Key])*(Completed_via_Excel!C$1=Table1[Country - Key]),0))
),
"")</f>
        <v>Amplify Media</v>
      </c>
      <c r="D255" s="5" t="str">
        <f t="array" ref="D255">IFERROR(
IF(OR(
INDEX(Table1[Current ext vend],
MATCH(1,($A255=Table1[Material - Key])*(Completed_via_Excel!D$1=Table1[Country - Key]),0)) =
INDEX(Table1[Current int vend],
MATCH(1,($A255=Table1[Material - Key])*(Completed_via_Excel!D$1=Table1[Country - Key]),0)),
INDEX(Table1[Current int vend],
MATCH(1,($A255=Table1[Material - Key])*(Completed_via_Excel!D$1=Table1[Country - Key]),0)) = 0),
INDEX(Table1[Current ext vend],
MATCH(1,($A255=Table1[Material - Key])*(Completed_via_Excel!D$1=Table1[Country - Key]),0)),
INDEX(Table1[Current int vend],
MATCH(1,($A255=Table1[Material - Key])*(Completed_via_Excel!D$1=Table1[Country - Key]),0))
),
"")</f>
        <v>Amplify Media</v>
      </c>
      <c r="E255" t="str">
        <f t="array" ref="E255">IFERROR(
IF(OR(
INDEX(Table1[Current ext vend],
MATCH(1,($A255=Table1[Material - Key])*(Completed_via_Excel!E$1=Table1[Country - Key]),0)) =
INDEX(Table1[Current int vend],
MATCH(1,($A255=Table1[Material - Key])*(Completed_via_Excel!E$1=Table1[Country - Key]),0)),
INDEX(Table1[Current int vend],
MATCH(1,($A255=Table1[Material - Key])*(Completed_via_Excel!E$1=Table1[Country - Key]),0)) = 0),
INDEX(Table1[Current ext vend],
MATCH(1,($A255=Table1[Material - Key])*(Completed_via_Excel!E$1=Table1[Country - Key]),0)),
INDEX(Table1[Current int vend],
MATCH(1,($A255=Table1[Material - Key])*(Completed_via_Excel!E$1=Table1[Country - Key]),0))
),
"")</f>
        <v/>
      </c>
      <c r="F255" s="20">
        <f t="array" ref="F255">MAX(IF(A255=Table1[Material - Key],Table1[Purchase Price]))</f>
        <v>2.2621445026178009</v>
      </c>
      <c r="G255">
        <f t="array" ref="G255">SUMPRODUCT((Table1[Material - Key]=A255)*(Table1[[HM Listing]:[EX Listing]]))</f>
        <v>138</v>
      </c>
      <c r="H255" s="21">
        <f>SUMIFS(Table1[Net Sales/Retail],Table1[Material - Key],Completed_via_Excel!A255)</f>
        <v>5325.85</v>
      </c>
      <c r="I255" s="21">
        <f>H255-SUMIFS(Table1[Promotion Net Sales/Retail],Table1[Material - Key],Completed_via_Excel!A255)</f>
        <v>3898.9700000000003</v>
      </c>
      <c r="J255">
        <f>H255/INDEX(Table1[Monthly AVG sales],MATCH(Completed_via_Excel!A255,Table1[Material - Key],0))</f>
        <v>8</v>
      </c>
      <c r="K255" s="4">
        <f>H255/SUMIFS(Table1[Net Sales/Retail],Table1[Material - Brand],Completed_via_Excel!B255,Table1[PRIVATE LABEL],"&lt;&gt;PL")</f>
        <v>0.11789559946597943</v>
      </c>
    </row>
    <row r="256" spans="1:11">
      <c r="A256" t="str">
        <v>188606</v>
      </c>
      <c r="B256" t="str">
        <f>INDEX(Table1[Material - Brand],MATCH(Completed_via_Excel!A256,Table1[Material - Key],0))</f>
        <v>Coccine</v>
      </c>
      <c r="C256" s="5" t="str">
        <f t="array" ref="C256">IFERROR(
IF(OR(
INDEX(Table1[Current ext vend],
MATCH(1,($A256=Table1[Material - Key])*(Completed_via_Excel!C$1=Table1[Country - Key]),0)) =
INDEX(Table1[Current int vend],
MATCH(1,($A256=Table1[Material - Key])*(Completed_via_Excel!C$1=Table1[Country - Key]),0)),
INDEX(Table1[Current int vend],
MATCH(1,($A256=Table1[Material - Key])*(Completed_via_Excel!C$1=Table1[Country - Key]),0)) = 0),
INDEX(Table1[Current ext vend],
MATCH(1,($A256=Table1[Material - Key])*(Completed_via_Excel!C$1=Table1[Country - Key]),0)),
INDEX(Table1[Current int vend],
MATCH(1,($A256=Table1[Material - Key])*(Completed_via_Excel!C$1=Table1[Country - Key]),0))
),
"")</f>
        <v>Amplify Media</v>
      </c>
      <c r="D256" s="5" t="str">
        <f t="array" ref="D256">IFERROR(
IF(OR(
INDEX(Table1[Current ext vend],
MATCH(1,($A256=Table1[Material - Key])*(Completed_via_Excel!D$1=Table1[Country - Key]),0)) =
INDEX(Table1[Current int vend],
MATCH(1,($A256=Table1[Material - Key])*(Completed_via_Excel!D$1=Table1[Country - Key]),0)),
INDEX(Table1[Current int vend],
MATCH(1,($A256=Table1[Material - Key])*(Completed_via_Excel!D$1=Table1[Country - Key]),0)) = 0),
INDEX(Table1[Current ext vend],
MATCH(1,($A256=Table1[Material - Key])*(Completed_via_Excel!D$1=Table1[Country - Key]),0)),
INDEX(Table1[Current int vend],
MATCH(1,($A256=Table1[Material - Key])*(Completed_via_Excel!D$1=Table1[Country - Key]),0))
),
"")</f>
        <v>Amplify Media</v>
      </c>
      <c r="E256" t="str">
        <f t="array" ref="E256">IFERROR(
IF(OR(
INDEX(Table1[Current ext vend],
MATCH(1,($A256=Table1[Material - Key])*(Completed_via_Excel!E$1=Table1[Country - Key]),0)) =
INDEX(Table1[Current int vend],
MATCH(1,($A256=Table1[Material - Key])*(Completed_via_Excel!E$1=Table1[Country - Key]),0)),
INDEX(Table1[Current int vend],
MATCH(1,($A256=Table1[Material - Key])*(Completed_via_Excel!E$1=Table1[Country - Key]),0)) = 0),
INDEX(Table1[Current ext vend],
MATCH(1,($A256=Table1[Material - Key])*(Completed_via_Excel!E$1=Table1[Country - Key]),0)),
INDEX(Table1[Current int vend],
MATCH(1,($A256=Table1[Material - Key])*(Completed_via_Excel!E$1=Table1[Country - Key]),0))
),
"")</f>
        <v>Amplify Media</v>
      </c>
      <c r="F256" s="20">
        <f t="array" ref="F256">MAX(IF(A256=Table1[Material - Key],Table1[Purchase Price]))</f>
        <v>2.4396082746478869</v>
      </c>
      <c r="G256">
        <f t="array" ref="G256">SUMPRODUCT((Table1[Material - Key]=A256)*(Table1[[HM Listing]:[EX Listing]]))</f>
        <v>153</v>
      </c>
      <c r="H256" s="21">
        <f>SUMIFS(Table1[Net Sales/Retail],Table1[Material - Key],Completed_via_Excel!A256)</f>
        <v>1974.55</v>
      </c>
      <c r="I256" s="21">
        <f>H256-SUMIFS(Table1[Promotion Net Sales/Retail],Table1[Material - Key],Completed_via_Excel!A256)</f>
        <v>1360.73</v>
      </c>
      <c r="J256">
        <f>H256/INDEX(Table1[Monthly AVG sales],MATCH(Completed_via_Excel!A256,Table1[Material - Key],0))</f>
        <v>8</v>
      </c>
      <c r="K256" s="4">
        <f>H256/SUMIFS(Table1[Net Sales/Retail],Table1[Material - Brand],Completed_via_Excel!B256,Table1[PRIVATE LABEL],"&lt;&gt;PL")</f>
        <v>4.3709596764000047E-2</v>
      </c>
    </row>
    <row r="257" spans="1:11">
      <c r="A257" t="str">
        <v>188613</v>
      </c>
      <c r="B257" t="str">
        <f>INDEX(Table1[Material - Brand],MATCH(Completed_via_Excel!A257,Table1[Material - Key],0))</f>
        <v>Coccine</v>
      </c>
      <c r="C257" s="5" t="str">
        <f t="array" ref="C257">IFERROR(
IF(OR(
INDEX(Table1[Current ext vend],
MATCH(1,($A257=Table1[Material - Key])*(Completed_via_Excel!C$1=Table1[Country - Key]),0)) =
INDEX(Table1[Current int vend],
MATCH(1,($A257=Table1[Material - Key])*(Completed_via_Excel!C$1=Table1[Country - Key]),0)),
INDEX(Table1[Current int vend],
MATCH(1,($A257=Table1[Material - Key])*(Completed_via_Excel!C$1=Table1[Country - Key]),0)) = 0),
INDEX(Table1[Current ext vend],
MATCH(1,($A257=Table1[Material - Key])*(Completed_via_Excel!C$1=Table1[Country - Key]),0)),
INDEX(Table1[Current int vend],
MATCH(1,($A257=Table1[Material - Key])*(Completed_via_Excel!C$1=Table1[Country - Key]),0))
),
"")</f>
        <v>Amplify Media</v>
      </c>
      <c r="D257" s="5" t="str">
        <f t="array" ref="D257">IFERROR(
IF(OR(
INDEX(Table1[Current ext vend],
MATCH(1,($A257=Table1[Material - Key])*(Completed_via_Excel!D$1=Table1[Country - Key]),0)) =
INDEX(Table1[Current int vend],
MATCH(1,($A257=Table1[Material - Key])*(Completed_via_Excel!D$1=Table1[Country - Key]),0)),
INDEX(Table1[Current int vend],
MATCH(1,($A257=Table1[Material - Key])*(Completed_via_Excel!D$1=Table1[Country - Key]),0)) = 0),
INDEX(Table1[Current ext vend],
MATCH(1,($A257=Table1[Material - Key])*(Completed_via_Excel!D$1=Table1[Country - Key]),0)),
INDEX(Table1[Current int vend],
MATCH(1,($A257=Table1[Material - Key])*(Completed_via_Excel!D$1=Table1[Country - Key]),0))
),
"")</f>
        <v>Amplify Media</v>
      </c>
      <c r="E257" t="str">
        <f t="array" ref="E257">IFERROR(
IF(OR(
INDEX(Table1[Current ext vend],
MATCH(1,($A257=Table1[Material - Key])*(Completed_via_Excel!E$1=Table1[Country - Key]),0)) =
INDEX(Table1[Current int vend],
MATCH(1,($A257=Table1[Material - Key])*(Completed_via_Excel!E$1=Table1[Country - Key]),0)),
INDEX(Table1[Current int vend],
MATCH(1,($A257=Table1[Material - Key])*(Completed_via_Excel!E$1=Table1[Country - Key]),0)) = 0),
INDEX(Table1[Current ext vend],
MATCH(1,($A257=Table1[Material - Key])*(Completed_via_Excel!E$1=Table1[Country - Key]),0)),
INDEX(Table1[Current int vend],
MATCH(1,($A257=Table1[Material - Key])*(Completed_via_Excel!E$1=Table1[Country - Key]),0))
),
"")</f>
        <v>Amplify Media</v>
      </c>
      <c r="F257" s="20">
        <f t="array" ref="F257">MAX(IF(A257=Table1[Material - Key],Table1[Purchase Price]))</f>
        <v>2.4393750000000001</v>
      </c>
      <c r="G257">
        <f t="array" ref="G257">SUMPRODUCT((Table1[Material - Key]=A257)*(Table1[[HM Listing]:[EX Listing]]))</f>
        <v>153</v>
      </c>
      <c r="H257" s="21">
        <f>SUMIFS(Table1[Net Sales/Retail],Table1[Material - Key],Completed_via_Excel!A257)</f>
        <v>1818.8799999999999</v>
      </c>
      <c r="I257" s="21">
        <f>H257-SUMIFS(Table1[Promotion Net Sales/Retail],Table1[Material - Key],Completed_via_Excel!A257)</f>
        <v>1235.79</v>
      </c>
      <c r="J257">
        <f>H257/INDEX(Table1[Monthly AVG sales],MATCH(Completed_via_Excel!A257,Table1[Material - Key],0))</f>
        <v>7.9999999999999991</v>
      </c>
      <c r="K257" s="4">
        <f>H257/SUMIFS(Table1[Net Sales/Retail],Table1[Material - Brand],Completed_via_Excel!B257,Table1[PRIVATE LABEL],"&lt;&gt;PL")</f>
        <v>4.0263610119827001E-2</v>
      </c>
    </row>
    <row r="258" spans="1:11">
      <c r="A258" t="str">
        <v>188614</v>
      </c>
      <c r="B258" t="str">
        <f>INDEX(Table1[Material - Brand],MATCH(Completed_via_Excel!A258,Table1[Material - Key],0))</f>
        <v>Coccine</v>
      </c>
      <c r="C258" s="5" t="str">
        <f t="array" ref="C258">IFERROR(
IF(OR(
INDEX(Table1[Current ext vend],
MATCH(1,($A258=Table1[Material - Key])*(Completed_via_Excel!C$1=Table1[Country - Key]),0)) =
INDEX(Table1[Current int vend],
MATCH(1,($A258=Table1[Material - Key])*(Completed_via_Excel!C$1=Table1[Country - Key]),0)),
INDEX(Table1[Current int vend],
MATCH(1,($A258=Table1[Material - Key])*(Completed_via_Excel!C$1=Table1[Country - Key]),0)) = 0),
INDEX(Table1[Current ext vend],
MATCH(1,($A258=Table1[Material - Key])*(Completed_via_Excel!C$1=Table1[Country - Key]),0)),
INDEX(Table1[Current int vend],
MATCH(1,($A258=Table1[Material - Key])*(Completed_via_Excel!C$1=Table1[Country - Key]),0))
),
"")</f>
        <v/>
      </c>
      <c r="D258" s="5" t="str">
        <f t="array" ref="D258">IFERROR(
IF(OR(
INDEX(Table1[Current ext vend],
MATCH(1,($A258=Table1[Material - Key])*(Completed_via_Excel!D$1=Table1[Country - Key]),0)) =
INDEX(Table1[Current int vend],
MATCH(1,($A258=Table1[Material - Key])*(Completed_via_Excel!D$1=Table1[Country - Key]),0)),
INDEX(Table1[Current int vend],
MATCH(1,($A258=Table1[Material - Key])*(Completed_via_Excel!D$1=Table1[Country - Key]),0)) = 0),
INDEX(Table1[Current ext vend],
MATCH(1,($A258=Table1[Material - Key])*(Completed_via_Excel!D$1=Table1[Country - Key]),0)),
INDEX(Table1[Current int vend],
MATCH(1,($A258=Table1[Material - Key])*(Completed_via_Excel!D$1=Table1[Country - Key]),0))
),
"")</f>
        <v/>
      </c>
      <c r="E258" t="str">
        <f t="array" ref="E258">IFERROR(
IF(OR(
INDEX(Table1[Current ext vend],
MATCH(1,($A258=Table1[Material - Key])*(Completed_via_Excel!E$1=Table1[Country - Key]),0)) =
INDEX(Table1[Current int vend],
MATCH(1,($A258=Table1[Material - Key])*(Completed_via_Excel!E$1=Table1[Country - Key]),0)),
INDEX(Table1[Current int vend],
MATCH(1,($A258=Table1[Material - Key])*(Completed_via_Excel!E$1=Table1[Country - Key]),0)) = 0),
INDEX(Table1[Current ext vend],
MATCH(1,($A258=Table1[Material - Key])*(Completed_via_Excel!E$1=Table1[Country - Key]),0)),
INDEX(Table1[Current int vend],
MATCH(1,($A258=Table1[Material - Key])*(Completed_via_Excel!E$1=Table1[Country - Key]),0))
),
"")</f>
        <v>Amplify Media</v>
      </c>
      <c r="F258" s="20">
        <f t="array" ref="F258">MAX(IF(A258=Table1[Material - Key],Table1[Purchase Price]))</f>
        <v>2.33</v>
      </c>
      <c r="G258">
        <f t="array" ref="G258">SUMPRODUCT((Table1[Material - Key]=A258)*(Table1[[HM Listing]:[EX Listing]]))</f>
        <v>15</v>
      </c>
      <c r="H258" s="21">
        <f>SUMIFS(Table1[Net Sales/Retail],Table1[Material - Key],Completed_via_Excel!A258)</f>
        <v>2551.42</v>
      </c>
      <c r="I258" s="21">
        <f>H258-SUMIFS(Table1[Promotion Net Sales/Retail],Table1[Material - Key],Completed_via_Excel!A258)</f>
        <v>941.30000000000018</v>
      </c>
      <c r="J258">
        <f>H258/INDEX(Table1[Monthly AVG sales],MATCH(Completed_via_Excel!A258,Table1[Material - Key],0))</f>
        <v>7.0000000000000089</v>
      </c>
      <c r="K258" s="4">
        <f>H258/SUMIFS(Table1[Net Sales/Retail],Table1[Material - Brand],Completed_via_Excel!B258,Table1[PRIVATE LABEL],"&lt;&gt;PL")</f>
        <v>5.6479470955713963E-2</v>
      </c>
    </row>
    <row r="259" spans="1:11">
      <c r="A259" t="str">
        <v>189312</v>
      </c>
      <c r="B259" t="str">
        <f>INDEX(Table1[Material - Brand],MATCH(Completed_via_Excel!A259,Table1[Material - Key],0))</f>
        <v>Coccine</v>
      </c>
      <c r="C259" s="5" t="str">
        <f t="array" ref="C259">IFERROR(
IF(OR(
INDEX(Table1[Current ext vend],
MATCH(1,($A259=Table1[Material - Key])*(Completed_via_Excel!C$1=Table1[Country - Key]),0)) =
INDEX(Table1[Current int vend],
MATCH(1,($A259=Table1[Material - Key])*(Completed_via_Excel!C$1=Table1[Country - Key]),0)),
INDEX(Table1[Current int vend],
MATCH(1,($A259=Table1[Material - Key])*(Completed_via_Excel!C$1=Table1[Country - Key]),0)) = 0),
INDEX(Table1[Current ext vend],
MATCH(1,($A259=Table1[Material - Key])*(Completed_via_Excel!C$1=Table1[Country - Key]),0)),
INDEX(Table1[Current int vend],
MATCH(1,($A259=Table1[Material - Key])*(Completed_via_Excel!C$1=Table1[Country - Key]),0))
),
"")</f>
        <v/>
      </c>
      <c r="D259" s="5" t="str">
        <f t="array" ref="D259">IFERROR(
IF(OR(
INDEX(Table1[Current ext vend],
MATCH(1,($A259=Table1[Material - Key])*(Completed_via_Excel!D$1=Table1[Country - Key]),0)) =
INDEX(Table1[Current int vend],
MATCH(1,($A259=Table1[Material - Key])*(Completed_via_Excel!D$1=Table1[Country - Key]),0)),
INDEX(Table1[Current int vend],
MATCH(1,($A259=Table1[Material - Key])*(Completed_via_Excel!D$1=Table1[Country - Key]),0)) = 0),
INDEX(Table1[Current ext vend],
MATCH(1,($A259=Table1[Material - Key])*(Completed_via_Excel!D$1=Table1[Country - Key]),0)),
INDEX(Table1[Current int vend],
MATCH(1,($A259=Table1[Material - Key])*(Completed_via_Excel!D$1=Table1[Country - Key]),0))
),
"")</f>
        <v>Amplify Media</v>
      </c>
      <c r="E259" t="str">
        <f t="array" ref="E259">IFERROR(
IF(OR(
INDEX(Table1[Current ext vend],
MATCH(1,($A259=Table1[Material - Key])*(Completed_via_Excel!E$1=Table1[Country - Key]),0)) =
INDEX(Table1[Current int vend],
MATCH(1,($A259=Table1[Material - Key])*(Completed_via_Excel!E$1=Table1[Country - Key]),0)),
INDEX(Table1[Current int vend],
MATCH(1,($A259=Table1[Material - Key])*(Completed_via_Excel!E$1=Table1[Country - Key]),0)) = 0),
INDEX(Table1[Current ext vend],
MATCH(1,($A259=Table1[Material - Key])*(Completed_via_Excel!E$1=Table1[Country - Key]),0)),
INDEX(Table1[Current int vend],
MATCH(1,($A259=Table1[Material - Key])*(Completed_via_Excel!E$1=Table1[Country - Key]),0))
),
"")</f>
        <v/>
      </c>
      <c r="F259" s="20">
        <f t="array" ref="F259">MAX(IF(A259=Table1[Material - Key],Table1[Purchase Price]))</f>
        <v>2.15</v>
      </c>
      <c r="G259">
        <f t="array" ref="G259">SUMPRODUCT((Table1[Material - Key]=A259)*(Table1[[HM Listing]:[EX Listing]]))</f>
        <v>0</v>
      </c>
      <c r="H259" s="21">
        <f>SUMIFS(Table1[Net Sales/Retail],Table1[Material - Key],Completed_via_Excel!A259)</f>
        <v>1866.65</v>
      </c>
      <c r="I259" s="21">
        <f>H259-SUMIFS(Table1[Promotion Net Sales/Retail],Table1[Material - Key],Completed_via_Excel!A259)</f>
        <v>267.60000000000014</v>
      </c>
      <c r="J259">
        <f>H259/INDEX(Table1[Monthly AVG sales],MATCH(Completed_via_Excel!A259,Table1[Material - Key],0))</f>
        <v>6.9999999999999929</v>
      </c>
      <c r="K259" s="4">
        <f>H259/SUMIFS(Table1[Net Sales/Retail],Table1[Material - Brand],Completed_via_Excel!B259,Table1[PRIVATE LABEL],"&lt;&gt;PL")</f>
        <v>4.1321070015710261E-2</v>
      </c>
    </row>
    <row r="260" spans="1:11">
      <c r="A260" t="str">
        <v>189321</v>
      </c>
      <c r="B260" t="str">
        <f>INDEX(Table1[Material - Brand],MATCH(Completed_via_Excel!A260,Table1[Material - Key],0))</f>
        <v>Coccine</v>
      </c>
      <c r="C260" s="5" t="str">
        <f t="array" ref="C260">IFERROR(
IF(OR(
INDEX(Table1[Current ext vend],
MATCH(1,($A260=Table1[Material - Key])*(Completed_via_Excel!C$1=Table1[Country - Key]),0)) =
INDEX(Table1[Current int vend],
MATCH(1,($A260=Table1[Material - Key])*(Completed_via_Excel!C$1=Table1[Country - Key]),0)),
INDEX(Table1[Current int vend],
MATCH(1,($A260=Table1[Material - Key])*(Completed_via_Excel!C$1=Table1[Country - Key]),0)) = 0),
INDEX(Table1[Current ext vend],
MATCH(1,($A260=Table1[Material - Key])*(Completed_via_Excel!C$1=Table1[Country - Key]),0)),
INDEX(Table1[Current int vend],
MATCH(1,($A260=Table1[Material - Key])*(Completed_via_Excel!C$1=Table1[Country - Key]),0))
),
"")</f>
        <v/>
      </c>
      <c r="D260" s="5" t="str">
        <f t="array" ref="D260">IFERROR(
IF(OR(
INDEX(Table1[Current ext vend],
MATCH(1,($A260=Table1[Material - Key])*(Completed_via_Excel!D$1=Table1[Country - Key]),0)) =
INDEX(Table1[Current int vend],
MATCH(1,($A260=Table1[Material - Key])*(Completed_via_Excel!D$1=Table1[Country - Key]),0)),
INDEX(Table1[Current int vend],
MATCH(1,($A260=Table1[Material - Key])*(Completed_via_Excel!D$1=Table1[Country - Key]),0)) = 0),
INDEX(Table1[Current ext vend],
MATCH(1,($A260=Table1[Material - Key])*(Completed_via_Excel!D$1=Table1[Country - Key]),0)),
INDEX(Table1[Current int vend],
MATCH(1,($A260=Table1[Material - Key])*(Completed_via_Excel!D$1=Table1[Country - Key]),0))
),
"")</f>
        <v>Amplify Media</v>
      </c>
      <c r="E260" t="str">
        <f t="array" ref="E260">IFERROR(
IF(OR(
INDEX(Table1[Current ext vend],
MATCH(1,($A260=Table1[Material - Key])*(Completed_via_Excel!E$1=Table1[Country - Key]),0)) =
INDEX(Table1[Current int vend],
MATCH(1,($A260=Table1[Material - Key])*(Completed_via_Excel!E$1=Table1[Country - Key]),0)),
INDEX(Table1[Current int vend],
MATCH(1,($A260=Table1[Material - Key])*(Completed_via_Excel!E$1=Table1[Country - Key]),0)) = 0),
INDEX(Table1[Current ext vend],
MATCH(1,($A260=Table1[Material - Key])*(Completed_via_Excel!E$1=Table1[Country - Key]),0)),
INDEX(Table1[Current int vend],
MATCH(1,($A260=Table1[Material - Key])*(Completed_via_Excel!E$1=Table1[Country - Key]),0))
),
"")</f>
        <v/>
      </c>
      <c r="F260" s="20">
        <f t="array" ref="F260">MAX(IF(A260=Table1[Material - Key],Table1[Purchase Price]))</f>
        <v>3.15</v>
      </c>
      <c r="G260">
        <f t="array" ref="G260">SUMPRODUCT((Table1[Material - Key]=A260)*(Table1[[HM Listing]:[EX Listing]]))</f>
        <v>0</v>
      </c>
      <c r="H260" s="21">
        <f>SUMIFS(Table1[Net Sales/Retail],Table1[Material - Key],Completed_via_Excel!A260)</f>
        <v>1616.65</v>
      </c>
      <c r="I260" s="21">
        <f>H260-SUMIFS(Table1[Promotion Net Sales/Retail],Table1[Material - Key],Completed_via_Excel!A260)</f>
        <v>11.200000000000045</v>
      </c>
      <c r="J260">
        <f>H260/INDEX(Table1[Monthly AVG sales],MATCH(Completed_via_Excel!A260,Table1[Material - Key],0))</f>
        <v>7.0000000000000009</v>
      </c>
      <c r="K260" s="4">
        <f>H260/SUMIFS(Table1[Net Sales/Retail],Table1[Material - Brand],Completed_via_Excel!B260,Table1[PRIVATE LABEL],"&lt;&gt;PL")</f>
        <v>3.5786948726808987E-2</v>
      </c>
    </row>
    <row r="261" spans="1:11">
      <c r="A261" t="str">
        <v>189451</v>
      </c>
      <c r="B261" t="str">
        <f>INDEX(Table1[Material - Brand],MATCH(Completed_via_Excel!A261,Table1[Material - Key],0))</f>
        <v>Coccine</v>
      </c>
      <c r="C261" s="5" t="str">
        <f t="array" ref="C261">IFERROR(
IF(OR(
INDEX(Table1[Current ext vend],
MATCH(1,($A261=Table1[Material - Key])*(Completed_via_Excel!C$1=Table1[Country - Key]),0)) =
INDEX(Table1[Current int vend],
MATCH(1,($A261=Table1[Material - Key])*(Completed_via_Excel!C$1=Table1[Country - Key]),0)),
INDEX(Table1[Current int vend],
MATCH(1,($A261=Table1[Material - Key])*(Completed_via_Excel!C$1=Table1[Country - Key]),0)) = 0),
INDEX(Table1[Current ext vend],
MATCH(1,($A261=Table1[Material - Key])*(Completed_via_Excel!C$1=Table1[Country - Key]),0)),
INDEX(Table1[Current int vend],
MATCH(1,($A261=Table1[Material - Key])*(Completed_via_Excel!C$1=Table1[Country - Key]),0))
),
"")</f>
        <v/>
      </c>
      <c r="D261" s="5" t="str">
        <f t="array" ref="D261">IFERROR(
IF(OR(
INDEX(Table1[Current ext vend],
MATCH(1,($A261=Table1[Material - Key])*(Completed_via_Excel!D$1=Table1[Country - Key]),0)) =
INDEX(Table1[Current int vend],
MATCH(1,($A261=Table1[Material - Key])*(Completed_via_Excel!D$1=Table1[Country - Key]),0)),
INDEX(Table1[Current int vend],
MATCH(1,($A261=Table1[Material - Key])*(Completed_via_Excel!D$1=Table1[Country - Key]),0)) = 0),
INDEX(Table1[Current ext vend],
MATCH(1,($A261=Table1[Material - Key])*(Completed_via_Excel!D$1=Table1[Country - Key]),0)),
INDEX(Table1[Current int vend],
MATCH(1,($A261=Table1[Material - Key])*(Completed_via_Excel!D$1=Table1[Country - Key]),0))
),
"")</f>
        <v>Amplify Media</v>
      </c>
      <c r="E261" t="str">
        <f t="array" ref="E261">IFERROR(
IF(OR(
INDEX(Table1[Current ext vend],
MATCH(1,($A261=Table1[Material - Key])*(Completed_via_Excel!E$1=Table1[Country - Key]),0)) =
INDEX(Table1[Current int vend],
MATCH(1,($A261=Table1[Material - Key])*(Completed_via_Excel!E$1=Table1[Country - Key]),0)),
INDEX(Table1[Current int vend],
MATCH(1,($A261=Table1[Material - Key])*(Completed_via_Excel!E$1=Table1[Country - Key]),0)) = 0),
INDEX(Table1[Current ext vend],
MATCH(1,($A261=Table1[Material - Key])*(Completed_via_Excel!E$1=Table1[Country - Key]),0)),
INDEX(Table1[Current int vend],
MATCH(1,($A261=Table1[Material - Key])*(Completed_via_Excel!E$1=Table1[Country - Key]),0))
),
"")</f>
        <v/>
      </c>
      <c r="F261" s="20">
        <f t="array" ref="F261">MAX(IF(A261=Table1[Material - Key],Table1[Purchase Price]))</f>
        <v>3.16</v>
      </c>
      <c r="G261">
        <f t="array" ref="G261">SUMPRODUCT((Table1[Material - Key]=A261)*(Table1[[HM Listing]:[EX Listing]]))</f>
        <v>0</v>
      </c>
      <c r="H261" s="21">
        <f>SUMIFS(Table1[Net Sales/Retail],Table1[Material - Key],Completed_via_Excel!A261)</f>
        <v>2447.62</v>
      </c>
      <c r="I261" s="21">
        <f>H261-SUMIFS(Table1[Promotion Net Sales/Retail],Table1[Material - Key],Completed_via_Excel!A261)</f>
        <v>85.059999999999945</v>
      </c>
      <c r="J261">
        <f>H261/INDEX(Table1[Monthly AVG sales],MATCH(Completed_via_Excel!A261,Table1[Material - Key],0))</f>
        <v>5</v>
      </c>
      <c r="K261" s="4">
        <f>H261/SUMIFS(Table1[Net Sales/Retail],Table1[Material - Brand],Completed_via_Excel!B261,Table1[PRIVATE LABEL],"&lt;&gt;PL")</f>
        <v>5.4181703796562147E-2</v>
      </c>
    </row>
    <row r="262" spans="1:11">
      <c r="A262" t="str">
        <v>190414</v>
      </c>
      <c r="B262" t="str">
        <f>INDEX(Table1[Material - Brand],MATCH(Completed_via_Excel!A262,Table1[Material - Key],0))</f>
        <v>Coccine</v>
      </c>
      <c r="C262" s="5" t="str">
        <f t="array" ref="C262">IFERROR(
IF(OR(
INDEX(Table1[Current ext vend],
MATCH(1,($A262=Table1[Material - Key])*(Completed_via_Excel!C$1=Table1[Country - Key]),0)) =
INDEX(Table1[Current int vend],
MATCH(1,($A262=Table1[Material - Key])*(Completed_via_Excel!C$1=Table1[Country - Key]),0)),
INDEX(Table1[Current int vend],
MATCH(1,($A262=Table1[Material - Key])*(Completed_via_Excel!C$1=Table1[Country - Key]),0)) = 0),
INDEX(Table1[Current ext vend],
MATCH(1,($A262=Table1[Material - Key])*(Completed_via_Excel!C$1=Table1[Country - Key]),0)),
INDEX(Table1[Current int vend],
MATCH(1,($A262=Table1[Material - Key])*(Completed_via_Excel!C$1=Table1[Country - Key]),0))
),
"")</f>
        <v/>
      </c>
      <c r="D262" s="5" t="str">
        <f t="array" ref="D262">IFERROR(
IF(OR(
INDEX(Table1[Current ext vend],
MATCH(1,($A262=Table1[Material - Key])*(Completed_via_Excel!D$1=Table1[Country - Key]),0)) =
INDEX(Table1[Current int vend],
MATCH(1,($A262=Table1[Material - Key])*(Completed_via_Excel!D$1=Table1[Country - Key]),0)),
INDEX(Table1[Current int vend],
MATCH(1,($A262=Table1[Material - Key])*(Completed_via_Excel!D$1=Table1[Country - Key]),0)) = 0),
INDEX(Table1[Current ext vend],
MATCH(1,($A262=Table1[Material - Key])*(Completed_via_Excel!D$1=Table1[Country - Key]),0)),
INDEX(Table1[Current int vend],
MATCH(1,($A262=Table1[Material - Key])*(Completed_via_Excel!D$1=Table1[Country - Key]),0))
),
"")</f>
        <v>Amplify Media</v>
      </c>
      <c r="E262" t="str">
        <f t="array" ref="E262">IFERROR(
IF(OR(
INDEX(Table1[Current ext vend],
MATCH(1,($A262=Table1[Material - Key])*(Completed_via_Excel!E$1=Table1[Country - Key]),0)) =
INDEX(Table1[Current int vend],
MATCH(1,($A262=Table1[Material - Key])*(Completed_via_Excel!E$1=Table1[Country - Key]),0)),
INDEX(Table1[Current int vend],
MATCH(1,($A262=Table1[Material - Key])*(Completed_via_Excel!E$1=Table1[Country - Key]),0)) = 0),
INDEX(Table1[Current ext vend],
MATCH(1,($A262=Table1[Material - Key])*(Completed_via_Excel!E$1=Table1[Country - Key]),0)),
INDEX(Table1[Current int vend],
MATCH(1,($A262=Table1[Material - Key])*(Completed_via_Excel!E$1=Table1[Country - Key]),0))
),
"")</f>
        <v/>
      </c>
      <c r="F262" s="20">
        <f t="array" ref="F262">MAX(IF(A262=Table1[Material - Key],Table1[Purchase Price]))</f>
        <v>1.83</v>
      </c>
      <c r="G262">
        <f t="array" ref="G262">SUMPRODUCT((Table1[Material - Key]=A262)*(Table1[[HM Listing]:[EX Listing]]))</f>
        <v>0</v>
      </c>
      <c r="H262" s="21">
        <f>SUMIFS(Table1[Net Sales/Retail],Table1[Material - Key],Completed_via_Excel!A262)</f>
        <v>596.70000000000005</v>
      </c>
      <c r="I262" s="21">
        <f>H262-SUMIFS(Table1[Promotion Net Sales/Retail],Table1[Material - Key],Completed_via_Excel!A262)</f>
        <v>-0.15999999999996817</v>
      </c>
      <c r="J262">
        <f>H262/INDEX(Table1[Monthly AVG sales],MATCH(Completed_via_Excel!A262,Table1[Material - Key],0))</f>
        <v>4</v>
      </c>
      <c r="K262" s="4">
        <f>H262/SUMIFS(Table1[Net Sales/Retail],Table1[Material - Brand],Completed_via_Excel!B262,Table1[PRIVATE LABEL],"&lt;&gt;PL")</f>
        <v>1.3208840692349563E-2</v>
      </c>
    </row>
    <row r="263" spans="1:11">
      <c r="A263" t="str">
        <v>190415</v>
      </c>
      <c r="B263" t="str">
        <f>INDEX(Table1[Material - Brand],MATCH(Completed_via_Excel!A263,Table1[Material - Key],0))</f>
        <v>Coccine</v>
      </c>
      <c r="C263" s="5" t="str">
        <f t="array" ref="C263">IFERROR(
IF(OR(
INDEX(Table1[Current ext vend],
MATCH(1,($A263=Table1[Material - Key])*(Completed_via_Excel!C$1=Table1[Country - Key]),0)) =
INDEX(Table1[Current int vend],
MATCH(1,($A263=Table1[Material - Key])*(Completed_via_Excel!C$1=Table1[Country - Key]),0)),
INDEX(Table1[Current int vend],
MATCH(1,($A263=Table1[Material - Key])*(Completed_via_Excel!C$1=Table1[Country - Key]),0)) = 0),
INDEX(Table1[Current ext vend],
MATCH(1,($A263=Table1[Material - Key])*(Completed_via_Excel!C$1=Table1[Country - Key]),0)),
INDEX(Table1[Current int vend],
MATCH(1,($A263=Table1[Material - Key])*(Completed_via_Excel!C$1=Table1[Country - Key]),0))
),
"")</f>
        <v/>
      </c>
      <c r="D263" s="5" t="str">
        <f t="array" ref="D263">IFERROR(
IF(OR(
INDEX(Table1[Current ext vend],
MATCH(1,($A263=Table1[Material - Key])*(Completed_via_Excel!D$1=Table1[Country - Key]),0)) =
INDEX(Table1[Current int vend],
MATCH(1,($A263=Table1[Material - Key])*(Completed_via_Excel!D$1=Table1[Country - Key]),0)),
INDEX(Table1[Current int vend],
MATCH(1,($A263=Table1[Material - Key])*(Completed_via_Excel!D$1=Table1[Country - Key]),0)) = 0),
INDEX(Table1[Current ext vend],
MATCH(1,($A263=Table1[Material - Key])*(Completed_via_Excel!D$1=Table1[Country - Key]),0)),
INDEX(Table1[Current int vend],
MATCH(1,($A263=Table1[Material - Key])*(Completed_via_Excel!D$1=Table1[Country - Key]),0))
),
"")</f>
        <v>Amplify Media</v>
      </c>
      <c r="E263" t="str">
        <f t="array" ref="E263">IFERROR(
IF(OR(
INDEX(Table1[Current ext vend],
MATCH(1,($A263=Table1[Material - Key])*(Completed_via_Excel!E$1=Table1[Country - Key]),0)) =
INDEX(Table1[Current int vend],
MATCH(1,($A263=Table1[Material - Key])*(Completed_via_Excel!E$1=Table1[Country - Key]),0)),
INDEX(Table1[Current int vend],
MATCH(1,($A263=Table1[Material - Key])*(Completed_via_Excel!E$1=Table1[Country - Key]),0)) = 0),
INDEX(Table1[Current ext vend],
MATCH(1,($A263=Table1[Material - Key])*(Completed_via_Excel!E$1=Table1[Country - Key]),0)),
INDEX(Table1[Current int vend],
MATCH(1,($A263=Table1[Material - Key])*(Completed_via_Excel!E$1=Table1[Country - Key]),0))
),
"")</f>
        <v/>
      </c>
      <c r="F263" s="20">
        <f t="array" ref="F263">MAX(IF(A263=Table1[Material - Key],Table1[Purchase Price]))</f>
        <v>2.83</v>
      </c>
      <c r="G263">
        <f t="array" ref="G263">SUMPRODUCT((Table1[Material - Key]=A263)*(Table1[[HM Listing]:[EX Listing]]))</f>
        <v>0</v>
      </c>
      <c r="H263" s="21">
        <f>SUMIFS(Table1[Net Sales/Retail],Table1[Material - Key],Completed_via_Excel!A263)</f>
        <v>462.18</v>
      </c>
      <c r="I263" s="21">
        <f>H263-SUMIFS(Table1[Promotion Net Sales/Retail],Table1[Material - Key],Completed_via_Excel!A263)</f>
        <v>-0.18000000000000682</v>
      </c>
      <c r="J263">
        <f>H263/INDEX(Table1[Monthly AVG sales],MATCH(Completed_via_Excel!A263,Table1[Material - Key],0))</f>
        <v>4</v>
      </c>
      <c r="K263" s="4">
        <f>H263/SUMIFS(Table1[Net Sales/Retail],Table1[Material - Brand],Completed_via_Excel!B263,Table1[PRIVATE LABEL],"&lt;&gt;PL")</f>
        <v>1.0231040709217565E-2</v>
      </c>
    </row>
    <row r="264" spans="1:11">
      <c r="A264" t="str">
        <v>190455</v>
      </c>
      <c r="B264" t="str">
        <f>INDEX(Table1[Material - Brand],MATCH(Completed_via_Excel!A264,Table1[Material - Key],0))</f>
        <v>Coccine</v>
      </c>
      <c r="C264" s="5" t="str">
        <f t="array" ref="C264">IFERROR(
IF(OR(
INDEX(Table1[Current ext vend],
MATCH(1,($A264=Table1[Material - Key])*(Completed_via_Excel!C$1=Table1[Country - Key]),0)) =
INDEX(Table1[Current int vend],
MATCH(1,($A264=Table1[Material - Key])*(Completed_via_Excel!C$1=Table1[Country - Key]),0)),
INDEX(Table1[Current int vend],
MATCH(1,($A264=Table1[Material - Key])*(Completed_via_Excel!C$1=Table1[Country - Key]),0)) = 0),
INDEX(Table1[Current ext vend],
MATCH(1,($A264=Table1[Material - Key])*(Completed_via_Excel!C$1=Table1[Country - Key]),0)),
INDEX(Table1[Current int vend],
MATCH(1,($A264=Table1[Material - Key])*(Completed_via_Excel!C$1=Table1[Country - Key]),0))
),
"")</f>
        <v/>
      </c>
      <c r="D264" s="5" t="str">
        <f t="array" ref="D264">IFERROR(
IF(OR(
INDEX(Table1[Current ext vend],
MATCH(1,($A264=Table1[Material - Key])*(Completed_via_Excel!D$1=Table1[Country - Key]),0)) =
INDEX(Table1[Current int vend],
MATCH(1,($A264=Table1[Material - Key])*(Completed_via_Excel!D$1=Table1[Country - Key]),0)),
INDEX(Table1[Current int vend],
MATCH(1,($A264=Table1[Material - Key])*(Completed_via_Excel!D$1=Table1[Country - Key]),0)) = 0),
INDEX(Table1[Current ext vend],
MATCH(1,($A264=Table1[Material - Key])*(Completed_via_Excel!D$1=Table1[Country - Key]),0)),
INDEX(Table1[Current int vend],
MATCH(1,($A264=Table1[Material - Key])*(Completed_via_Excel!D$1=Table1[Country - Key]),0))
),
"")</f>
        <v/>
      </c>
      <c r="E264" t="str">
        <f t="array" ref="E264">IFERROR(
IF(OR(
INDEX(Table1[Current ext vend],
MATCH(1,($A264=Table1[Material - Key])*(Completed_via_Excel!E$1=Table1[Country - Key]),0)) =
INDEX(Table1[Current int vend],
MATCH(1,($A264=Table1[Material - Key])*(Completed_via_Excel!E$1=Table1[Country - Key]),0)),
INDEX(Table1[Current int vend],
MATCH(1,($A264=Table1[Material - Key])*(Completed_via_Excel!E$1=Table1[Country - Key]),0)) = 0),
INDEX(Table1[Current ext vend],
MATCH(1,($A264=Table1[Material - Key])*(Completed_via_Excel!E$1=Table1[Country - Key]),0)),
INDEX(Table1[Current int vend],
MATCH(1,($A264=Table1[Material - Key])*(Completed_via_Excel!E$1=Table1[Country - Key]),0))
),
"")</f>
        <v>Amplify Media</v>
      </c>
      <c r="F264" s="20">
        <f t="array" ref="F264">MAX(IF(A264=Table1[Material - Key],Table1[Purchase Price]))</f>
        <v>3.6739999999999999</v>
      </c>
      <c r="G264">
        <f t="array" ref="G264">SUMPRODUCT((Table1[Material - Key]=A264)*(Table1[[HM Listing]:[EX Listing]]))</f>
        <v>55</v>
      </c>
      <c r="H264" s="21">
        <f>SUMIFS(Table1[Net Sales/Retail],Table1[Material - Key],Completed_via_Excel!A264)</f>
        <v>1815.05</v>
      </c>
      <c r="I264" s="21">
        <f>H264-SUMIFS(Table1[Promotion Net Sales/Retail],Table1[Material - Key],Completed_via_Excel!A264)</f>
        <v>423.79999999999995</v>
      </c>
      <c r="J264">
        <f>H264/INDEX(Table1[Monthly AVG sales],MATCH(Completed_via_Excel!A264,Table1[Material - Key],0))</f>
        <v>2.9999999999999982</v>
      </c>
      <c r="K264" s="4">
        <f>H264/SUMIFS(Table1[Net Sales/Retail],Table1[Material - Brand],Completed_via_Excel!B264,Table1[PRIVATE LABEL],"&lt;&gt;PL")</f>
        <v>4.0178827381681034E-2</v>
      </c>
    </row>
    <row r="265" spans="1:11">
      <c r="A265" t="str">
        <v>190472</v>
      </c>
      <c r="B265" t="str">
        <f>INDEX(Table1[Material - Brand],MATCH(Completed_via_Excel!A265,Table1[Material - Key],0))</f>
        <v>Coccine</v>
      </c>
      <c r="C265" s="5" t="str">
        <f t="array" ref="C265">IFERROR(
IF(OR(
INDEX(Table1[Current ext vend],
MATCH(1,($A265=Table1[Material - Key])*(Completed_via_Excel!C$1=Table1[Country - Key]),0)) =
INDEX(Table1[Current int vend],
MATCH(1,($A265=Table1[Material - Key])*(Completed_via_Excel!C$1=Table1[Country - Key]),0)),
INDEX(Table1[Current int vend],
MATCH(1,($A265=Table1[Material - Key])*(Completed_via_Excel!C$1=Table1[Country - Key]),0)) = 0),
INDEX(Table1[Current ext vend],
MATCH(1,($A265=Table1[Material - Key])*(Completed_via_Excel!C$1=Table1[Country - Key]),0)),
INDEX(Table1[Current int vend],
MATCH(1,($A265=Table1[Material - Key])*(Completed_via_Excel!C$1=Table1[Country - Key]),0))
),
"")</f>
        <v/>
      </c>
      <c r="D265" s="5" t="str">
        <f t="array" ref="D265">IFERROR(
IF(OR(
INDEX(Table1[Current ext vend],
MATCH(1,($A265=Table1[Material - Key])*(Completed_via_Excel!D$1=Table1[Country - Key]),0)) =
INDEX(Table1[Current int vend],
MATCH(1,($A265=Table1[Material - Key])*(Completed_via_Excel!D$1=Table1[Country - Key]),0)),
INDEX(Table1[Current int vend],
MATCH(1,($A265=Table1[Material - Key])*(Completed_via_Excel!D$1=Table1[Country - Key]),0)) = 0),
INDEX(Table1[Current ext vend],
MATCH(1,($A265=Table1[Material - Key])*(Completed_via_Excel!D$1=Table1[Country - Key]),0)),
INDEX(Table1[Current int vend],
MATCH(1,($A265=Table1[Material - Key])*(Completed_via_Excel!D$1=Table1[Country - Key]),0))
),
"")</f>
        <v/>
      </c>
      <c r="E265" t="str">
        <f t="array" ref="E265">IFERROR(
IF(OR(
INDEX(Table1[Current ext vend],
MATCH(1,($A265=Table1[Material - Key])*(Completed_via_Excel!E$1=Table1[Country - Key]),0)) =
INDEX(Table1[Current int vend],
MATCH(1,($A265=Table1[Material - Key])*(Completed_via_Excel!E$1=Table1[Country - Key]),0)),
INDEX(Table1[Current int vend],
MATCH(1,($A265=Table1[Material - Key])*(Completed_via_Excel!E$1=Table1[Country - Key]),0)) = 0),
INDEX(Table1[Current ext vend],
MATCH(1,($A265=Table1[Material - Key])*(Completed_via_Excel!E$1=Table1[Country - Key]),0)),
INDEX(Table1[Current int vend],
MATCH(1,($A265=Table1[Material - Key])*(Completed_via_Excel!E$1=Table1[Country - Key]),0))
),
"")</f>
        <v>Amplify Media</v>
      </c>
      <c r="F265" s="20">
        <f t="array" ref="F265">MAX(IF(A265=Table1[Material - Key],Table1[Purchase Price]))</f>
        <v>3.6739999999999999</v>
      </c>
      <c r="G265">
        <f t="array" ref="G265">SUMPRODUCT((Table1[Material - Key]=A265)*(Table1[[HM Listing]:[EX Listing]]))</f>
        <v>55</v>
      </c>
      <c r="H265" s="21">
        <f>SUMIFS(Table1[Net Sales/Retail],Table1[Material - Key],Completed_via_Excel!A265)</f>
        <v>1751.59</v>
      </c>
      <c r="I265" s="21">
        <f>H265-SUMIFS(Table1[Promotion Net Sales/Retail],Table1[Material - Key],Completed_via_Excel!A265)</f>
        <v>314.64999999999986</v>
      </c>
      <c r="J265">
        <f>H265/INDEX(Table1[Monthly AVG sales],MATCH(Completed_via_Excel!A265,Table1[Material - Key],0))</f>
        <v>3.0000000000000018</v>
      </c>
      <c r="K265" s="4">
        <f>H265/SUMIFS(Table1[Net Sales/Retail],Table1[Material - Brand],Completed_via_Excel!B265,Table1[PRIVATE LABEL],"&lt;&gt;PL")</f>
        <v>3.8774046033706329E-2</v>
      </c>
    </row>
    <row r="266" spans="1:11">
      <c r="A266" t="str">
        <v>190474</v>
      </c>
      <c r="B266" t="str">
        <f>INDEX(Table1[Material - Brand],MATCH(Completed_via_Excel!A266,Table1[Material - Key],0))</f>
        <v>Coccine</v>
      </c>
      <c r="C266" s="5" t="str">
        <f t="array" ref="C266">IFERROR(
IF(OR(
INDEX(Table1[Current ext vend],
MATCH(1,($A266=Table1[Material - Key])*(Completed_via_Excel!C$1=Table1[Country - Key]),0)) =
INDEX(Table1[Current int vend],
MATCH(1,($A266=Table1[Material - Key])*(Completed_via_Excel!C$1=Table1[Country - Key]),0)),
INDEX(Table1[Current int vend],
MATCH(1,($A266=Table1[Material - Key])*(Completed_via_Excel!C$1=Table1[Country - Key]),0)) = 0),
INDEX(Table1[Current ext vend],
MATCH(1,($A266=Table1[Material - Key])*(Completed_via_Excel!C$1=Table1[Country - Key]),0)),
INDEX(Table1[Current int vend],
MATCH(1,($A266=Table1[Material - Key])*(Completed_via_Excel!C$1=Table1[Country - Key]),0))
),
"")</f>
        <v/>
      </c>
      <c r="D266" s="5" t="str">
        <f t="array" ref="D266">IFERROR(
IF(OR(
INDEX(Table1[Current ext vend],
MATCH(1,($A266=Table1[Material - Key])*(Completed_via_Excel!D$1=Table1[Country - Key]),0)) =
INDEX(Table1[Current int vend],
MATCH(1,($A266=Table1[Material - Key])*(Completed_via_Excel!D$1=Table1[Country - Key]),0)),
INDEX(Table1[Current int vend],
MATCH(1,($A266=Table1[Material - Key])*(Completed_via_Excel!D$1=Table1[Country - Key]),0)) = 0),
INDEX(Table1[Current ext vend],
MATCH(1,($A266=Table1[Material - Key])*(Completed_via_Excel!D$1=Table1[Country - Key]),0)),
INDEX(Table1[Current int vend],
MATCH(1,($A266=Table1[Material - Key])*(Completed_via_Excel!D$1=Table1[Country - Key]),0))
),
"")</f>
        <v/>
      </c>
      <c r="E266" t="str">
        <f t="array" ref="E266">IFERROR(
IF(OR(
INDEX(Table1[Current ext vend],
MATCH(1,($A266=Table1[Material - Key])*(Completed_via_Excel!E$1=Table1[Country - Key]),0)) =
INDEX(Table1[Current int vend],
MATCH(1,($A266=Table1[Material - Key])*(Completed_via_Excel!E$1=Table1[Country - Key]),0)),
INDEX(Table1[Current int vend],
MATCH(1,($A266=Table1[Material - Key])*(Completed_via_Excel!E$1=Table1[Country - Key]),0)) = 0),
INDEX(Table1[Current ext vend],
MATCH(1,($A266=Table1[Material - Key])*(Completed_via_Excel!E$1=Table1[Country - Key]),0)),
INDEX(Table1[Current int vend],
MATCH(1,($A266=Table1[Material - Key])*(Completed_via_Excel!E$1=Table1[Country - Key]),0))
),
"")</f>
        <v>Amplify Media</v>
      </c>
      <c r="F266" s="20">
        <f t="array" ref="F266">MAX(IF(A266=Table1[Material - Key],Table1[Purchase Price]))</f>
        <v>2.6739999999999999</v>
      </c>
      <c r="G266">
        <f t="array" ref="G266">SUMPRODUCT((Table1[Material - Key]=A266)*(Table1[[HM Listing]:[EX Listing]]))</f>
        <v>55</v>
      </c>
      <c r="H266" s="21">
        <f>SUMIFS(Table1[Net Sales/Retail],Table1[Material - Key],Completed_via_Excel!A266)</f>
        <v>2140.86</v>
      </c>
      <c r="I266" s="21">
        <f>H266-SUMIFS(Table1[Promotion Net Sales/Retail],Table1[Material - Key],Completed_via_Excel!A266)</f>
        <v>475.23</v>
      </c>
      <c r="J266">
        <f>H266/INDEX(Table1[Monthly AVG sales],MATCH(Completed_via_Excel!A266,Table1[Material - Key],0))</f>
        <v>3</v>
      </c>
      <c r="K266" s="4">
        <f>H266/SUMIFS(Table1[Net Sales/Retail],Table1[Material - Brand],Completed_via_Excel!B266,Table1[PRIVATE LABEL],"&lt;&gt;PL")</f>
        <v>4.7391115610228733E-2</v>
      </c>
    </row>
    <row r="267" spans="1:11">
      <c r="A267" t="str">
        <v>191232</v>
      </c>
      <c r="B267" t="str">
        <f>INDEX(Table1[Material - Brand],MATCH(Completed_via_Excel!A267,Table1[Material - Key],0))</f>
        <v>Coccine</v>
      </c>
      <c r="C267" s="5" t="str">
        <f t="array" ref="C267">IFERROR(
IF(OR(
INDEX(Table1[Current ext vend],
MATCH(1,($A267=Table1[Material - Key])*(Completed_via_Excel!C$1=Table1[Country - Key]),0)) =
INDEX(Table1[Current int vend],
MATCH(1,($A267=Table1[Material - Key])*(Completed_via_Excel!C$1=Table1[Country - Key]),0)),
INDEX(Table1[Current int vend],
MATCH(1,($A267=Table1[Material - Key])*(Completed_via_Excel!C$1=Table1[Country - Key]),0)) = 0),
INDEX(Table1[Current ext vend],
MATCH(1,($A267=Table1[Material - Key])*(Completed_via_Excel!C$1=Table1[Country - Key]),0)),
INDEX(Table1[Current int vend],
MATCH(1,($A267=Table1[Material - Key])*(Completed_via_Excel!C$1=Table1[Country - Key]),0))
),
"")</f>
        <v/>
      </c>
      <c r="D267" s="5" t="str">
        <f t="array" ref="D267">IFERROR(
IF(OR(
INDEX(Table1[Current ext vend],
MATCH(1,($A267=Table1[Material - Key])*(Completed_via_Excel!D$1=Table1[Country - Key]),0)) =
INDEX(Table1[Current int vend],
MATCH(1,($A267=Table1[Material - Key])*(Completed_via_Excel!D$1=Table1[Country - Key]),0)),
INDEX(Table1[Current int vend],
MATCH(1,($A267=Table1[Material - Key])*(Completed_via_Excel!D$1=Table1[Country - Key]),0)) = 0),
INDEX(Table1[Current ext vend],
MATCH(1,($A267=Table1[Material - Key])*(Completed_via_Excel!D$1=Table1[Country - Key]),0)),
INDEX(Table1[Current int vend],
MATCH(1,($A267=Table1[Material - Key])*(Completed_via_Excel!D$1=Table1[Country - Key]),0))
),
"")</f>
        <v/>
      </c>
      <c r="E267" t="str">
        <f t="array" ref="E267">IFERROR(
IF(OR(
INDEX(Table1[Current ext vend],
MATCH(1,($A267=Table1[Material - Key])*(Completed_via_Excel!E$1=Table1[Country - Key]),0)) =
INDEX(Table1[Current int vend],
MATCH(1,($A267=Table1[Material - Key])*(Completed_via_Excel!E$1=Table1[Country - Key]),0)),
INDEX(Table1[Current int vend],
MATCH(1,($A267=Table1[Material - Key])*(Completed_via_Excel!E$1=Table1[Country - Key]),0)) = 0),
INDEX(Table1[Current ext vend],
MATCH(1,($A267=Table1[Material - Key])*(Completed_via_Excel!E$1=Table1[Country - Key]),0)),
INDEX(Table1[Current int vend],
MATCH(1,($A267=Table1[Material - Key])*(Completed_via_Excel!E$1=Table1[Country - Key]),0))
),
"")</f>
        <v>Amplify Media</v>
      </c>
      <c r="F267" s="20">
        <f t="array" ref="F267">MAX(IF(A267=Table1[Material - Key],Table1[Purchase Price]))</f>
        <v>3.36782</v>
      </c>
      <c r="G267">
        <f t="array" ref="G267">SUMPRODUCT((Table1[Material - Key]=A267)*(Table1[[HM Listing]:[EX Listing]]))</f>
        <v>37</v>
      </c>
      <c r="H267" s="21">
        <f>SUMIFS(Table1[Net Sales/Retail],Table1[Material - Key],Completed_via_Excel!A267)</f>
        <v>446.34</v>
      </c>
      <c r="I267" s="21">
        <f>H267-SUMIFS(Table1[Promotion Net Sales/Retail],Table1[Material - Key],Completed_via_Excel!A267)</f>
        <v>410.84999999999997</v>
      </c>
      <c r="J267">
        <f>H267/INDEX(Table1[Monthly AVG sales],MATCH(Completed_via_Excel!A267,Table1[Material - Key],0))</f>
        <v>3</v>
      </c>
      <c r="K267" s="4">
        <f>H267/SUMIFS(Table1[Net Sales/Retail],Table1[Material - Brand],Completed_via_Excel!B267,Table1[PRIVATE LABEL],"&lt;&gt;PL")</f>
        <v>9.8803987843527792E-3</v>
      </c>
    </row>
    <row r="268" spans="1:11">
      <c r="A268" t="str">
        <v>191240</v>
      </c>
      <c r="B268" t="str">
        <f>INDEX(Table1[Material - Brand],MATCH(Completed_via_Excel!A268,Table1[Material - Key],0))</f>
        <v>Coccine</v>
      </c>
      <c r="C268" s="5" t="str">
        <f t="array" ref="C268">IFERROR(
IF(OR(
INDEX(Table1[Current ext vend],
MATCH(1,($A268=Table1[Material - Key])*(Completed_via_Excel!C$1=Table1[Country - Key]),0)) =
INDEX(Table1[Current int vend],
MATCH(1,($A268=Table1[Material - Key])*(Completed_via_Excel!C$1=Table1[Country - Key]),0)),
INDEX(Table1[Current int vend],
MATCH(1,($A268=Table1[Material - Key])*(Completed_via_Excel!C$1=Table1[Country - Key]),0)) = 0),
INDEX(Table1[Current ext vend],
MATCH(1,($A268=Table1[Material - Key])*(Completed_via_Excel!C$1=Table1[Country - Key]),0)),
INDEX(Table1[Current int vend],
MATCH(1,($A268=Table1[Material - Key])*(Completed_via_Excel!C$1=Table1[Country - Key]),0))
),
"")</f>
        <v/>
      </c>
      <c r="D268" s="5" t="str">
        <f t="array" ref="D268">IFERROR(
IF(OR(
INDEX(Table1[Current ext vend],
MATCH(1,($A268=Table1[Material - Key])*(Completed_via_Excel!D$1=Table1[Country - Key]),0)) =
INDEX(Table1[Current int vend],
MATCH(1,($A268=Table1[Material - Key])*(Completed_via_Excel!D$1=Table1[Country - Key]),0)),
INDEX(Table1[Current int vend],
MATCH(1,($A268=Table1[Material - Key])*(Completed_via_Excel!D$1=Table1[Country - Key]),0)) = 0),
INDEX(Table1[Current ext vend],
MATCH(1,($A268=Table1[Material - Key])*(Completed_via_Excel!D$1=Table1[Country - Key]),0)),
INDEX(Table1[Current int vend],
MATCH(1,($A268=Table1[Material - Key])*(Completed_via_Excel!D$1=Table1[Country - Key]),0))
),
"")</f>
        <v/>
      </c>
      <c r="E268" t="str">
        <f t="array" ref="E268">IFERROR(
IF(OR(
INDEX(Table1[Current ext vend],
MATCH(1,($A268=Table1[Material - Key])*(Completed_via_Excel!E$1=Table1[Country - Key]),0)) =
INDEX(Table1[Current int vend],
MATCH(1,($A268=Table1[Material - Key])*(Completed_via_Excel!E$1=Table1[Country - Key]),0)),
INDEX(Table1[Current int vend],
MATCH(1,($A268=Table1[Material - Key])*(Completed_via_Excel!E$1=Table1[Country - Key]),0)) = 0),
INDEX(Table1[Current ext vend],
MATCH(1,($A268=Table1[Material - Key])*(Completed_via_Excel!E$1=Table1[Country - Key]),0)),
INDEX(Table1[Current int vend],
MATCH(1,($A268=Table1[Material - Key])*(Completed_via_Excel!E$1=Table1[Country - Key]),0))
),
"")</f>
        <v>Amplify Media</v>
      </c>
      <c r="F268" s="20">
        <f t="array" ref="F268">MAX(IF(A268=Table1[Material - Key],Table1[Purchase Price]))</f>
        <v>3.36782</v>
      </c>
      <c r="G268">
        <f t="array" ref="G268">SUMPRODUCT((Table1[Material - Key]=A268)*(Table1[[HM Listing]:[EX Listing]]))</f>
        <v>36</v>
      </c>
      <c r="H268" s="21">
        <f>SUMIFS(Table1[Net Sales/Retail],Table1[Material - Key],Completed_via_Excel!A268)</f>
        <v>129.04</v>
      </c>
      <c r="I268" s="21">
        <f>H268-SUMIFS(Table1[Promotion Net Sales/Retail],Table1[Material - Key],Completed_via_Excel!A268)</f>
        <v>125.16</v>
      </c>
      <c r="J268">
        <f>H268/INDEX(Table1[Monthly AVG sales],MATCH(Completed_via_Excel!A268,Table1[Material - Key],0))</f>
        <v>3.0000000000000022</v>
      </c>
      <c r="K268" s="4">
        <f>H268/SUMIFS(Table1[Net Sales/Retail],Table1[Material - Brand],Completed_via_Excel!B268,Table1[PRIVATE LABEL],"&lt;&gt;PL")</f>
        <v>2.8564920444792818E-3</v>
      </c>
    </row>
    <row r="269" spans="1:11">
      <c r="A269" t="str">
        <v>191241</v>
      </c>
      <c r="B269" t="str">
        <f>INDEX(Table1[Material - Brand],MATCH(Completed_via_Excel!A269,Table1[Material - Key],0))</f>
        <v>Coccine</v>
      </c>
      <c r="C269" s="5" t="str">
        <f t="array" ref="C269">IFERROR(
IF(OR(
INDEX(Table1[Current ext vend],
MATCH(1,($A269=Table1[Material - Key])*(Completed_via_Excel!C$1=Table1[Country - Key]),0)) =
INDEX(Table1[Current int vend],
MATCH(1,($A269=Table1[Material - Key])*(Completed_via_Excel!C$1=Table1[Country - Key]),0)),
INDEX(Table1[Current int vend],
MATCH(1,($A269=Table1[Material - Key])*(Completed_via_Excel!C$1=Table1[Country - Key]),0)) = 0),
INDEX(Table1[Current ext vend],
MATCH(1,($A269=Table1[Material - Key])*(Completed_via_Excel!C$1=Table1[Country - Key]),0)),
INDEX(Table1[Current int vend],
MATCH(1,($A269=Table1[Material - Key])*(Completed_via_Excel!C$1=Table1[Country - Key]),0))
),
"")</f>
        <v/>
      </c>
      <c r="D269" s="5" t="str">
        <f t="array" ref="D269">IFERROR(
IF(OR(
INDEX(Table1[Current ext vend],
MATCH(1,($A269=Table1[Material - Key])*(Completed_via_Excel!D$1=Table1[Country - Key]),0)) =
INDEX(Table1[Current int vend],
MATCH(1,($A269=Table1[Material - Key])*(Completed_via_Excel!D$1=Table1[Country - Key]),0)),
INDEX(Table1[Current int vend],
MATCH(1,($A269=Table1[Material - Key])*(Completed_via_Excel!D$1=Table1[Country - Key]),0)) = 0),
INDEX(Table1[Current ext vend],
MATCH(1,($A269=Table1[Material - Key])*(Completed_via_Excel!D$1=Table1[Country - Key]),0)),
INDEX(Table1[Current int vend],
MATCH(1,($A269=Table1[Material - Key])*(Completed_via_Excel!D$1=Table1[Country - Key]),0))
),
"")</f>
        <v/>
      </c>
      <c r="E269" t="str">
        <f t="array" ref="E269">IFERROR(
IF(OR(
INDEX(Table1[Current ext vend],
MATCH(1,($A269=Table1[Material - Key])*(Completed_via_Excel!E$1=Table1[Country - Key]),0)) =
INDEX(Table1[Current int vend],
MATCH(1,($A269=Table1[Material - Key])*(Completed_via_Excel!E$1=Table1[Country - Key]),0)),
INDEX(Table1[Current int vend],
MATCH(1,($A269=Table1[Material - Key])*(Completed_via_Excel!E$1=Table1[Country - Key]),0)) = 0),
INDEX(Table1[Current ext vend],
MATCH(1,($A269=Table1[Material - Key])*(Completed_via_Excel!E$1=Table1[Country - Key]),0)),
INDEX(Table1[Current int vend],
MATCH(1,($A269=Table1[Material - Key])*(Completed_via_Excel!E$1=Table1[Country - Key]),0))
),
"")</f>
        <v>Amplify Media</v>
      </c>
      <c r="F269" s="20">
        <f t="array" ref="F269">MAX(IF(A269=Table1[Material - Key],Table1[Purchase Price]))</f>
        <v>3.36782</v>
      </c>
      <c r="G269">
        <f t="array" ref="G269">SUMPRODUCT((Table1[Material - Key]=A269)*(Table1[[HM Listing]:[EX Listing]]))</f>
        <v>49</v>
      </c>
      <c r="H269" s="21">
        <f>SUMIFS(Table1[Net Sales/Retail],Table1[Material - Key],Completed_via_Excel!A269)</f>
        <v>303.45999999999998</v>
      </c>
      <c r="I269" s="21">
        <f>H269-SUMIFS(Table1[Promotion Net Sales/Retail],Table1[Material - Key],Completed_via_Excel!A269)</f>
        <v>292.73999999999995</v>
      </c>
      <c r="J269">
        <f>H269/INDEX(Table1[Monthly AVG sales],MATCH(Completed_via_Excel!A269,Table1[Material - Key],0))</f>
        <v>3.0000000000000098</v>
      </c>
      <c r="K269" s="4">
        <f>H269/SUMIFS(Table1[Net Sales/Retail],Table1[Material - Brand],Completed_via_Excel!B269,Table1[PRIVATE LABEL],"&lt;&gt;PL")</f>
        <v>6.7175377853199228E-3</v>
      </c>
    </row>
    <row r="270" spans="1:11">
      <c r="A270" t="str">
        <v>191243</v>
      </c>
      <c r="B270" t="str">
        <f>INDEX(Table1[Material - Brand],MATCH(Completed_via_Excel!A270,Table1[Material - Key],0))</f>
        <v>Coccine</v>
      </c>
      <c r="C270" s="5" t="str">
        <f t="array" ref="C270">IFERROR(
IF(OR(
INDEX(Table1[Current ext vend],
MATCH(1,($A270=Table1[Material - Key])*(Completed_via_Excel!C$1=Table1[Country - Key]),0)) =
INDEX(Table1[Current int vend],
MATCH(1,($A270=Table1[Material - Key])*(Completed_via_Excel!C$1=Table1[Country - Key]),0)),
INDEX(Table1[Current int vend],
MATCH(1,($A270=Table1[Material - Key])*(Completed_via_Excel!C$1=Table1[Country - Key]),0)) = 0),
INDEX(Table1[Current ext vend],
MATCH(1,($A270=Table1[Material - Key])*(Completed_via_Excel!C$1=Table1[Country - Key]),0)),
INDEX(Table1[Current int vend],
MATCH(1,($A270=Table1[Material - Key])*(Completed_via_Excel!C$1=Table1[Country - Key]),0))
),
"")</f>
        <v/>
      </c>
      <c r="D270" s="5" t="str">
        <f t="array" ref="D270">IFERROR(
IF(OR(
INDEX(Table1[Current ext vend],
MATCH(1,($A270=Table1[Material - Key])*(Completed_via_Excel!D$1=Table1[Country - Key]),0)) =
INDEX(Table1[Current int vend],
MATCH(1,($A270=Table1[Material - Key])*(Completed_via_Excel!D$1=Table1[Country - Key]),0)),
INDEX(Table1[Current int vend],
MATCH(1,($A270=Table1[Material - Key])*(Completed_via_Excel!D$1=Table1[Country - Key]),0)) = 0),
INDEX(Table1[Current ext vend],
MATCH(1,($A270=Table1[Material - Key])*(Completed_via_Excel!D$1=Table1[Country - Key]),0)),
INDEX(Table1[Current int vend],
MATCH(1,($A270=Table1[Material - Key])*(Completed_via_Excel!D$1=Table1[Country - Key]),0))
),
"")</f>
        <v/>
      </c>
      <c r="E270" t="str">
        <f t="array" ref="E270">IFERROR(
IF(OR(
INDEX(Table1[Current ext vend],
MATCH(1,($A270=Table1[Material - Key])*(Completed_via_Excel!E$1=Table1[Country - Key]),0)) =
INDEX(Table1[Current int vend],
MATCH(1,($A270=Table1[Material - Key])*(Completed_via_Excel!E$1=Table1[Country - Key]),0)),
INDEX(Table1[Current int vend],
MATCH(1,($A270=Table1[Material - Key])*(Completed_via_Excel!E$1=Table1[Country - Key]),0)) = 0),
INDEX(Table1[Current ext vend],
MATCH(1,($A270=Table1[Material - Key])*(Completed_via_Excel!E$1=Table1[Country - Key]),0)),
INDEX(Table1[Current int vend],
MATCH(1,($A270=Table1[Material - Key])*(Completed_via_Excel!E$1=Table1[Country - Key]),0))
),
"")</f>
        <v>Amplify Media</v>
      </c>
      <c r="F270" s="20">
        <f t="array" ref="F270">MAX(IF(A270=Table1[Material - Key],Table1[Purchase Price]))</f>
        <v>2.36782</v>
      </c>
      <c r="G270">
        <f t="array" ref="G270">SUMPRODUCT((Table1[Material - Key]=A270)*(Table1[[HM Listing]:[EX Listing]]))</f>
        <v>36</v>
      </c>
      <c r="H270" s="21">
        <f>SUMIFS(Table1[Net Sales/Retail],Table1[Material - Key],Completed_via_Excel!A270)</f>
        <v>349.87</v>
      </c>
      <c r="I270" s="21">
        <f>H270-SUMIFS(Table1[Promotion Net Sales/Retail],Table1[Material - Key],Completed_via_Excel!A270)</f>
        <v>341.55</v>
      </c>
      <c r="J270">
        <f>H270/INDEX(Table1[Monthly AVG sales],MATCH(Completed_via_Excel!A270,Table1[Material - Key],0))</f>
        <v>3.0000000000000089</v>
      </c>
      <c r="K270" s="4">
        <f>H270/SUMIFS(Table1[Net Sales/Retail],Table1[Material - Brand],Completed_via_Excel!B270,Table1[PRIVATE LABEL],"&lt;&gt;PL")</f>
        <v>7.7448920613915557E-3</v>
      </c>
    </row>
    <row r="271" spans="1:11">
      <c r="A271" t="str">
        <v>191352</v>
      </c>
      <c r="B271" t="str">
        <f>INDEX(Table1[Material - Brand],MATCH(Completed_via_Excel!A271,Table1[Material - Key],0))</f>
        <v>Komfortas</v>
      </c>
      <c r="C271" s="5" t="str">
        <f t="array" ref="C271">IFERROR(
IF(OR(
INDEX(Table1[Current ext vend],
MATCH(1,($A271=Table1[Material - Key])*(Completed_via_Excel!C$1=Table1[Country - Key]),0)) =
INDEX(Table1[Current int vend],
MATCH(1,($A271=Table1[Material - Key])*(Completed_via_Excel!C$1=Table1[Country - Key]),0)),
INDEX(Table1[Current int vend],
MATCH(1,($A271=Table1[Material - Key])*(Completed_via_Excel!C$1=Table1[Country - Key]),0)) = 0),
INDEX(Table1[Current ext vend],
MATCH(1,($A271=Table1[Material - Key])*(Completed_via_Excel!C$1=Table1[Country - Key]),0)),
INDEX(Table1[Current int vend],
MATCH(1,($A271=Table1[Material - Key])*(Completed_via_Excel!C$1=Table1[Country - Key]),0))
),
"")</f>
        <v/>
      </c>
      <c r="D271" s="5" t="str">
        <f t="array" ref="D271">IFERROR(
IF(OR(
INDEX(Table1[Current ext vend],
MATCH(1,($A271=Table1[Material - Key])*(Completed_via_Excel!D$1=Table1[Country - Key]),0)) =
INDEX(Table1[Current int vend],
MATCH(1,($A271=Table1[Material - Key])*(Completed_via_Excel!D$1=Table1[Country - Key]),0)),
INDEX(Table1[Current int vend],
MATCH(1,($A271=Table1[Material - Key])*(Completed_via_Excel!D$1=Table1[Country - Key]),0)) = 0),
INDEX(Table1[Current ext vend],
MATCH(1,($A271=Table1[Material - Key])*(Completed_via_Excel!D$1=Table1[Country - Key]),0)),
INDEX(Table1[Current int vend],
MATCH(1,($A271=Table1[Material - Key])*(Completed_via_Excel!D$1=Table1[Country - Key]),0))
),
"")</f>
        <v/>
      </c>
      <c r="E271" t="str">
        <f t="array" ref="E271">IFERROR(
IF(OR(
INDEX(Table1[Current ext vend],
MATCH(1,($A271=Table1[Material - Key])*(Completed_via_Excel!E$1=Table1[Country - Key]),0)) =
INDEX(Table1[Current int vend],
MATCH(1,($A271=Table1[Material - Key])*(Completed_via_Excel!E$1=Table1[Country - Key]),0)),
INDEX(Table1[Current int vend],
MATCH(1,($A271=Table1[Material - Key])*(Completed_via_Excel!E$1=Table1[Country - Key]),0)) = 0),
INDEX(Table1[Current ext vend],
MATCH(1,($A271=Table1[Material - Key])*(Completed_via_Excel!E$1=Table1[Country - Key]),0)),
INDEX(Table1[Current int vend],
MATCH(1,($A271=Table1[Material - Key])*(Completed_via_Excel!E$1=Table1[Country - Key]),0))
),
"")</f>
        <v>US Postal Service</v>
      </c>
      <c r="F271" s="20">
        <f t="array" ref="F271">MAX(IF(A271=Table1[Material - Key],Table1[Purchase Price]))</f>
        <v>2.2852000000000001</v>
      </c>
      <c r="G271">
        <f t="array" ref="G271">SUMPRODUCT((Table1[Material - Key]=A271)*(Table1[[HM Listing]:[EX Listing]]))</f>
        <v>55</v>
      </c>
      <c r="H271" s="21">
        <f>SUMIFS(Table1[Net Sales/Retail],Table1[Material - Key],Completed_via_Excel!A271)</f>
        <v>3556.87</v>
      </c>
      <c r="I271" s="21">
        <f>H271-SUMIFS(Table1[Promotion Net Sales/Retail],Table1[Material - Key],Completed_via_Excel!A271)</f>
        <v>851.69</v>
      </c>
      <c r="J271">
        <f>H271/INDEX(Table1[Monthly AVG sales],MATCH(Completed_via_Excel!A271,Table1[Material - Key],0))</f>
        <v>3.0000000000000084</v>
      </c>
      <c r="K271" s="4">
        <f>H271/SUMIFS(Table1[Net Sales/Retail],Table1[Material - Brand],Completed_via_Excel!B271,Table1[PRIVATE LABEL],"&lt;&gt;PL")</f>
        <v>1.4394437627374893E-2</v>
      </c>
    </row>
    <row r="272" spans="1:11">
      <c r="A272" t="str">
        <v>191357</v>
      </c>
      <c r="B272" t="str">
        <f>INDEX(Table1[Material - Brand],MATCH(Completed_via_Excel!A272,Table1[Material - Key],0))</f>
        <v>Komfortas</v>
      </c>
      <c r="C272" s="5" t="str">
        <f t="array" ref="C272">IFERROR(
IF(OR(
INDEX(Table1[Current ext vend],
MATCH(1,($A272=Table1[Material - Key])*(Completed_via_Excel!C$1=Table1[Country - Key]),0)) =
INDEX(Table1[Current int vend],
MATCH(1,($A272=Table1[Material - Key])*(Completed_via_Excel!C$1=Table1[Country - Key]),0)),
INDEX(Table1[Current int vend],
MATCH(1,($A272=Table1[Material - Key])*(Completed_via_Excel!C$1=Table1[Country - Key]),0)) = 0),
INDEX(Table1[Current ext vend],
MATCH(1,($A272=Table1[Material - Key])*(Completed_via_Excel!C$1=Table1[Country - Key]),0)),
INDEX(Table1[Current int vend],
MATCH(1,($A272=Table1[Material - Key])*(Completed_via_Excel!C$1=Table1[Country - Key]),0))
),
"")</f>
        <v/>
      </c>
      <c r="D272" s="5" t="str">
        <f t="array" ref="D272">IFERROR(
IF(OR(
INDEX(Table1[Current ext vend],
MATCH(1,($A272=Table1[Material - Key])*(Completed_via_Excel!D$1=Table1[Country - Key]),0)) =
INDEX(Table1[Current int vend],
MATCH(1,($A272=Table1[Material - Key])*(Completed_via_Excel!D$1=Table1[Country - Key]),0)),
INDEX(Table1[Current int vend],
MATCH(1,($A272=Table1[Material - Key])*(Completed_via_Excel!D$1=Table1[Country - Key]),0)) = 0),
INDEX(Table1[Current ext vend],
MATCH(1,($A272=Table1[Material - Key])*(Completed_via_Excel!D$1=Table1[Country - Key]),0)),
INDEX(Table1[Current int vend],
MATCH(1,($A272=Table1[Material - Key])*(Completed_via_Excel!D$1=Table1[Country - Key]),0))
),
"")</f>
        <v/>
      </c>
      <c r="E272" t="str">
        <f t="array" ref="E272">IFERROR(
IF(OR(
INDEX(Table1[Current ext vend],
MATCH(1,($A272=Table1[Material - Key])*(Completed_via_Excel!E$1=Table1[Country - Key]),0)) =
INDEX(Table1[Current int vend],
MATCH(1,($A272=Table1[Material - Key])*(Completed_via_Excel!E$1=Table1[Country - Key]),0)),
INDEX(Table1[Current int vend],
MATCH(1,($A272=Table1[Material - Key])*(Completed_via_Excel!E$1=Table1[Country - Key]),0)) = 0),
INDEX(Table1[Current ext vend],
MATCH(1,($A272=Table1[Material - Key])*(Completed_via_Excel!E$1=Table1[Country - Key]),0)),
INDEX(Table1[Current int vend],
MATCH(1,($A272=Table1[Material - Key])*(Completed_via_Excel!E$1=Table1[Country - Key]),0))
),
"")</f>
        <v>US Postal Service</v>
      </c>
      <c r="F272" s="20">
        <f t="array" ref="F272">MAX(IF(A272=Table1[Material - Key],Table1[Purchase Price]))</f>
        <v>2.7442000000000002</v>
      </c>
      <c r="G272">
        <f t="array" ref="G272">SUMPRODUCT((Table1[Material - Key]=A272)*(Table1[[HM Listing]:[EX Listing]]))</f>
        <v>48</v>
      </c>
      <c r="H272" s="21">
        <f>SUMIFS(Table1[Net Sales/Retail],Table1[Material - Key],Completed_via_Excel!A272)</f>
        <v>1676.43</v>
      </c>
      <c r="I272" s="21">
        <f>H272-SUMIFS(Table1[Promotion Net Sales/Retail],Table1[Material - Key],Completed_via_Excel!A272)</f>
        <v>272.24</v>
      </c>
      <c r="J272">
        <f>H272/INDEX(Table1[Monthly AVG sales],MATCH(Completed_via_Excel!A272,Table1[Material - Key],0))</f>
        <v>3.0000000000000004</v>
      </c>
      <c r="K272" s="4">
        <f>H272/SUMIFS(Table1[Net Sales/Retail],Table1[Material - Brand],Completed_via_Excel!B272,Table1[PRIVATE LABEL],"&lt;&gt;PL")</f>
        <v>6.7844107520545005E-3</v>
      </c>
    </row>
    <row r="273" spans="1:11">
      <c r="A273" t="str">
        <v>191360</v>
      </c>
      <c r="B273" t="str">
        <f>INDEX(Table1[Material - Brand],MATCH(Completed_via_Excel!A273,Table1[Material - Key],0))</f>
        <v>Komfortas</v>
      </c>
      <c r="C273" s="5" t="str">
        <f t="array" ref="C273">IFERROR(
IF(OR(
INDEX(Table1[Current ext vend],
MATCH(1,($A273=Table1[Material - Key])*(Completed_via_Excel!C$1=Table1[Country - Key]),0)) =
INDEX(Table1[Current int vend],
MATCH(1,($A273=Table1[Material - Key])*(Completed_via_Excel!C$1=Table1[Country - Key]),0)),
INDEX(Table1[Current int vend],
MATCH(1,($A273=Table1[Material - Key])*(Completed_via_Excel!C$1=Table1[Country - Key]),0)) = 0),
INDEX(Table1[Current ext vend],
MATCH(1,($A273=Table1[Material - Key])*(Completed_via_Excel!C$1=Table1[Country - Key]),0)),
INDEX(Table1[Current int vend],
MATCH(1,($A273=Table1[Material - Key])*(Completed_via_Excel!C$1=Table1[Country - Key]),0))
),
"")</f>
        <v/>
      </c>
      <c r="D273" s="5" t="str">
        <f t="array" ref="D273">IFERROR(
IF(OR(
INDEX(Table1[Current ext vend],
MATCH(1,($A273=Table1[Material - Key])*(Completed_via_Excel!D$1=Table1[Country - Key]),0)) =
INDEX(Table1[Current int vend],
MATCH(1,($A273=Table1[Material - Key])*(Completed_via_Excel!D$1=Table1[Country - Key]),0)),
INDEX(Table1[Current int vend],
MATCH(1,($A273=Table1[Material - Key])*(Completed_via_Excel!D$1=Table1[Country - Key]),0)) = 0),
INDEX(Table1[Current ext vend],
MATCH(1,($A273=Table1[Material - Key])*(Completed_via_Excel!D$1=Table1[Country - Key]),0)),
INDEX(Table1[Current int vend],
MATCH(1,($A273=Table1[Material - Key])*(Completed_via_Excel!D$1=Table1[Country - Key]),0))
),
"")</f>
        <v/>
      </c>
      <c r="E273" t="str">
        <f t="array" ref="E273">IFERROR(
IF(OR(
INDEX(Table1[Current ext vend],
MATCH(1,($A273=Table1[Material - Key])*(Completed_via_Excel!E$1=Table1[Country - Key]),0)) =
INDEX(Table1[Current int vend],
MATCH(1,($A273=Table1[Material - Key])*(Completed_via_Excel!E$1=Table1[Country - Key]),0)),
INDEX(Table1[Current int vend],
MATCH(1,($A273=Table1[Material - Key])*(Completed_via_Excel!E$1=Table1[Country - Key]),0)) = 0),
INDEX(Table1[Current ext vend],
MATCH(1,($A273=Table1[Material - Key])*(Completed_via_Excel!E$1=Table1[Country - Key]),0)),
INDEX(Table1[Current int vend],
MATCH(1,($A273=Table1[Material - Key])*(Completed_via_Excel!E$1=Table1[Country - Key]),0))
),
"")</f>
        <v>US Postal Service</v>
      </c>
      <c r="F273" s="20">
        <f t="array" ref="F273">MAX(IF(A273=Table1[Material - Key],Table1[Purchase Price]))</f>
        <v>3.9369800000000001</v>
      </c>
      <c r="G273">
        <f t="array" ref="G273">SUMPRODUCT((Table1[Material - Key]=A273)*(Table1[[HM Listing]:[EX Listing]]))</f>
        <v>48</v>
      </c>
      <c r="H273" s="21">
        <f>SUMIFS(Table1[Net Sales/Retail],Table1[Material - Key],Completed_via_Excel!A273)</f>
        <v>3570.63</v>
      </c>
      <c r="I273" s="21">
        <f>H273-SUMIFS(Table1[Promotion Net Sales/Retail],Table1[Material - Key],Completed_via_Excel!A273)</f>
        <v>3447.1400000000003</v>
      </c>
      <c r="J273">
        <f>H273/INDEX(Table1[Monthly AVG sales],MATCH(Completed_via_Excel!A273,Table1[Material - Key],0))</f>
        <v>3</v>
      </c>
      <c r="K273" s="4">
        <f>H273/SUMIFS(Table1[Net Sales/Retail],Table1[Material - Brand],Completed_via_Excel!B273,Table1[PRIVATE LABEL],"&lt;&gt;PL")</f>
        <v>1.4450123514616395E-2</v>
      </c>
    </row>
    <row r="274" spans="1:11">
      <c r="A274" t="str">
        <v>191669</v>
      </c>
      <c r="B274" t="str">
        <f>INDEX(Table1[Material - Brand],MATCH(Completed_via_Excel!A274,Table1[Material - Key],0))</f>
        <v>Komfortas</v>
      </c>
      <c r="C274" s="5" t="str">
        <f t="array" ref="C274">IFERROR(
IF(OR(
INDEX(Table1[Current ext vend],
MATCH(1,($A274=Table1[Material - Key])*(Completed_via_Excel!C$1=Table1[Country - Key]),0)) =
INDEX(Table1[Current int vend],
MATCH(1,($A274=Table1[Material - Key])*(Completed_via_Excel!C$1=Table1[Country - Key]),0)),
INDEX(Table1[Current int vend],
MATCH(1,($A274=Table1[Material - Key])*(Completed_via_Excel!C$1=Table1[Country - Key]),0)) = 0),
INDEX(Table1[Current ext vend],
MATCH(1,($A274=Table1[Material - Key])*(Completed_via_Excel!C$1=Table1[Country - Key]),0)),
INDEX(Table1[Current int vend],
MATCH(1,($A274=Table1[Material - Key])*(Completed_via_Excel!C$1=Table1[Country - Key]),0))
),
"")</f>
        <v/>
      </c>
      <c r="D274" s="5" t="str">
        <f t="array" ref="D274">IFERROR(
IF(OR(
INDEX(Table1[Current ext vend],
MATCH(1,($A274=Table1[Material - Key])*(Completed_via_Excel!D$1=Table1[Country - Key]),0)) =
INDEX(Table1[Current int vend],
MATCH(1,($A274=Table1[Material - Key])*(Completed_via_Excel!D$1=Table1[Country - Key]),0)),
INDEX(Table1[Current int vend],
MATCH(1,($A274=Table1[Material - Key])*(Completed_via_Excel!D$1=Table1[Country - Key]),0)) = 0),
INDEX(Table1[Current ext vend],
MATCH(1,($A274=Table1[Material - Key])*(Completed_via_Excel!D$1=Table1[Country - Key]),0)),
INDEX(Table1[Current int vend],
MATCH(1,($A274=Table1[Material - Key])*(Completed_via_Excel!D$1=Table1[Country - Key]),0))
),
"")</f>
        <v>US Postal Service</v>
      </c>
      <c r="E274" t="str">
        <f t="array" ref="E274">IFERROR(
IF(OR(
INDEX(Table1[Current ext vend],
MATCH(1,($A274=Table1[Material - Key])*(Completed_via_Excel!E$1=Table1[Country - Key]),0)) =
INDEX(Table1[Current int vend],
MATCH(1,($A274=Table1[Material - Key])*(Completed_via_Excel!E$1=Table1[Country - Key]),0)),
INDEX(Table1[Current int vend],
MATCH(1,($A274=Table1[Material - Key])*(Completed_via_Excel!E$1=Table1[Country - Key]),0)) = 0),
INDEX(Table1[Current ext vend],
MATCH(1,($A274=Table1[Material - Key])*(Completed_via_Excel!E$1=Table1[Country - Key]),0)),
INDEX(Table1[Current int vend],
MATCH(1,($A274=Table1[Material - Key])*(Completed_via_Excel!E$1=Table1[Country - Key]),0))
),
"")</f>
        <v>US Postal Service</v>
      </c>
      <c r="F274" s="20">
        <f t="array" ref="F274">MAX(IF(A274=Table1[Material - Key],Table1[Purchase Price]))</f>
        <v>2.21</v>
      </c>
      <c r="G274">
        <f t="array" ref="G274">SUMPRODUCT((Table1[Material - Key]=A274)*(Table1[[HM Listing]:[EX Listing]]))</f>
        <v>54</v>
      </c>
      <c r="H274" s="21">
        <f>SUMIFS(Table1[Net Sales/Retail],Table1[Material - Key],Completed_via_Excel!A274)</f>
        <v>11458.59</v>
      </c>
      <c r="I274" s="21">
        <f>H274-SUMIFS(Table1[Promotion Net Sales/Retail],Table1[Material - Key],Completed_via_Excel!A274)</f>
        <v>3891.5200000000004</v>
      </c>
      <c r="J274">
        <f>H274/INDEX(Table1[Monthly AVG sales],MATCH(Completed_via_Excel!A274,Table1[Material - Key],0))</f>
        <v>3</v>
      </c>
      <c r="K274" s="4">
        <f>H274/SUMIFS(Table1[Net Sales/Retail],Table1[Material - Brand],Completed_via_Excel!B274,Table1[PRIVATE LABEL],"&lt;&gt;PL")</f>
        <v>4.6372220253386172E-2</v>
      </c>
    </row>
    <row r="275" spans="1:11">
      <c r="A275" t="str">
        <v>191670</v>
      </c>
      <c r="B275" t="str">
        <f>INDEX(Table1[Material - Brand],MATCH(Completed_via_Excel!A275,Table1[Material - Key],0))</f>
        <v>Komfortas</v>
      </c>
      <c r="C275" s="5" t="str">
        <f t="array" ref="C275">IFERROR(
IF(OR(
INDEX(Table1[Current ext vend],
MATCH(1,($A275=Table1[Material - Key])*(Completed_via_Excel!C$1=Table1[Country - Key]),0)) =
INDEX(Table1[Current int vend],
MATCH(1,($A275=Table1[Material - Key])*(Completed_via_Excel!C$1=Table1[Country - Key]),0)),
INDEX(Table1[Current int vend],
MATCH(1,($A275=Table1[Material - Key])*(Completed_via_Excel!C$1=Table1[Country - Key]),0)) = 0),
INDEX(Table1[Current ext vend],
MATCH(1,($A275=Table1[Material - Key])*(Completed_via_Excel!C$1=Table1[Country - Key]),0)),
INDEX(Table1[Current int vend],
MATCH(1,($A275=Table1[Material - Key])*(Completed_via_Excel!C$1=Table1[Country - Key]),0))
),
"")</f>
        <v/>
      </c>
      <c r="D275" s="5" t="str">
        <f t="array" ref="D275">IFERROR(
IF(OR(
INDEX(Table1[Current ext vend],
MATCH(1,($A275=Table1[Material - Key])*(Completed_via_Excel!D$1=Table1[Country - Key]),0)) =
INDEX(Table1[Current int vend],
MATCH(1,($A275=Table1[Material - Key])*(Completed_via_Excel!D$1=Table1[Country - Key]),0)),
INDEX(Table1[Current int vend],
MATCH(1,($A275=Table1[Material - Key])*(Completed_via_Excel!D$1=Table1[Country - Key]),0)) = 0),
INDEX(Table1[Current ext vend],
MATCH(1,($A275=Table1[Material - Key])*(Completed_via_Excel!D$1=Table1[Country - Key]),0)),
INDEX(Table1[Current int vend],
MATCH(1,($A275=Table1[Material - Key])*(Completed_via_Excel!D$1=Table1[Country - Key]),0))
),
"")</f>
        <v>US Postal Service</v>
      </c>
      <c r="E275" t="str">
        <f t="array" ref="E275">IFERROR(
IF(OR(
INDEX(Table1[Current ext vend],
MATCH(1,($A275=Table1[Material - Key])*(Completed_via_Excel!E$1=Table1[Country - Key]),0)) =
INDEX(Table1[Current int vend],
MATCH(1,($A275=Table1[Material - Key])*(Completed_via_Excel!E$1=Table1[Country - Key]),0)),
INDEX(Table1[Current int vend],
MATCH(1,($A275=Table1[Material - Key])*(Completed_via_Excel!E$1=Table1[Country - Key]),0)) = 0),
INDEX(Table1[Current ext vend],
MATCH(1,($A275=Table1[Material - Key])*(Completed_via_Excel!E$1=Table1[Country - Key]),0)),
INDEX(Table1[Current int vend],
MATCH(1,($A275=Table1[Material - Key])*(Completed_via_Excel!E$1=Table1[Country - Key]),0))
),
"")</f>
        <v>US Postal Service</v>
      </c>
      <c r="F275" s="20">
        <f t="array" ref="F275">MAX(IF(A275=Table1[Material - Key],Table1[Purchase Price]))</f>
        <v>1.65</v>
      </c>
      <c r="G275">
        <f t="array" ref="G275">SUMPRODUCT((Table1[Material - Key]=A275)*(Table1[[HM Listing]:[EX Listing]]))</f>
        <v>54</v>
      </c>
      <c r="H275" s="21">
        <f>SUMIFS(Table1[Net Sales/Retail],Table1[Material - Key],Completed_via_Excel!A275)</f>
        <v>4617</v>
      </c>
      <c r="I275" s="21">
        <f>H275-SUMIFS(Table1[Promotion Net Sales/Retail],Table1[Material - Key],Completed_via_Excel!A275)</f>
        <v>1617.0800000000004</v>
      </c>
      <c r="J275">
        <f>H275/INDEX(Table1[Monthly AVG sales],MATCH(Completed_via_Excel!A275,Table1[Material - Key],0))</f>
        <v>3</v>
      </c>
      <c r="K275" s="4">
        <f>H275/SUMIFS(Table1[Net Sales/Retail],Table1[Material - Brand],Completed_via_Excel!B275,Table1[PRIVATE LABEL],"&lt;&gt;PL")</f>
        <v>1.8684719578053142E-2</v>
      </c>
    </row>
    <row r="276" spans="1:11">
      <c r="A276" t="str">
        <v>191671</v>
      </c>
      <c r="B276" t="str">
        <f>INDEX(Table1[Material - Brand],MATCH(Completed_via_Excel!A276,Table1[Material - Key],0))</f>
        <v>Komfortas</v>
      </c>
      <c r="C276" s="5" t="str">
        <f t="array" ref="C276">IFERROR(
IF(OR(
INDEX(Table1[Current ext vend],
MATCH(1,($A276=Table1[Material - Key])*(Completed_via_Excel!C$1=Table1[Country - Key]),0)) =
INDEX(Table1[Current int vend],
MATCH(1,($A276=Table1[Material - Key])*(Completed_via_Excel!C$1=Table1[Country - Key]),0)),
INDEX(Table1[Current int vend],
MATCH(1,($A276=Table1[Material - Key])*(Completed_via_Excel!C$1=Table1[Country - Key]),0)) = 0),
INDEX(Table1[Current ext vend],
MATCH(1,($A276=Table1[Material - Key])*(Completed_via_Excel!C$1=Table1[Country - Key]),0)),
INDEX(Table1[Current int vend],
MATCH(1,($A276=Table1[Material - Key])*(Completed_via_Excel!C$1=Table1[Country - Key]),0))
),
"")</f>
        <v/>
      </c>
      <c r="D276" s="5" t="str">
        <f t="array" ref="D276">IFERROR(
IF(OR(
INDEX(Table1[Current ext vend],
MATCH(1,($A276=Table1[Material - Key])*(Completed_via_Excel!D$1=Table1[Country - Key]),0)) =
INDEX(Table1[Current int vend],
MATCH(1,($A276=Table1[Material - Key])*(Completed_via_Excel!D$1=Table1[Country - Key]),0)),
INDEX(Table1[Current int vend],
MATCH(1,($A276=Table1[Material - Key])*(Completed_via_Excel!D$1=Table1[Country - Key]),0)) = 0),
INDEX(Table1[Current ext vend],
MATCH(1,($A276=Table1[Material - Key])*(Completed_via_Excel!D$1=Table1[Country - Key]),0)),
INDEX(Table1[Current int vend],
MATCH(1,($A276=Table1[Material - Key])*(Completed_via_Excel!D$1=Table1[Country - Key]),0))
),
"")</f>
        <v>US Postal Service</v>
      </c>
      <c r="E276" t="str">
        <f t="array" ref="E276">IFERROR(
IF(OR(
INDEX(Table1[Current ext vend],
MATCH(1,($A276=Table1[Material - Key])*(Completed_via_Excel!E$1=Table1[Country - Key]),0)) =
INDEX(Table1[Current int vend],
MATCH(1,($A276=Table1[Material - Key])*(Completed_via_Excel!E$1=Table1[Country - Key]),0)),
INDEX(Table1[Current int vend],
MATCH(1,($A276=Table1[Material - Key])*(Completed_via_Excel!E$1=Table1[Country - Key]),0)) = 0),
INDEX(Table1[Current ext vend],
MATCH(1,($A276=Table1[Material - Key])*(Completed_via_Excel!E$1=Table1[Country - Key]),0)),
INDEX(Table1[Current int vend],
MATCH(1,($A276=Table1[Material - Key])*(Completed_via_Excel!E$1=Table1[Country - Key]),0))
),
"")</f>
        <v>US Postal Service</v>
      </c>
      <c r="F276" s="20">
        <f t="array" ref="F276">MAX(IF(A276=Table1[Material - Key],Table1[Purchase Price]))</f>
        <v>3.95</v>
      </c>
      <c r="G276">
        <f t="array" ref="G276">SUMPRODUCT((Table1[Material - Key]=A276)*(Table1[[HM Listing]:[EX Listing]]))</f>
        <v>54</v>
      </c>
      <c r="H276" s="21">
        <f>SUMIFS(Table1[Net Sales/Retail],Table1[Material - Key],Completed_via_Excel!A276)</f>
        <v>8099.02</v>
      </c>
      <c r="I276" s="21">
        <f>H276-SUMIFS(Table1[Promotion Net Sales/Retail],Table1[Material - Key],Completed_via_Excel!A276)</f>
        <v>3341.9100000000008</v>
      </c>
      <c r="J276">
        <f>H276/INDEX(Table1[Monthly AVG sales],MATCH(Completed_via_Excel!A276,Table1[Material - Key],0))</f>
        <v>3.000000000000004</v>
      </c>
      <c r="K276" s="4">
        <f>H276/SUMIFS(Table1[Net Sales/Retail],Table1[Material - Brand],Completed_via_Excel!B276,Table1[PRIVATE LABEL],"&lt;&gt;PL")</f>
        <v>3.2776243785367982E-2</v>
      </c>
    </row>
    <row r="277" spans="1:11">
      <c r="A277" t="str">
        <v>191672</v>
      </c>
      <c r="B277" t="str">
        <f>INDEX(Table1[Material - Brand],MATCH(Completed_via_Excel!A277,Table1[Material - Key],0))</f>
        <v>Komfortas</v>
      </c>
      <c r="C277" s="5" t="str">
        <f t="array" ref="C277">IFERROR(
IF(OR(
INDEX(Table1[Current ext vend],
MATCH(1,($A277=Table1[Material - Key])*(Completed_via_Excel!C$1=Table1[Country - Key]),0)) =
INDEX(Table1[Current int vend],
MATCH(1,($A277=Table1[Material - Key])*(Completed_via_Excel!C$1=Table1[Country - Key]),0)),
INDEX(Table1[Current int vend],
MATCH(1,($A277=Table1[Material - Key])*(Completed_via_Excel!C$1=Table1[Country - Key]),0)) = 0),
INDEX(Table1[Current ext vend],
MATCH(1,($A277=Table1[Material - Key])*(Completed_via_Excel!C$1=Table1[Country - Key]),0)),
INDEX(Table1[Current int vend],
MATCH(1,($A277=Table1[Material - Key])*(Completed_via_Excel!C$1=Table1[Country - Key]),0))
),
"")</f>
        <v/>
      </c>
      <c r="D277" s="5" t="str">
        <f t="array" ref="D277">IFERROR(
IF(OR(
INDEX(Table1[Current ext vend],
MATCH(1,($A277=Table1[Material - Key])*(Completed_via_Excel!D$1=Table1[Country - Key]),0)) =
INDEX(Table1[Current int vend],
MATCH(1,($A277=Table1[Material - Key])*(Completed_via_Excel!D$1=Table1[Country - Key]),0)),
INDEX(Table1[Current int vend],
MATCH(1,($A277=Table1[Material - Key])*(Completed_via_Excel!D$1=Table1[Country - Key]),0)) = 0),
INDEX(Table1[Current ext vend],
MATCH(1,($A277=Table1[Material - Key])*(Completed_via_Excel!D$1=Table1[Country - Key]),0)),
INDEX(Table1[Current int vend],
MATCH(1,($A277=Table1[Material - Key])*(Completed_via_Excel!D$1=Table1[Country - Key]),0))
),
"")</f>
        <v>US Postal Service</v>
      </c>
      <c r="E277" t="str">
        <f t="array" ref="E277">IFERROR(
IF(OR(
INDEX(Table1[Current ext vend],
MATCH(1,($A277=Table1[Material - Key])*(Completed_via_Excel!E$1=Table1[Country - Key]),0)) =
INDEX(Table1[Current int vend],
MATCH(1,($A277=Table1[Material - Key])*(Completed_via_Excel!E$1=Table1[Country - Key]),0)),
INDEX(Table1[Current int vend],
MATCH(1,($A277=Table1[Material - Key])*(Completed_via_Excel!E$1=Table1[Country - Key]),0)) = 0),
INDEX(Table1[Current ext vend],
MATCH(1,($A277=Table1[Material - Key])*(Completed_via_Excel!E$1=Table1[Country - Key]),0)),
INDEX(Table1[Current int vend],
MATCH(1,($A277=Table1[Material - Key])*(Completed_via_Excel!E$1=Table1[Country - Key]),0))
),
"")</f>
        <v/>
      </c>
      <c r="F277" s="20">
        <f t="array" ref="F277">MAX(IF(A277=Table1[Material - Key],Table1[Purchase Price]))</f>
        <v>2.17</v>
      </c>
      <c r="G277">
        <f t="array" ref="G277">SUMPRODUCT((Table1[Material - Key]=A277)*(Table1[[HM Listing]:[EX Listing]]))</f>
        <v>0</v>
      </c>
      <c r="H277" s="21">
        <f>SUMIFS(Table1[Net Sales/Retail],Table1[Material - Key],Completed_via_Excel!A277)</f>
        <v>10963.08</v>
      </c>
      <c r="I277" s="21">
        <f>H277-SUMIFS(Table1[Promotion Net Sales/Retail],Table1[Material - Key],Completed_via_Excel!A277)</f>
        <v>33.340000000000146</v>
      </c>
      <c r="J277">
        <f>H277/INDEX(Table1[Monthly AVG sales],MATCH(Completed_via_Excel!A277,Table1[Material - Key],0))</f>
        <v>3</v>
      </c>
      <c r="K277" s="4">
        <f>H277/SUMIFS(Table1[Net Sales/Retail],Table1[Material - Brand],Completed_via_Excel!B277,Table1[PRIVATE LABEL],"&lt;&gt;PL")</f>
        <v>4.4366921271770166E-2</v>
      </c>
    </row>
    <row r="278" spans="1:11">
      <c r="A278" t="str">
        <v>191678</v>
      </c>
      <c r="B278" t="str">
        <f>INDEX(Table1[Material - Brand],MATCH(Completed_via_Excel!A278,Table1[Material - Key],0))</f>
        <v>Komfortas</v>
      </c>
      <c r="C278" s="5" t="str">
        <f t="array" ref="C278">IFERROR(
IF(OR(
INDEX(Table1[Current ext vend],
MATCH(1,($A278=Table1[Material - Key])*(Completed_via_Excel!C$1=Table1[Country - Key]),0)) =
INDEX(Table1[Current int vend],
MATCH(1,($A278=Table1[Material - Key])*(Completed_via_Excel!C$1=Table1[Country - Key]),0)),
INDEX(Table1[Current int vend],
MATCH(1,($A278=Table1[Material - Key])*(Completed_via_Excel!C$1=Table1[Country - Key]),0)) = 0),
INDEX(Table1[Current ext vend],
MATCH(1,($A278=Table1[Material - Key])*(Completed_via_Excel!C$1=Table1[Country - Key]),0)),
INDEX(Table1[Current int vend],
MATCH(1,($A278=Table1[Material - Key])*(Completed_via_Excel!C$1=Table1[Country - Key]),0))
),
"")</f>
        <v/>
      </c>
      <c r="D278" s="5" t="str">
        <f t="array" ref="D278">IFERROR(
IF(OR(
INDEX(Table1[Current ext vend],
MATCH(1,($A278=Table1[Material - Key])*(Completed_via_Excel!D$1=Table1[Country - Key]),0)) =
INDEX(Table1[Current int vend],
MATCH(1,($A278=Table1[Material - Key])*(Completed_via_Excel!D$1=Table1[Country - Key]),0)),
INDEX(Table1[Current int vend],
MATCH(1,($A278=Table1[Material - Key])*(Completed_via_Excel!D$1=Table1[Country - Key]),0)) = 0),
INDEX(Table1[Current ext vend],
MATCH(1,($A278=Table1[Material - Key])*(Completed_via_Excel!D$1=Table1[Country - Key]),0)),
INDEX(Table1[Current int vend],
MATCH(1,($A278=Table1[Material - Key])*(Completed_via_Excel!D$1=Table1[Country - Key]),0))
),
"")</f>
        <v>US Postal Service</v>
      </c>
      <c r="E278" t="str">
        <f t="array" ref="E278">IFERROR(
IF(OR(
INDEX(Table1[Current ext vend],
MATCH(1,($A278=Table1[Material - Key])*(Completed_via_Excel!E$1=Table1[Country - Key]),0)) =
INDEX(Table1[Current int vend],
MATCH(1,($A278=Table1[Material - Key])*(Completed_via_Excel!E$1=Table1[Country - Key]),0)),
INDEX(Table1[Current int vend],
MATCH(1,($A278=Table1[Material - Key])*(Completed_via_Excel!E$1=Table1[Country - Key]),0)) = 0),
INDEX(Table1[Current ext vend],
MATCH(1,($A278=Table1[Material - Key])*(Completed_via_Excel!E$1=Table1[Country - Key]),0)),
INDEX(Table1[Current int vend],
MATCH(1,($A278=Table1[Material - Key])*(Completed_via_Excel!E$1=Table1[Country - Key]),0))
),
"")</f>
        <v/>
      </c>
      <c r="F278" s="20">
        <f t="array" ref="F278">MAX(IF(A278=Table1[Material - Key],Table1[Purchase Price]))</f>
        <v>3.1</v>
      </c>
      <c r="G278">
        <f t="array" ref="G278">SUMPRODUCT((Table1[Material - Key]=A278)*(Table1[[HM Listing]:[EX Listing]]))</f>
        <v>0</v>
      </c>
      <c r="H278" s="21">
        <f>SUMIFS(Table1[Net Sales/Retail],Table1[Material - Key],Completed_via_Excel!A278)</f>
        <v>3049.56</v>
      </c>
      <c r="I278" s="21">
        <f>H278-SUMIFS(Table1[Promotion Net Sales/Retail],Table1[Material - Key],Completed_via_Excel!A278)</f>
        <v>109.67999999999984</v>
      </c>
      <c r="J278">
        <f>H278/INDEX(Table1[Monthly AVG sales],MATCH(Completed_via_Excel!A278,Table1[Material - Key],0))</f>
        <v>3</v>
      </c>
      <c r="K278" s="4">
        <f>H278/SUMIFS(Table1[Net Sales/Retail],Table1[Material - Brand],Completed_via_Excel!B278,Table1[PRIVATE LABEL],"&lt;&gt;PL")</f>
        <v>1.2341384759897713E-2</v>
      </c>
    </row>
    <row r="279" spans="1:11">
      <c r="A279" t="str">
        <v>191679</v>
      </c>
      <c r="B279" t="str">
        <f>INDEX(Table1[Material - Brand],MATCH(Completed_via_Excel!A279,Table1[Material - Key],0))</f>
        <v>Scholl</v>
      </c>
      <c r="C279" s="5" t="str">
        <f t="array" ref="C279">IFERROR(
IF(OR(
INDEX(Table1[Current ext vend],
MATCH(1,($A279=Table1[Material - Key])*(Completed_via_Excel!C$1=Table1[Country - Key]),0)) =
INDEX(Table1[Current int vend],
MATCH(1,($A279=Table1[Material - Key])*(Completed_via_Excel!C$1=Table1[Country - Key]),0)),
INDEX(Table1[Current int vend],
MATCH(1,($A279=Table1[Material - Key])*(Completed_via_Excel!C$1=Table1[Country - Key]),0)) = 0),
INDEX(Table1[Current ext vend],
MATCH(1,($A279=Table1[Material - Key])*(Completed_via_Excel!C$1=Table1[Country - Key]),0)),
INDEX(Table1[Current int vend],
MATCH(1,($A279=Table1[Material - Key])*(Completed_via_Excel!C$1=Table1[Country - Key]),0))
),
"")</f>
        <v/>
      </c>
      <c r="D279" s="5" t="str">
        <f t="array" ref="D279">IFERROR(
IF(OR(
INDEX(Table1[Current ext vend],
MATCH(1,($A279=Table1[Material - Key])*(Completed_via_Excel!D$1=Table1[Country - Key]),0)) =
INDEX(Table1[Current int vend],
MATCH(1,($A279=Table1[Material - Key])*(Completed_via_Excel!D$1=Table1[Country - Key]),0)),
INDEX(Table1[Current int vend],
MATCH(1,($A279=Table1[Material - Key])*(Completed_via_Excel!D$1=Table1[Country - Key]),0)) = 0),
INDEX(Table1[Current ext vend],
MATCH(1,($A279=Table1[Material - Key])*(Completed_via_Excel!D$1=Table1[Country - Key]),0)),
INDEX(Table1[Current int vend],
MATCH(1,($A279=Table1[Material - Key])*(Completed_via_Excel!D$1=Table1[Country - Key]),0))
),
"")</f>
        <v>ABI SIA</v>
      </c>
      <c r="E279" t="str">
        <f t="array" ref="E279">IFERROR(
IF(OR(
INDEX(Table1[Current ext vend],
MATCH(1,($A279=Table1[Material - Key])*(Completed_via_Excel!E$1=Table1[Country - Key]),0)) =
INDEX(Table1[Current int vend],
MATCH(1,($A279=Table1[Material - Key])*(Completed_via_Excel!E$1=Table1[Country - Key]),0)),
INDEX(Table1[Current int vend],
MATCH(1,($A279=Table1[Material - Key])*(Completed_via_Excel!E$1=Table1[Country - Key]),0)) = 0),
INDEX(Table1[Current ext vend],
MATCH(1,($A279=Table1[Material - Key])*(Completed_via_Excel!E$1=Table1[Country - Key]),0)),
INDEX(Table1[Current int vend],
MATCH(1,($A279=Table1[Material - Key])*(Completed_via_Excel!E$1=Table1[Country - Key]),0))
),
"")</f>
        <v>SKDKnickerbocker</v>
      </c>
      <c r="F279" s="20">
        <f t="array" ref="F279">MAX(IF(A279=Table1[Material - Key],Table1[Purchase Price]))</f>
        <v>2.65</v>
      </c>
      <c r="G279">
        <f t="array" ref="G279">SUMPRODUCT((Table1[Material - Key]=A279)*(Table1[[HM Listing]:[EX Listing]]))</f>
        <v>54</v>
      </c>
      <c r="H279" s="21">
        <f>SUMIFS(Table1[Net Sales/Retail],Table1[Material - Key],Completed_via_Excel!A279)</f>
        <v>5698.52</v>
      </c>
      <c r="I279" s="21">
        <f>H279-SUMIFS(Table1[Promotion Net Sales/Retail],Table1[Material - Key],Completed_via_Excel!A279)</f>
        <v>1746.7500000000005</v>
      </c>
      <c r="J279">
        <f>H279/INDEX(Table1[Monthly AVG sales],MATCH(Completed_via_Excel!A279,Table1[Material - Key],0))</f>
        <v>2.9999999999999947</v>
      </c>
      <c r="K279" s="4">
        <f>H279/SUMIFS(Table1[Net Sales/Retail],Table1[Material - Brand],Completed_via_Excel!B279,Table1[PRIVATE LABEL],"&lt;&gt;PL")</f>
        <v>0.89721539076793244</v>
      </c>
    </row>
    <row r="280" spans="1:11">
      <c r="A280" t="str">
        <v>192034</v>
      </c>
      <c r="B280" t="str">
        <f>INDEX(Table1[Material - Brand],MATCH(Completed_via_Excel!A280,Table1[Material - Key],0))</f>
        <v>Scholl</v>
      </c>
      <c r="C280" s="5" t="str">
        <f t="array" ref="C280">IFERROR(
IF(OR(
INDEX(Table1[Current ext vend],
MATCH(1,($A280=Table1[Material - Key])*(Completed_via_Excel!C$1=Table1[Country - Key]),0)) =
INDEX(Table1[Current int vend],
MATCH(1,($A280=Table1[Material - Key])*(Completed_via_Excel!C$1=Table1[Country - Key]),0)),
INDEX(Table1[Current int vend],
MATCH(1,($A280=Table1[Material - Key])*(Completed_via_Excel!C$1=Table1[Country - Key]),0)) = 0),
INDEX(Table1[Current ext vend],
MATCH(1,($A280=Table1[Material - Key])*(Completed_via_Excel!C$1=Table1[Country - Key]),0)),
INDEX(Table1[Current int vend],
MATCH(1,($A280=Table1[Material - Key])*(Completed_via_Excel!C$1=Table1[Country - Key]),0))
),
"")</f>
        <v/>
      </c>
      <c r="D280" s="5" t="str">
        <f t="array" ref="D280">IFERROR(
IF(OR(
INDEX(Table1[Current ext vend],
MATCH(1,($A280=Table1[Material - Key])*(Completed_via_Excel!D$1=Table1[Country - Key]),0)) =
INDEX(Table1[Current int vend],
MATCH(1,($A280=Table1[Material - Key])*(Completed_via_Excel!D$1=Table1[Country - Key]),0)),
INDEX(Table1[Current int vend],
MATCH(1,($A280=Table1[Material - Key])*(Completed_via_Excel!D$1=Table1[Country - Key]),0)) = 0),
INDEX(Table1[Current ext vend],
MATCH(1,($A280=Table1[Material - Key])*(Completed_via_Excel!D$1=Table1[Country - Key]),0)),
INDEX(Table1[Current int vend],
MATCH(1,($A280=Table1[Material - Key])*(Completed_via_Excel!D$1=Table1[Country - Key]),0))
),
"")</f>
        <v/>
      </c>
      <c r="E280" t="str">
        <f t="array" ref="E280">IFERROR(
IF(OR(
INDEX(Table1[Current ext vend],
MATCH(1,($A280=Table1[Material - Key])*(Completed_via_Excel!E$1=Table1[Country - Key]),0)) =
INDEX(Table1[Current int vend],
MATCH(1,($A280=Table1[Material - Key])*(Completed_via_Excel!E$1=Table1[Country - Key]),0)),
INDEX(Table1[Current int vend],
MATCH(1,($A280=Table1[Material - Key])*(Completed_via_Excel!E$1=Table1[Country - Key]),0)) = 0),
INDEX(Table1[Current ext vend],
MATCH(1,($A280=Table1[Material - Key])*(Completed_via_Excel!E$1=Table1[Country - Key]),0)),
INDEX(Table1[Current int vend],
MATCH(1,($A280=Table1[Material - Key])*(Completed_via_Excel!E$1=Table1[Country - Key]),0))
),
"")</f>
        <v>SKDKnickerbocker</v>
      </c>
      <c r="F280" s="20">
        <f t="array" ref="F280">MAX(IF(A280=Table1[Material - Key],Table1[Purchase Price]))</f>
        <v>3.45</v>
      </c>
      <c r="G280">
        <f t="array" ref="G280">SUMPRODUCT((Table1[Material - Key]=A280)*(Table1[[HM Listing]:[EX Listing]]))</f>
        <v>35</v>
      </c>
      <c r="H280" s="21">
        <f>SUMIFS(Table1[Net Sales/Retail],Table1[Material - Key],Completed_via_Excel!A280)</f>
        <v>643.6</v>
      </c>
      <c r="I280" s="21">
        <f>H280-SUMIFS(Table1[Promotion Net Sales/Retail],Table1[Material - Key],Completed_via_Excel!A280)</f>
        <v>603.54</v>
      </c>
      <c r="J280">
        <f>H280/INDEX(Table1[Monthly AVG sales],MATCH(Completed_via_Excel!A280,Table1[Material - Key],0))</f>
        <v>3.0000000000000049</v>
      </c>
      <c r="K280" s="4">
        <f>H280/SUMIFS(Table1[Net Sales/Retail],Table1[Material - Brand],Completed_via_Excel!B280,Table1[PRIVATE LABEL],"&lt;&gt;PL")</f>
        <v>0.10133294706313943</v>
      </c>
    </row>
    <row r="281" spans="1:11">
      <c r="A281" t="str">
        <v>192035</v>
      </c>
      <c r="B281" t="str">
        <f>INDEX(Table1[Material - Brand],MATCH(Completed_via_Excel!A281,Table1[Material - Key],0))</f>
        <v>Gapo</v>
      </c>
      <c r="C281" s="5" t="str">
        <f t="array" ref="C281">IFERROR(
IF(OR(
INDEX(Table1[Current ext vend],
MATCH(1,($A281=Table1[Material - Key])*(Completed_via_Excel!C$1=Table1[Country - Key]),0)) =
INDEX(Table1[Current int vend],
MATCH(1,($A281=Table1[Material - Key])*(Completed_via_Excel!C$1=Table1[Country - Key]),0)),
INDEX(Table1[Current int vend],
MATCH(1,($A281=Table1[Material - Key])*(Completed_via_Excel!C$1=Table1[Country - Key]),0)) = 0),
INDEX(Table1[Current ext vend],
MATCH(1,($A281=Table1[Material - Key])*(Completed_via_Excel!C$1=Table1[Country - Key]),0)),
INDEX(Table1[Current int vend],
MATCH(1,($A281=Table1[Material - Key])*(Completed_via_Excel!C$1=Table1[Country - Key]),0))
),
"")</f>
        <v/>
      </c>
      <c r="D281" s="5" t="str">
        <f t="array" ref="D281">IFERROR(
IF(OR(
INDEX(Table1[Current ext vend],
MATCH(1,($A281=Table1[Material - Key])*(Completed_via_Excel!D$1=Table1[Country - Key]),0)) =
INDEX(Table1[Current int vend],
MATCH(1,($A281=Table1[Material - Key])*(Completed_via_Excel!D$1=Table1[Country - Key]),0)),
INDEX(Table1[Current int vend],
MATCH(1,($A281=Table1[Material - Key])*(Completed_via_Excel!D$1=Table1[Country - Key]),0)) = 0),
INDEX(Table1[Current ext vend],
MATCH(1,($A281=Table1[Material - Key])*(Completed_via_Excel!D$1=Table1[Country - Key]),0)),
INDEX(Table1[Current int vend],
MATCH(1,($A281=Table1[Material - Key])*(Completed_via_Excel!D$1=Table1[Country - Key]),0))
),
"")</f>
        <v/>
      </c>
      <c r="E281" t="str">
        <f t="array" ref="E281">IFERROR(
IF(OR(
INDEX(Table1[Current ext vend],
MATCH(1,($A281=Table1[Material - Key])*(Completed_via_Excel!E$1=Table1[Country - Key]),0)) =
INDEX(Table1[Current int vend],
MATCH(1,($A281=Table1[Material - Key])*(Completed_via_Excel!E$1=Table1[Country - Key]),0)),
INDEX(Table1[Current int vend],
MATCH(1,($A281=Table1[Material - Key])*(Completed_via_Excel!E$1=Table1[Country - Key]),0)) = 0),
INDEX(Table1[Current ext vend],
MATCH(1,($A281=Table1[Material - Key])*(Completed_via_Excel!E$1=Table1[Country - Key]),0)),
INDEX(Table1[Current int vend],
MATCH(1,($A281=Table1[Material - Key])*(Completed_via_Excel!E$1=Table1[Country - Key]),0))
),
"")</f>
        <v>Strategic Media Services</v>
      </c>
      <c r="F281" s="20">
        <f t="array" ref="F281">MAX(IF(A281=Table1[Material - Key],Table1[Purchase Price]))</f>
        <v>2.4500000000000002</v>
      </c>
      <c r="G281">
        <f t="array" ref="G281">SUMPRODUCT((Table1[Material - Key]=A281)*(Table1[[HM Listing]:[EX Listing]]))</f>
        <v>35</v>
      </c>
      <c r="H281" s="21">
        <f>SUMIFS(Table1[Net Sales/Retail],Table1[Material - Key],Completed_via_Excel!A281)</f>
        <v>498.08</v>
      </c>
      <c r="I281" s="21">
        <f>H281-SUMIFS(Table1[Promotion Net Sales/Retail],Table1[Material - Key],Completed_via_Excel!A281)</f>
        <v>465.71</v>
      </c>
      <c r="J281">
        <f>H281/INDEX(Table1[Monthly AVG sales],MATCH(Completed_via_Excel!A281,Table1[Material - Key],0))</f>
        <v>2.9999999999999938</v>
      </c>
      <c r="K281" s="4">
        <f>H281/SUMIFS(Table1[Net Sales/Retail],Table1[Material - Brand],Completed_via_Excel!B281,Table1[PRIVATE LABEL],"&lt;&gt;PL")</f>
        <v>0.25868104245219325</v>
      </c>
    </row>
    <row r="282" spans="1:11">
      <c r="A282" t="str">
        <v>192036</v>
      </c>
      <c r="B282" t="str">
        <f>INDEX(Table1[Material - Brand],MATCH(Completed_via_Excel!A282,Table1[Material - Key],0))</f>
        <v>Gapo</v>
      </c>
      <c r="C282" s="5" t="str">
        <f t="array" ref="C282">IFERROR(
IF(OR(
INDEX(Table1[Current ext vend],
MATCH(1,($A282=Table1[Material - Key])*(Completed_via_Excel!C$1=Table1[Country - Key]),0)) =
INDEX(Table1[Current int vend],
MATCH(1,($A282=Table1[Material - Key])*(Completed_via_Excel!C$1=Table1[Country - Key]),0)),
INDEX(Table1[Current int vend],
MATCH(1,($A282=Table1[Material - Key])*(Completed_via_Excel!C$1=Table1[Country - Key]),0)) = 0),
INDEX(Table1[Current ext vend],
MATCH(1,($A282=Table1[Material - Key])*(Completed_via_Excel!C$1=Table1[Country - Key]),0)),
INDEX(Table1[Current int vend],
MATCH(1,($A282=Table1[Material - Key])*(Completed_via_Excel!C$1=Table1[Country - Key]),0))
),
"")</f>
        <v/>
      </c>
      <c r="D282" s="5" t="str">
        <f t="array" ref="D282">IFERROR(
IF(OR(
INDEX(Table1[Current ext vend],
MATCH(1,($A282=Table1[Material - Key])*(Completed_via_Excel!D$1=Table1[Country - Key]),0)) =
INDEX(Table1[Current int vend],
MATCH(1,($A282=Table1[Material - Key])*(Completed_via_Excel!D$1=Table1[Country - Key]),0)),
INDEX(Table1[Current int vend],
MATCH(1,($A282=Table1[Material - Key])*(Completed_via_Excel!D$1=Table1[Country - Key]),0)) = 0),
INDEX(Table1[Current ext vend],
MATCH(1,($A282=Table1[Material - Key])*(Completed_via_Excel!D$1=Table1[Country - Key]),0)),
INDEX(Table1[Current int vend],
MATCH(1,($A282=Table1[Material - Key])*(Completed_via_Excel!D$1=Table1[Country - Key]),0))
),
"")</f>
        <v/>
      </c>
      <c r="E282" t="str">
        <f t="array" ref="E282">IFERROR(
IF(OR(
INDEX(Table1[Current ext vend],
MATCH(1,($A282=Table1[Material - Key])*(Completed_via_Excel!E$1=Table1[Country - Key]),0)) =
INDEX(Table1[Current int vend],
MATCH(1,($A282=Table1[Material - Key])*(Completed_via_Excel!E$1=Table1[Country - Key]),0)),
INDEX(Table1[Current int vend],
MATCH(1,($A282=Table1[Material - Key])*(Completed_via_Excel!E$1=Table1[Country - Key]),0)) = 0),
INDEX(Table1[Current ext vend],
MATCH(1,($A282=Table1[Material - Key])*(Completed_via_Excel!E$1=Table1[Country - Key]),0)),
INDEX(Table1[Current int vend],
MATCH(1,($A282=Table1[Material - Key])*(Completed_via_Excel!E$1=Table1[Country - Key]),0))
),
"")</f>
        <v>Strategic Media Services</v>
      </c>
      <c r="F282" s="20">
        <f t="array" ref="F282">MAX(IF(A282=Table1[Material - Key],Table1[Purchase Price]))</f>
        <v>2.5499999999999998</v>
      </c>
      <c r="G282">
        <f t="array" ref="G282">SUMPRODUCT((Table1[Material - Key]=A282)*(Table1[[HM Listing]:[EX Listing]]))</f>
        <v>35</v>
      </c>
      <c r="H282" s="21">
        <f>SUMIFS(Table1[Net Sales/Retail],Table1[Material - Key],Completed_via_Excel!A282)</f>
        <v>516.64</v>
      </c>
      <c r="I282" s="21">
        <f>H282-SUMIFS(Table1[Promotion Net Sales/Retail],Table1[Material - Key],Completed_via_Excel!A282)</f>
        <v>486.12</v>
      </c>
      <c r="J282">
        <f>H282/INDEX(Table1[Monthly AVG sales],MATCH(Completed_via_Excel!A282,Table1[Material - Key],0))</f>
        <v>3.0000000000000058</v>
      </c>
      <c r="K282" s="4">
        <f>H282/SUMIFS(Table1[Net Sales/Retail],Table1[Material - Brand],Completed_via_Excel!B282,Table1[PRIVATE LABEL],"&lt;&gt;PL")</f>
        <v>0.26832029748735364</v>
      </c>
    </row>
    <row r="283" spans="1:11">
      <c r="A283" t="str">
        <v>192044</v>
      </c>
      <c r="B283" t="str">
        <f>INDEX(Table1[Material - Brand],MATCH(Completed_via_Excel!A283,Table1[Material - Key],0))</f>
        <v>Gapo</v>
      </c>
      <c r="C283" s="5" t="str">
        <f t="array" ref="C283">IFERROR(
IF(OR(
INDEX(Table1[Current ext vend],
MATCH(1,($A283=Table1[Material - Key])*(Completed_via_Excel!C$1=Table1[Country - Key]),0)) =
INDEX(Table1[Current int vend],
MATCH(1,($A283=Table1[Material - Key])*(Completed_via_Excel!C$1=Table1[Country - Key]),0)),
INDEX(Table1[Current int vend],
MATCH(1,($A283=Table1[Material - Key])*(Completed_via_Excel!C$1=Table1[Country - Key]),0)) = 0),
INDEX(Table1[Current ext vend],
MATCH(1,($A283=Table1[Material - Key])*(Completed_via_Excel!C$1=Table1[Country - Key]),0)),
INDEX(Table1[Current int vend],
MATCH(1,($A283=Table1[Material - Key])*(Completed_via_Excel!C$1=Table1[Country - Key]),0))
),
"")</f>
        <v/>
      </c>
      <c r="D283" s="5" t="str">
        <f t="array" ref="D283">IFERROR(
IF(OR(
INDEX(Table1[Current ext vend],
MATCH(1,($A283=Table1[Material - Key])*(Completed_via_Excel!D$1=Table1[Country - Key]),0)) =
INDEX(Table1[Current int vend],
MATCH(1,($A283=Table1[Material - Key])*(Completed_via_Excel!D$1=Table1[Country - Key]),0)),
INDEX(Table1[Current int vend],
MATCH(1,($A283=Table1[Material - Key])*(Completed_via_Excel!D$1=Table1[Country - Key]),0)) = 0),
INDEX(Table1[Current ext vend],
MATCH(1,($A283=Table1[Material - Key])*(Completed_via_Excel!D$1=Table1[Country - Key]),0)),
INDEX(Table1[Current int vend],
MATCH(1,($A283=Table1[Material - Key])*(Completed_via_Excel!D$1=Table1[Country - Key]),0))
),
"")</f>
        <v/>
      </c>
      <c r="E283" t="str">
        <f t="array" ref="E283">IFERROR(
IF(OR(
INDEX(Table1[Current ext vend],
MATCH(1,($A283=Table1[Material - Key])*(Completed_via_Excel!E$1=Table1[Country - Key]),0)) =
INDEX(Table1[Current int vend],
MATCH(1,($A283=Table1[Material - Key])*(Completed_via_Excel!E$1=Table1[Country - Key]),0)),
INDEX(Table1[Current int vend],
MATCH(1,($A283=Table1[Material - Key])*(Completed_via_Excel!E$1=Table1[Country - Key]),0)) = 0),
INDEX(Table1[Current ext vend],
MATCH(1,($A283=Table1[Material - Key])*(Completed_via_Excel!E$1=Table1[Country - Key]),0)),
INDEX(Table1[Current int vend],
MATCH(1,($A283=Table1[Material - Key])*(Completed_via_Excel!E$1=Table1[Country - Key]),0))
),
"")</f>
        <v>Strategic Media Services</v>
      </c>
      <c r="F283" s="20">
        <f t="array" ref="F283">MAX(IF(A283=Table1[Material - Key],Table1[Purchase Price]))</f>
        <v>2.31</v>
      </c>
      <c r="G283">
        <f t="array" ref="G283">SUMPRODUCT((Table1[Material - Key]=A283)*(Table1[[HM Listing]:[EX Listing]]))</f>
        <v>35</v>
      </c>
      <c r="H283" s="21">
        <f>SUMIFS(Table1[Net Sales/Retail],Table1[Material - Key],Completed_via_Excel!A283)</f>
        <v>285.64999999999998</v>
      </c>
      <c r="I283" s="21">
        <f>H283-SUMIFS(Table1[Promotion Net Sales/Retail],Table1[Material - Key],Completed_via_Excel!A283)</f>
        <v>268.94</v>
      </c>
      <c r="J283">
        <f>H283/INDEX(Table1[Monthly AVG sales],MATCH(Completed_via_Excel!A283,Table1[Material - Key],0))</f>
        <v>2.9999999999999987</v>
      </c>
      <c r="K283" s="4">
        <f>H283/SUMIFS(Table1[Net Sales/Retail],Table1[Material - Brand],Completed_via_Excel!B283,Table1[PRIVATE LABEL],"&lt;&gt;PL")</f>
        <v>0.14835415952551598</v>
      </c>
    </row>
    <row r="284" spans="1:11">
      <c r="A284" t="str">
        <v>192045</v>
      </c>
      <c r="B284" t="str">
        <f>INDEX(Table1[Material - Brand],MATCH(Completed_via_Excel!A284,Table1[Material - Key],0))</f>
        <v>Gapo</v>
      </c>
      <c r="C284" s="5" t="str">
        <f t="array" ref="C284">IFERROR(
IF(OR(
INDEX(Table1[Current ext vend],
MATCH(1,($A284=Table1[Material - Key])*(Completed_via_Excel!C$1=Table1[Country - Key]),0)) =
INDEX(Table1[Current int vend],
MATCH(1,($A284=Table1[Material - Key])*(Completed_via_Excel!C$1=Table1[Country - Key]),0)),
INDEX(Table1[Current int vend],
MATCH(1,($A284=Table1[Material - Key])*(Completed_via_Excel!C$1=Table1[Country - Key]),0)) = 0),
INDEX(Table1[Current ext vend],
MATCH(1,($A284=Table1[Material - Key])*(Completed_via_Excel!C$1=Table1[Country - Key]),0)),
INDEX(Table1[Current int vend],
MATCH(1,($A284=Table1[Material - Key])*(Completed_via_Excel!C$1=Table1[Country - Key]),0))
),
"")</f>
        <v/>
      </c>
      <c r="D284" s="5" t="str">
        <f t="array" ref="D284">IFERROR(
IF(OR(
INDEX(Table1[Current ext vend],
MATCH(1,($A284=Table1[Material - Key])*(Completed_via_Excel!D$1=Table1[Country - Key]),0)) =
INDEX(Table1[Current int vend],
MATCH(1,($A284=Table1[Material - Key])*(Completed_via_Excel!D$1=Table1[Country - Key]),0)),
INDEX(Table1[Current int vend],
MATCH(1,($A284=Table1[Material - Key])*(Completed_via_Excel!D$1=Table1[Country - Key]),0)) = 0),
INDEX(Table1[Current ext vend],
MATCH(1,($A284=Table1[Material - Key])*(Completed_via_Excel!D$1=Table1[Country - Key]),0)),
INDEX(Table1[Current int vend],
MATCH(1,($A284=Table1[Material - Key])*(Completed_via_Excel!D$1=Table1[Country - Key]),0))
),
"")</f>
        <v/>
      </c>
      <c r="E284" t="str">
        <f t="array" ref="E284">IFERROR(
IF(OR(
INDEX(Table1[Current ext vend],
MATCH(1,($A284=Table1[Material - Key])*(Completed_via_Excel!E$1=Table1[Country - Key]),0)) =
INDEX(Table1[Current int vend],
MATCH(1,($A284=Table1[Material - Key])*(Completed_via_Excel!E$1=Table1[Country - Key]),0)),
INDEX(Table1[Current int vend],
MATCH(1,($A284=Table1[Material - Key])*(Completed_via_Excel!E$1=Table1[Country - Key]),0)) = 0),
INDEX(Table1[Current ext vend],
MATCH(1,($A284=Table1[Material - Key])*(Completed_via_Excel!E$1=Table1[Country - Key]),0)),
INDEX(Table1[Current int vend],
MATCH(1,($A284=Table1[Material - Key])*(Completed_via_Excel!E$1=Table1[Country - Key]),0))
),
"")</f>
        <v>Strategic Media Services</v>
      </c>
      <c r="F284" s="20">
        <f t="array" ref="F284">MAX(IF(A284=Table1[Material - Key],Table1[Purchase Price]))</f>
        <v>2.75</v>
      </c>
      <c r="G284">
        <f t="array" ref="G284">SUMPRODUCT((Table1[Material - Key]=A284)*(Table1[[HM Listing]:[EX Listing]]))</f>
        <v>35</v>
      </c>
      <c r="H284" s="21">
        <f>SUMIFS(Table1[Net Sales/Retail],Table1[Material - Key],Completed_via_Excel!A284)</f>
        <v>625.09</v>
      </c>
      <c r="I284" s="21">
        <f>H284-SUMIFS(Table1[Promotion Net Sales/Retail],Table1[Material - Key],Completed_via_Excel!A284)</f>
        <v>576.28</v>
      </c>
      <c r="J284">
        <f>H284/INDEX(Table1[Monthly AVG sales],MATCH(Completed_via_Excel!A284,Table1[Material - Key],0))</f>
        <v>3.0000000000000049</v>
      </c>
      <c r="K284" s="4">
        <f>H284/SUMIFS(Table1[Net Sales/Retail],Table1[Material - Brand],Completed_via_Excel!B284,Table1[PRIVATE LABEL],"&lt;&gt;PL")</f>
        <v>0.3246445005349371</v>
      </c>
    </row>
    <row r="285" spans="1:11">
      <c r="A285" t="str">
        <v>217876</v>
      </c>
      <c r="B285" t="str">
        <f>INDEX(Table1[Material - Brand],MATCH(Completed_via_Excel!A285,Table1[Material - Key],0))</f>
        <v>Zy - Zy</v>
      </c>
      <c r="C285" s="5" t="str">
        <f t="array" ref="C285">IFERROR(
IF(OR(
INDEX(Table1[Current ext vend],
MATCH(1,($A285=Table1[Material - Key])*(Completed_via_Excel!C$1=Table1[Country - Key]),0)) =
INDEX(Table1[Current int vend],
MATCH(1,($A285=Table1[Material - Key])*(Completed_via_Excel!C$1=Table1[Country - Key]),0)),
INDEX(Table1[Current int vend],
MATCH(1,($A285=Table1[Material - Key])*(Completed_via_Excel!C$1=Table1[Country - Key]),0)) = 0),
INDEX(Table1[Current ext vend],
MATCH(1,($A285=Table1[Material - Key])*(Completed_via_Excel!C$1=Table1[Country - Key]),0)),
INDEX(Table1[Current int vend],
MATCH(1,($A285=Table1[Material - Key])*(Completed_via_Excel!C$1=Table1[Country - Key]),0))
),
"")</f>
        <v/>
      </c>
      <c r="D285" s="5" t="str">
        <f t="array" ref="D285">IFERROR(
IF(OR(
INDEX(Table1[Current ext vend],
MATCH(1,($A285=Table1[Material - Key])*(Completed_via_Excel!D$1=Table1[Country - Key]),0)) =
INDEX(Table1[Current int vend],
MATCH(1,($A285=Table1[Material - Key])*(Completed_via_Excel!D$1=Table1[Country - Key]),0)),
INDEX(Table1[Current int vend],
MATCH(1,($A285=Table1[Material - Key])*(Completed_via_Excel!D$1=Table1[Country - Key]),0)) = 0),
INDEX(Table1[Current ext vend],
MATCH(1,($A285=Table1[Material - Key])*(Completed_via_Excel!D$1=Table1[Country - Key]),0)),
INDEX(Table1[Current int vend],
MATCH(1,($A285=Table1[Material - Key])*(Completed_via_Excel!D$1=Table1[Country - Key]),0))
),
"")</f>
        <v>Great American Media</v>
      </c>
      <c r="E285" t="str">
        <f t="array" ref="E285">IFERROR(
IF(OR(
INDEX(Table1[Current ext vend],
MATCH(1,($A285=Table1[Material - Key])*(Completed_via_Excel!E$1=Table1[Country - Key]),0)) =
INDEX(Table1[Current int vend],
MATCH(1,($A285=Table1[Material - Key])*(Completed_via_Excel!E$1=Table1[Country - Key]),0)),
INDEX(Table1[Current int vend],
MATCH(1,($A285=Table1[Material - Key])*(Completed_via_Excel!E$1=Table1[Country - Key]),0)) = 0),
INDEX(Table1[Current ext vend],
MATCH(1,($A285=Table1[Material - Key])*(Completed_via_Excel!E$1=Table1[Country - Key]),0)),
INDEX(Table1[Current int vend],
MATCH(1,($A285=Table1[Material - Key])*(Completed_via_Excel!E$1=Table1[Country - Key]),0))
),
"")</f>
        <v/>
      </c>
      <c r="F285" s="20">
        <f t="array" ref="F285">MAX(IF(A285=Table1[Material - Key],Table1[Purchase Price]))</f>
        <v>2.5356000000000001</v>
      </c>
      <c r="G285">
        <f t="array" ref="G285">SUMPRODUCT((Table1[Material - Key]=A285)*(Table1[[HM Listing]:[EX Listing]]))</f>
        <v>80</v>
      </c>
      <c r="H285" s="21">
        <f>SUMIFS(Table1[Net Sales/Retail],Table1[Material - Key],Completed_via_Excel!A285)</f>
        <v>6828.24</v>
      </c>
      <c r="I285" s="21">
        <f>H285-SUMIFS(Table1[Promotion Net Sales/Retail],Table1[Material - Key],Completed_via_Excel!A285)</f>
        <v>6722.75</v>
      </c>
      <c r="J285">
        <f>H285/INDEX(Table1[Monthly AVG sales],MATCH(Completed_via_Excel!A285,Table1[Material - Key],0))</f>
        <v>12</v>
      </c>
      <c r="K285" s="4">
        <f>H285/SUMIFS(Table1[Net Sales/Retail],Table1[Material - Brand],Completed_via_Excel!B285,Table1[PRIVATE LABEL],"&lt;&gt;PL")</f>
        <v>6.3584923862802928E-2</v>
      </c>
    </row>
    <row r="286" spans="1:11">
      <c r="A286" t="str">
        <v>290634</v>
      </c>
      <c r="B286" t="str">
        <f>INDEX(Table1[Material - Brand],MATCH(Completed_via_Excel!A286,Table1[Material - Key],0))</f>
        <v>Zy - Zy</v>
      </c>
      <c r="C286" s="5" t="str">
        <f t="array" ref="C286">IFERROR(
IF(OR(
INDEX(Table1[Current ext vend],
MATCH(1,($A286=Table1[Material - Key])*(Completed_via_Excel!C$1=Table1[Country - Key]),0)) =
INDEX(Table1[Current int vend],
MATCH(1,($A286=Table1[Material - Key])*(Completed_via_Excel!C$1=Table1[Country - Key]),0)),
INDEX(Table1[Current int vend],
MATCH(1,($A286=Table1[Material - Key])*(Completed_via_Excel!C$1=Table1[Country - Key]),0)) = 0),
INDEX(Table1[Current ext vend],
MATCH(1,($A286=Table1[Material - Key])*(Completed_via_Excel!C$1=Table1[Country - Key]),0)),
INDEX(Table1[Current int vend],
MATCH(1,($A286=Table1[Material - Key])*(Completed_via_Excel!C$1=Table1[Country - Key]),0))
),
"")</f>
        <v/>
      </c>
      <c r="D286" s="5" t="str">
        <f t="array" ref="D286">IFERROR(
IF(OR(
INDEX(Table1[Current ext vend],
MATCH(1,($A286=Table1[Material - Key])*(Completed_via_Excel!D$1=Table1[Country - Key]),0)) =
INDEX(Table1[Current int vend],
MATCH(1,($A286=Table1[Material - Key])*(Completed_via_Excel!D$1=Table1[Country - Key]),0)),
INDEX(Table1[Current int vend],
MATCH(1,($A286=Table1[Material - Key])*(Completed_via_Excel!D$1=Table1[Country - Key]),0)) = 0),
INDEX(Table1[Current ext vend],
MATCH(1,($A286=Table1[Material - Key])*(Completed_via_Excel!D$1=Table1[Country - Key]),0)),
INDEX(Table1[Current int vend],
MATCH(1,($A286=Table1[Material - Key])*(Completed_via_Excel!D$1=Table1[Country - Key]),0))
),
"")</f>
        <v/>
      </c>
      <c r="E286" t="str">
        <f t="array" ref="E286">IFERROR(
IF(OR(
INDEX(Table1[Current ext vend],
MATCH(1,($A286=Table1[Material - Key])*(Completed_via_Excel!E$1=Table1[Country - Key]),0)) =
INDEX(Table1[Current int vend],
MATCH(1,($A286=Table1[Material - Key])*(Completed_via_Excel!E$1=Table1[Country - Key]),0)),
INDEX(Table1[Current int vend],
MATCH(1,($A286=Table1[Material - Key])*(Completed_via_Excel!E$1=Table1[Country - Key]),0)) = 0),
INDEX(Table1[Current ext vend],
MATCH(1,($A286=Table1[Material - Key])*(Completed_via_Excel!E$1=Table1[Country - Key]),0)),
INDEX(Table1[Current int vend],
MATCH(1,($A286=Table1[Material - Key])*(Completed_via_Excel!E$1=Table1[Country - Key]),0))
),
"")</f>
        <v>Great American Media</v>
      </c>
      <c r="F286" s="20">
        <f t="array" ref="F286">MAX(IF(A286=Table1[Material - Key],Table1[Purchase Price]))</f>
        <v>1.4697</v>
      </c>
      <c r="G286">
        <f t="array" ref="G286">SUMPRODUCT((Table1[Material - Key]=A286)*(Table1[[HM Listing]:[EX Listing]]))</f>
        <v>53</v>
      </c>
      <c r="H286" s="21">
        <f>SUMIFS(Table1[Net Sales/Retail],Table1[Material - Key],Completed_via_Excel!A286)</f>
        <v>20697.45</v>
      </c>
      <c r="I286" s="21">
        <f>H286-SUMIFS(Table1[Promotion Net Sales/Retail],Table1[Material - Key],Completed_via_Excel!A286)</f>
        <v>20070.18</v>
      </c>
      <c r="J286">
        <f>H286/INDEX(Table1[Monthly AVG sales],MATCH(Completed_via_Excel!A286,Table1[Material - Key],0))</f>
        <v>12.000000000000002</v>
      </c>
      <c r="K286" s="4">
        <f>H286/SUMIFS(Table1[Net Sales/Retail],Table1[Material - Brand],Completed_via_Excel!B286,Table1[PRIVATE LABEL],"&lt;&gt;PL")</f>
        <v>0.19273572434539071</v>
      </c>
    </row>
    <row r="287" spans="1:11">
      <c r="A287" t="str">
        <v>7084446</v>
      </c>
      <c r="B287" t="str">
        <f>INDEX(Table1[Material - Brand],MATCH(Completed_via_Excel!A287,Table1[Material - Key],0))</f>
        <v>Bros</v>
      </c>
      <c r="C287" s="5" t="str">
        <f t="array" ref="C287">IFERROR(
IF(OR(
INDEX(Table1[Current ext vend],
MATCH(1,($A287=Table1[Material - Key])*(Completed_via_Excel!C$1=Table1[Country - Key]),0)) =
INDEX(Table1[Current int vend],
MATCH(1,($A287=Table1[Material - Key])*(Completed_via_Excel!C$1=Table1[Country - Key]),0)),
INDEX(Table1[Current int vend],
MATCH(1,($A287=Table1[Material - Key])*(Completed_via_Excel!C$1=Table1[Country - Key]),0)) = 0),
INDEX(Table1[Current ext vend],
MATCH(1,($A287=Table1[Material - Key])*(Completed_via_Excel!C$1=Table1[Country - Key]),0)),
INDEX(Table1[Current int vend],
MATCH(1,($A287=Table1[Material - Key])*(Completed_via_Excel!C$1=Table1[Country - Key]),0))
),
"")</f>
        <v/>
      </c>
      <c r="D287" s="5" t="str">
        <f t="array" ref="D287">IFERROR(
IF(OR(
INDEX(Table1[Current ext vend],
MATCH(1,($A287=Table1[Material - Key])*(Completed_via_Excel!D$1=Table1[Country - Key]),0)) =
INDEX(Table1[Current int vend],
MATCH(1,($A287=Table1[Material - Key])*(Completed_via_Excel!D$1=Table1[Country - Key]),0)),
INDEX(Table1[Current int vend],
MATCH(1,($A287=Table1[Material - Key])*(Completed_via_Excel!D$1=Table1[Country - Key]),0)) = 0),
INDEX(Table1[Current ext vend],
MATCH(1,($A287=Table1[Material - Key])*(Completed_via_Excel!D$1=Table1[Country - Key]),0)),
INDEX(Table1[Current int vend],
MATCH(1,($A287=Table1[Material - Key])*(Completed_via_Excel!D$1=Table1[Country - Key]),0))
),
"")</f>
        <v>Paychex Inc</v>
      </c>
      <c r="E287" t="str">
        <f t="array" ref="E287">IFERROR(
IF(OR(
INDEX(Table1[Current ext vend],
MATCH(1,($A287=Table1[Material - Key])*(Completed_via_Excel!E$1=Table1[Country - Key]),0)) =
INDEX(Table1[Current int vend],
MATCH(1,($A287=Table1[Material - Key])*(Completed_via_Excel!E$1=Table1[Country - Key]),0)),
INDEX(Table1[Current int vend],
MATCH(1,($A287=Table1[Material - Key])*(Completed_via_Excel!E$1=Table1[Country - Key]),0)) = 0),
INDEX(Table1[Current ext vend],
MATCH(1,($A287=Table1[Material - Key])*(Completed_via_Excel!E$1=Table1[Country - Key]),0)),
INDEX(Table1[Current int vend],
MATCH(1,($A287=Table1[Material - Key])*(Completed_via_Excel!E$1=Table1[Country - Key]),0))
),
"")</f>
        <v/>
      </c>
      <c r="F287" s="20">
        <f t="array" ref="F287">MAX(IF(A287=Table1[Material - Key],Table1[Purchase Price]))</f>
        <v>2</v>
      </c>
      <c r="G287">
        <f t="array" ref="G287">SUMPRODUCT((Table1[Material - Key]=A287)*(Table1[[HM Listing]:[EX Listing]]))</f>
        <v>0</v>
      </c>
      <c r="H287" s="21">
        <f>SUMIFS(Table1[Net Sales/Retail],Table1[Material - Key],Completed_via_Excel!A287)</f>
        <v>135.11000000000001</v>
      </c>
      <c r="I287" s="21">
        <f>H287-SUMIFS(Table1[Promotion Net Sales/Retail],Table1[Material - Key],Completed_via_Excel!A287)</f>
        <v>-8.9999999999974989E-2</v>
      </c>
      <c r="J287">
        <f>H287/INDEX(Table1[Monthly AVG sales],MATCH(Completed_via_Excel!A287,Table1[Material - Key],0))</f>
        <v>5.0000000000000009</v>
      </c>
      <c r="K287" s="4">
        <f>H287/SUMIFS(Table1[Net Sales/Retail],Table1[Material - Brand],Completed_via_Excel!B287,Table1[PRIVATE LABEL],"&lt;&gt;PL")</f>
        <v>9.6590279490561511E-4</v>
      </c>
    </row>
    <row r="288" spans="1:11">
      <c r="A288" t="str">
        <v>7084447</v>
      </c>
      <c r="B288" t="str">
        <f>INDEX(Table1[Material - Brand],MATCH(Completed_via_Excel!A288,Table1[Material - Key],0))</f>
        <v>Bros</v>
      </c>
      <c r="C288" s="5" t="str">
        <f t="array" ref="C288">IFERROR(
IF(OR(
INDEX(Table1[Current ext vend],
MATCH(1,($A288=Table1[Material - Key])*(Completed_via_Excel!C$1=Table1[Country - Key]),0)) =
INDEX(Table1[Current int vend],
MATCH(1,($A288=Table1[Material - Key])*(Completed_via_Excel!C$1=Table1[Country - Key]),0)),
INDEX(Table1[Current int vend],
MATCH(1,($A288=Table1[Material - Key])*(Completed_via_Excel!C$1=Table1[Country - Key]),0)) = 0),
INDEX(Table1[Current ext vend],
MATCH(1,($A288=Table1[Material - Key])*(Completed_via_Excel!C$1=Table1[Country - Key]),0)),
INDEX(Table1[Current int vend],
MATCH(1,($A288=Table1[Material - Key])*(Completed_via_Excel!C$1=Table1[Country - Key]),0))
),
"")</f>
        <v/>
      </c>
      <c r="D288" s="5" t="str">
        <f t="array" ref="D288">IFERROR(
IF(OR(
INDEX(Table1[Current ext vend],
MATCH(1,($A288=Table1[Material - Key])*(Completed_via_Excel!D$1=Table1[Country - Key]),0)) =
INDEX(Table1[Current int vend],
MATCH(1,($A288=Table1[Material - Key])*(Completed_via_Excel!D$1=Table1[Country - Key]),0)),
INDEX(Table1[Current int vend],
MATCH(1,($A288=Table1[Material - Key])*(Completed_via_Excel!D$1=Table1[Country - Key]),0)) = 0),
INDEX(Table1[Current ext vend],
MATCH(1,($A288=Table1[Material - Key])*(Completed_via_Excel!D$1=Table1[Country - Key]),0)),
INDEX(Table1[Current int vend],
MATCH(1,($A288=Table1[Material - Key])*(Completed_via_Excel!D$1=Table1[Country - Key]),0))
),
"")</f>
        <v>Paychex Inc</v>
      </c>
      <c r="E288" t="str">
        <f t="array" ref="E288">IFERROR(
IF(OR(
INDEX(Table1[Current ext vend],
MATCH(1,($A288=Table1[Material - Key])*(Completed_via_Excel!E$1=Table1[Country - Key]),0)) =
INDEX(Table1[Current int vend],
MATCH(1,($A288=Table1[Material - Key])*(Completed_via_Excel!E$1=Table1[Country - Key]),0)),
INDEX(Table1[Current int vend],
MATCH(1,($A288=Table1[Material - Key])*(Completed_via_Excel!E$1=Table1[Country - Key]),0)) = 0),
INDEX(Table1[Current ext vend],
MATCH(1,($A288=Table1[Material - Key])*(Completed_via_Excel!E$1=Table1[Country - Key]),0)),
INDEX(Table1[Current int vend],
MATCH(1,($A288=Table1[Material - Key])*(Completed_via_Excel!E$1=Table1[Country - Key]),0))
),
"")</f>
        <v/>
      </c>
      <c r="F288" s="20">
        <f t="array" ref="F288">MAX(IF(A288=Table1[Material - Key],Table1[Purchase Price]))</f>
        <v>2</v>
      </c>
      <c r="G288">
        <f t="array" ref="G288">SUMPRODUCT((Table1[Material - Key]=A288)*(Table1[[HM Listing]:[EX Listing]]))</f>
        <v>0</v>
      </c>
      <c r="H288" s="21">
        <f>SUMIFS(Table1[Net Sales/Retail],Table1[Material - Key],Completed_via_Excel!A288)</f>
        <v>70.92</v>
      </c>
      <c r="I288" s="21">
        <f>H288-SUMIFS(Table1[Promotion Net Sales/Retail],Table1[Material - Key],Completed_via_Excel!A288)</f>
        <v>0</v>
      </c>
      <c r="J288">
        <f>H288/INDEX(Table1[Monthly AVG sales],MATCH(Completed_via_Excel!A288,Table1[Material - Key],0))</f>
        <v>3</v>
      </c>
      <c r="K288" s="4">
        <f>H288/SUMIFS(Table1[Net Sales/Retail],Table1[Material - Brand],Completed_via_Excel!B288,Table1[PRIVATE LABEL],"&lt;&gt;PL")</f>
        <v>5.0700781744287041E-4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39997558519241921"/>
  </sheetPr>
  <dimension ref="A1:L287"/>
  <sheetViews>
    <sheetView workbookViewId="0">
      <selection activeCell="E11" sqref="E11"/>
    </sheetView>
  </sheetViews>
  <sheetFormatPr defaultRowHeight="13.2"/>
  <cols>
    <col min="1" max="1" width="4" style="23" bestFit="1" customWidth="1"/>
    <col min="2" max="2" width="12.109375" style="23" bestFit="1" customWidth="1"/>
    <col min="3" max="3" width="18.21875" style="23" bestFit="1" customWidth="1"/>
    <col min="4" max="6" width="29.5546875" style="23" bestFit="1" customWidth="1"/>
    <col min="7" max="7" width="20.77734375" style="23" bestFit="1" customWidth="1"/>
    <col min="8" max="8" width="17.5546875" style="23" bestFit="1" customWidth="1"/>
    <col min="9" max="9" width="9" style="23" bestFit="1" customWidth="1"/>
    <col min="10" max="10" width="17.21875" style="23" bestFit="1" customWidth="1"/>
    <col min="11" max="11" width="18.109375" style="23" bestFit="1" customWidth="1"/>
    <col min="12" max="12" width="19.109375" style="23" bestFit="1" customWidth="1"/>
  </cols>
  <sheetData>
    <row r="1" spans="1:12">
      <c r="B1" s="22" t="s">
        <v>955</v>
      </c>
      <c r="C1" s="22" t="s">
        <v>947</v>
      </c>
      <c r="D1" s="22" t="s">
        <v>956</v>
      </c>
      <c r="E1" s="22" t="s">
        <v>957</v>
      </c>
      <c r="F1" s="22" t="s">
        <v>958</v>
      </c>
      <c r="G1" s="22" t="s">
        <v>959</v>
      </c>
      <c r="H1" s="22" t="s">
        <v>960</v>
      </c>
      <c r="I1" s="22" t="s">
        <v>951</v>
      </c>
      <c r="J1" s="22" t="s">
        <v>961</v>
      </c>
      <c r="K1" s="22" t="s">
        <v>962</v>
      </c>
      <c r="L1" s="22" t="s">
        <v>963</v>
      </c>
    </row>
    <row r="2" spans="1:12">
      <c r="A2" s="22">
        <v>0</v>
      </c>
      <c r="B2">
        <v>100376</v>
      </c>
      <c r="C2" t="s">
        <v>20</v>
      </c>
      <c r="D2" t="s">
        <v>21</v>
      </c>
      <c r="E2" t="s">
        <v>21</v>
      </c>
      <c r="F2" t="s">
        <v>21</v>
      </c>
      <c r="G2">
        <v>2.31</v>
      </c>
      <c r="H2">
        <v>250</v>
      </c>
      <c r="I2">
        <v>34019.660000000003</v>
      </c>
      <c r="J2">
        <v>26623.86</v>
      </c>
      <c r="K2">
        <v>12</v>
      </c>
      <c r="L2">
        <v>75.8</v>
      </c>
    </row>
    <row r="3" spans="1:12">
      <c r="A3" s="22">
        <v>1</v>
      </c>
      <c r="B3">
        <v>100448</v>
      </c>
      <c r="C3" t="s">
        <v>29</v>
      </c>
      <c r="D3" t="s">
        <v>30</v>
      </c>
      <c r="G3">
        <v>1.96</v>
      </c>
      <c r="H3">
        <v>35</v>
      </c>
      <c r="I3">
        <v>3502.23</v>
      </c>
      <c r="J3">
        <v>3133.18</v>
      </c>
      <c r="K3">
        <v>12</v>
      </c>
      <c r="L3">
        <v>5.2</v>
      </c>
    </row>
    <row r="4" spans="1:12">
      <c r="A4" s="22">
        <v>2</v>
      </c>
      <c r="B4">
        <v>100517</v>
      </c>
      <c r="C4" t="s">
        <v>33</v>
      </c>
      <c r="D4" t="s">
        <v>34</v>
      </c>
      <c r="E4" t="s">
        <v>34</v>
      </c>
      <c r="F4" t="s">
        <v>34</v>
      </c>
      <c r="G4">
        <v>4.97</v>
      </c>
      <c r="H4">
        <v>0</v>
      </c>
      <c r="I4">
        <v>4107.57</v>
      </c>
      <c r="J4">
        <v>284.74999999999949</v>
      </c>
      <c r="K4">
        <v>12</v>
      </c>
      <c r="L4">
        <v>15.3</v>
      </c>
    </row>
    <row r="5" spans="1:12">
      <c r="A5" s="22">
        <v>3</v>
      </c>
      <c r="B5">
        <v>100569</v>
      </c>
      <c r="C5" t="s">
        <v>33</v>
      </c>
      <c r="D5" t="s">
        <v>39</v>
      </c>
      <c r="E5" t="s">
        <v>39</v>
      </c>
      <c r="G5">
        <v>2.4700000000000002</v>
      </c>
      <c r="H5">
        <v>130</v>
      </c>
      <c r="I5">
        <v>9663.4599999999991</v>
      </c>
      <c r="J5">
        <v>5464.4299999999994</v>
      </c>
      <c r="K5">
        <v>12</v>
      </c>
      <c r="L5">
        <v>35.9</v>
      </c>
    </row>
    <row r="6" spans="1:12">
      <c r="A6" s="22">
        <v>4</v>
      </c>
      <c r="B6">
        <v>100575</v>
      </c>
      <c r="C6" t="s">
        <v>20</v>
      </c>
      <c r="D6" t="s">
        <v>21</v>
      </c>
      <c r="E6" t="s">
        <v>21</v>
      </c>
      <c r="F6" t="s">
        <v>21</v>
      </c>
      <c r="G6">
        <v>2.6</v>
      </c>
      <c r="H6">
        <v>181</v>
      </c>
      <c r="I6">
        <v>10826.79</v>
      </c>
      <c r="J6">
        <v>8818.3200000000015</v>
      </c>
      <c r="K6">
        <v>12</v>
      </c>
      <c r="L6">
        <v>24.1</v>
      </c>
    </row>
    <row r="7" spans="1:12">
      <c r="A7" s="22">
        <v>5</v>
      </c>
      <c r="B7">
        <v>101395</v>
      </c>
      <c r="C7" t="s">
        <v>20</v>
      </c>
      <c r="F7" t="s">
        <v>21</v>
      </c>
      <c r="G7">
        <v>1</v>
      </c>
      <c r="H7">
        <v>0</v>
      </c>
      <c r="I7">
        <v>15.7</v>
      </c>
      <c r="J7">
        <v>9.64</v>
      </c>
      <c r="K7">
        <v>4</v>
      </c>
      <c r="L7">
        <v>0</v>
      </c>
    </row>
    <row r="8" spans="1:12">
      <c r="A8" s="22">
        <v>6</v>
      </c>
      <c r="B8">
        <v>102696</v>
      </c>
      <c r="C8" t="s">
        <v>29</v>
      </c>
      <c r="E8" t="s">
        <v>30</v>
      </c>
      <c r="G8">
        <v>2.11</v>
      </c>
      <c r="H8">
        <v>79</v>
      </c>
      <c r="I8">
        <v>20261.849999999999</v>
      </c>
      <c r="J8">
        <v>9137.1699999999983</v>
      </c>
      <c r="K8">
        <v>12</v>
      </c>
      <c r="L8">
        <v>29.8</v>
      </c>
    </row>
    <row r="9" spans="1:12">
      <c r="A9" s="22">
        <v>7</v>
      </c>
      <c r="B9">
        <v>102709</v>
      </c>
      <c r="C9" t="s">
        <v>29</v>
      </c>
      <c r="D9" t="s">
        <v>30</v>
      </c>
      <c r="G9">
        <v>1.34</v>
      </c>
      <c r="H9">
        <v>87</v>
      </c>
      <c r="I9">
        <v>10972.62</v>
      </c>
      <c r="J9">
        <v>10600.02</v>
      </c>
      <c r="K9">
        <v>12</v>
      </c>
      <c r="L9">
        <v>16.2</v>
      </c>
    </row>
    <row r="10" spans="1:12">
      <c r="A10" s="22">
        <v>8</v>
      </c>
      <c r="B10">
        <v>102732</v>
      </c>
      <c r="C10" t="s">
        <v>53</v>
      </c>
      <c r="D10" t="s">
        <v>54</v>
      </c>
      <c r="G10">
        <v>2.52</v>
      </c>
      <c r="H10">
        <v>85</v>
      </c>
      <c r="I10">
        <v>37140.58</v>
      </c>
      <c r="J10">
        <v>36017.42</v>
      </c>
      <c r="K10">
        <v>12</v>
      </c>
      <c r="L10">
        <v>8.5</v>
      </c>
    </row>
    <row r="11" spans="1:12">
      <c r="A11" s="22">
        <v>9</v>
      </c>
      <c r="B11">
        <v>102763</v>
      </c>
      <c r="C11" t="s">
        <v>57</v>
      </c>
      <c r="E11" t="s">
        <v>58</v>
      </c>
      <c r="G11">
        <v>2.14</v>
      </c>
      <c r="H11">
        <v>101</v>
      </c>
      <c r="I11">
        <v>26791.06</v>
      </c>
      <c r="J11">
        <v>22424.63</v>
      </c>
      <c r="K11">
        <v>12</v>
      </c>
      <c r="L11">
        <v>100</v>
      </c>
    </row>
    <row r="12" spans="1:12">
      <c r="A12" s="22">
        <v>10</v>
      </c>
      <c r="B12">
        <v>102764</v>
      </c>
      <c r="C12" t="s">
        <v>61</v>
      </c>
      <c r="E12" t="s">
        <v>62</v>
      </c>
      <c r="G12">
        <v>1.08</v>
      </c>
      <c r="H12">
        <v>70</v>
      </c>
      <c r="I12">
        <v>14474.58</v>
      </c>
      <c r="J12">
        <v>11339.06</v>
      </c>
      <c r="K12">
        <v>12</v>
      </c>
      <c r="L12">
        <v>40.1</v>
      </c>
    </row>
    <row r="13" spans="1:12">
      <c r="A13" s="22">
        <v>11</v>
      </c>
      <c r="B13">
        <v>102786</v>
      </c>
      <c r="C13" t="s">
        <v>61</v>
      </c>
      <c r="E13" t="s">
        <v>58</v>
      </c>
      <c r="G13">
        <v>2.98</v>
      </c>
      <c r="H13">
        <v>96</v>
      </c>
      <c r="I13">
        <v>7127.01</v>
      </c>
      <c r="J13">
        <v>4311.17</v>
      </c>
      <c r="K13">
        <v>12</v>
      </c>
      <c r="L13">
        <v>19.8</v>
      </c>
    </row>
    <row r="14" spans="1:12">
      <c r="A14" s="22">
        <v>12</v>
      </c>
      <c r="B14">
        <v>102917</v>
      </c>
      <c r="C14" t="s">
        <v>67</v>
      </c>
      <c r="E14" t="s">
        <v>68</v>
      </c>
      <c r="G14">
        <v>2.06</v>
      </c>
      <c r="H14">
        <v>71</v>
      </c>
      <c r="I14">
        <v>28978.58</v>
      </c>
      <c r="J14">
        <v>22955.07</v>
      </c>
      <c r="K14">
        <v>12</v>
      </c>
      <c r="L14">
        <v>74.099999999999994</v>
      </c>
    </row>
    <row r="15" spans="1:12">
      <c r="A15" s="22">
        <v>13</v>
      </c>
      <c r="B15">
        <v>103111</v>
      </c>
      <c r="C15" t="s">
        <v>71</v>
      </c>
      <c r="D15" t="s">
        <v>30</v>
      </c>
      <c r="G15">
        <v>2.35</v>
      </c>
      <c r="H15">
        <v>25</v>
      </c>
      <c r="I15">
        <v>1668.65</v>
      </c>
      <c r="J15">
        <v>1564.64</v>
      </c>
      <c r="K15">
        <v>12</v>
      </c>
      <c r="L15">
        <v>100</v>
      </c>
    </row>
    <row r="16" spans="1:12">
      <c r="A16" s="22">
        <v>14</v>
      </c>
      <c r="B16">
        <v>103112</v>
      </c>
      <c r="C16" t="s">
        <v>61</v>
      </c>
      <c r="D16" t="s">
        <v>62</v>
      </c>
      <c r="G16">
        <v>2.35</v>
      </c>
      <c r="H16">
        <v>72</v>
      </c>
      <c r="I16">
        <v>3257.14</v>
      </c>
      <c r="J16">
        <v>3167.28</v>
      </c>
      <c r="K16">
        <v>12</v>
      </c>
      <c r="L16">
        <v>9</v>
      </c>
    </row>
    <row r="17" spans="1:12">
      <c r="A17" s="22">
        <v>15</v>
      </c>
      <c r="B17">
        <v>103113</v>
      </c>
      <c r="C17" t="s">
        <v>33</v>
      </c>
      <c r="D17" t="s">
        <v>39</v>
      </c>
      <c r="G17">
        <v>2.35</v>
      </c>
      <c r="H17">
        <v>35</v>
      </c>
      <c r="I17">
        <v>2391.58</v>
      </c>
      <c r="J17">
        <v>2306.7199999999998</v>
      </c>
      <c r="K17">
        <v>12</v>
      </c>
      <c r="L17">
        <v>8.9</v>
      </c>
    </row>
    <row r="18" spans="1:12">
      <c r="A18" s="22">
        <v>16</v>
      </c>
      <c r="B18">
        <v>103114</v>
      </c>
      <c r="C18" t="s">
        <v>78</v>
      </c>
      <c r="D18" t="s">
        <v>39</v>
      </c>
      <c r="G18">
        <v>1.35</v>
      </c>
      <c r="H18">
        <v>85</v>
      </c>
      <c r="I18">
        <v>5957.06</v>
      </c>
      <c r="J18">
        <v>5739</v>
      </c>
      <c r="K18">
        <v>12</v>
      </c>
      <c r="L18">
        <v>6.1</v>
      </c>
    </row>
    <row r="19" spans="1:12">
      <c r="A19" s="22">
        <v>17</v>
      </c>
      <c r="B19">
        <v>103116</v>
      </c>
      <c r="C19" t="s">
        <v>78</v>
      </c>
      <c r="D19" t="s">
        <v>81</v>
      </c>
      <c r="G19">
        <v>2.37</v>
      </c>
      <c r="H19">
        <v>82</v>
      </c>
      <c r="I19">
        <v>4396.28</v>
      </c>
      <c r="J19">
        <v>4259.84</v>
      </c>
      <c r="K19">
        <v>12</v>
      </c>
      <c r="L19">
        <v>4.5</v>
      </c>
    </row>
    <row r="20" spans="1:12">
      <c r="A20" s="22">
        <v>18</v>
      </c>
      <c r="B20">
        <v>104049</v>
      </c>
      <c r="C20" t="s">
        <v>78</v>
      </c>
      <c r="D20" t="s">
        <v>39</v>
      </c>
      <c r="G20">
        <v>2.35</v>
      </c>
      <c r="H20">
        <v>15</v>
      </c>
      <c r="I20">
        <v>1446.05</v>
      </c>
      <c r="J20">
        <v>1300.1199999999999</v>
      </c>
      <c r="K20">
        <v>12</v>
      </c>
      <c r="L20">
        <v>1.5</v>
      </c>
    </row>
    <row r="21" spans="1:12">
      <c r="A21" s="22">
        <v>19</v>
      </c>
      <c r="B21">
        <v>104213</v>
      </c>
      <c r="C21" t="s">
        <v>78</v>
      </c>
      <c r="D21" t="s">
        <v>81</v>
      </c>
      <c r="G21">
        <v>1.56</v>
      </c>
      <c r="H21">
        <v>82</v>
      </c>
      <c r="I21">
        <v>13297.16</v>
      </c>
      <c r="J21">
        <v>12853.06</v>
      </c>
      <c r="K21">
        <v>12</v>
      </c>
      <c r="L21">
        <v>13.6</v>
      </c>
    </row>
    <row r="22" spans="1:12">
      <c r="A22" s="22">
        <v>20</v>
      </c>
      <c r="B22">
        <v>105050</v>
      </c>
      <c r="C22" t="s">
        <v>78</v>
      </c>
      <c r="D22" t="s">
        <v>39</v>
      </c>
      <c r="E22" t="s">
        <v>39</v>
      </c>
      <c r="F22" t="s">
        <v>39</v>
      </c>
      <c r="G22">
        <v>2.2200000000000002</v>
      </c>
      <c r="H22">
        <v>199</v>
      </c>
      <c r="I22">
        <v>11875.6</v>
      </c>
      <c r="J22">
        <v>9737.8100000000013</v>
      </c>
      <c r="K22">
        <v>12</v>
      </c>
      <c r="L22">
        <v>12.1</v>
      </c>
    </row>
    <row r="23" spans="1:12">
      <c r="A23" s="22">
        <v>21</v>
      </c>
      <c r="B23">
        <v>105052</v>
      </c>
      <c r="C23" t="s">
        <v>92</v>
      </c>
      <c r="D23" t="s">
        <v>93</v>
      </c>
      <c r="E23" t="s">
        <v>93</v>
      </c>
      <c r="G23">
        <v>2.2200000000000002</v>
      </c>
      <c r="H23">
        <v>0</v>
      </c>
      <c r="I23">
        <v>4366.41</v>
      </c>
      <c r="J23">
        <v>3507.22</v>
      </c>
      <c r="K23">
        <v>12</v>
      </c>
      <c r="L23">
        <v>12.2</v>
      </c>
    </row>
    <row r="24" spans="1:12">
      <c r="A24" s="22">
        <v>22</v>
      </c>
      <c r="B24">
        <v>105053</v>
      </c>
      <c r="C24" t="s">
        <v>53</v>
      </c>
      <c r="D24" t="s">
        <v>54</v>
      </c>
      <c r="E24" t="s">
        <v>54</v>
      </c>
      <c r="F24" t="s">
        <v>54</v>
      </c>
      <c r="G24">
        <v>2.4300000000000002</v>
      </c>
      <c r="H24">
        <v>183</v>
      </c>
      <c r="I24">
        <v>22479.15</v>
      </c>
      <c r="J24">
        <v>17632.669999999998</v>
      </c>
      <c r="K24">
        <v>12</v>
      </c>
      <c r="L24">
        <v>5.2</v>
      </c>
    </row>
    <row r="25" spans="1:12">
      <c r="A25" s="22">
        <v>23</v>
      </c>
      <c r="B25">
        <v>106429</v>
      </c>
      <c r="C25" t="s">
        <v>53</v>
      </c>
      <c r="D25" t="s">
        <v>54</v>
      </c>
      <c r="E25" t="s">
        <v>54</v>
      </c>
      <c r="F25" t="s">
        <v>54</v>
      </c>
      <c r="G25">
        <v>2.4900000000000002</v>
      </c>
      <c r="H25">
        <v>143</v>
      </c>
      <c r="I25">
        <v>14753.03</v>
      </c>
      <c r="J25">
        <v>13387.02</v>
      </c>
      <c r="K25">
        <v>12</v>
      </c>
      <c r="L25">
        <v>3.4</v>
      </c>
    </row>
    <row r="26" spans="1:12">
      <c r="A26" s="22">
        <v>24</v>
      </c>
      <c r="B26">
        <v>106457</v>
      </c>
      <c r="C26" t="s">
        <v>53</v>
      </c>
      <c r="D26" t="s">
        <v>54</v>
      </c>
      <c r="G26">
        <v>3.63</v>
      </c>
      <c r="H26">
        <v>15</v>
      </c>
      <c r="I26">
        <v>3139.51</v>
      </c>
      <c r="J26">
        <v>2737.35</v>
      </c>
      <c r="K26">
        <v>12</v>
      </c>
      <c r="L26">
        <v>0.7</v>
      </c>
    </row>
    <row r="27" spans="1:12">
      <c r="A27" s="22">
        <v>25</v>
      </c>
      <c r="B27">
        <v>106764</v>
      </c>
      <c r="C27" t="s">
        <v>53</v>
      </c>
      <c r="D27" t="s">
        <v>107</v>
      </c>
      <c r="G27">
        <v>7.76</v>
      </c>
      <c r="H27">
        <v>77</v>
      </c>
      <c r="I27">
        <v>25320.3</v>
      </c>
      <c r="J27">
        <v>24424.799999999999</v>
      </c>
      <c r="K27">
        <v>12</v>
      </c>
      <c r="L27">
        <v>5.8</v>
      </c>
    </row>
    <row r="28" spans="1:12">
      <c r="A28" s="22">
        <v>26</v>
      </c>
      <c r="B28">
        <v>106926</v>
      </c>
      <c r="C28" t="s">
        <v>53</v>
      </c>
      <c r="E28" t="s">
        <v>54</v>
      </c>
      <c r="G28">
        <v>1.07</v>
      </c>
      <c r="H28">
        <v>66</v>
      </c>
      <c r="I28">
        <v>1491.3</v>
      </c>
      <c r="J28">
        <v>1213.46</v>
      </c>
      <c r="K28">
        <v>12</v>
      </c>
      <c r="L28">
        <v>0.3</v>
      </c>
    </row>
    <row r="29" spans="1:12">
      <c r="A29" s="22">
        <v>27</v>
      </c>
      <c r="B29">
        <v>107351</v>
      </c>
      <c r="C29" t="s">
        <v>53</v>
      </c>
      <c r="D29" t="s">
        <v>54</v>
      </c>
      <c r="G29">
        <v>2</v>
      </c>
      <c r="H29">
        <v>0</v>
      </c>
      <c r="I29">
        <v>18.010000000000002</v>
      </c>
      <c r="J29">
        <v>18.010000000000002</v>
      </c>
      <c r="K29">
        <v>4</v>
      </c>
      <c r="L29">
        <v>0</v>
      </c>
    </row>
    <row r="30" spans="1:12">
      <c r="A30" s="22">
        <v>28</v>
      </c>
      <c r="B30">
        <v>108235</v>
      </c>
      <c r="C30" t="s">
        <v>67</v>
      </c>
      <c r="D30" t="s">
        <v>68</v>
      </c>
      <c r="E30" t="s">
        <v>68</v>
      </c>
      <c r="G30">
        <v>1.23</v>
      </c>
      <c r="H30">
        <v>85</v>
      </c>
      <c r="I30">
        <v>4681.68</v>
      </c>
      <c r="J30">
        <v>4131.33</v>
      </c>
      <c r="K30">
        <v>12</v>
      </c>
      <c r="L30">
        <v>12</v>
      </c>
    </row>
    <row r="31" spans="1:12">
      <c r="A31" s="22">
        <v>29</v>
      </c>
      <c r="B31">
        <v>108590</v>
      </c>
      <c r="C31" t="s">
        <v>67</v>
      </c>
      <c r="E31" t="s">
        <v>68</v>
      </c>
      <c r="G31">
        <v>1.24</v>
      </c>
      <c r="H31">
        <v>41</v>
      </c>
      <c r="I31">
        <v>4253.53</v>
      </c>
      <c r="J31">
        <v>4147.1399999999994</v>
      </c>
      <c r="K31">
        <v>12</v>
      </c>
      <c r="L31">
        <v>10.9</v>
      </c>
    </row>
    <row r="32" spans="1:12">
      <c r="A32" s="22">
        <v>30</v>
      </c>
      <c r="B32">
        <v>109408</v>
      </c>
      <c r="C32" t="s">
        <v>119</v>
      </c>
      <c r="D32" t="s">
        <v>62</v>
      </c>
      <c r="G32">
        <v>2</v>
      </c>
      <c r="H32">
        <v>0</v>
      </c>
      <c r="I32">
        <v>9.2200000000000006</v>
      </c>
      <c r="J32">
        <v>-9.9999999999997868E-3</v>
      </c>
      <c r="K32">
        <v>1</v>
      </c>
      <c r="L32">
        <v>0.1</v>
      </c>
    </row>
    <row r="33" spans="1:12">
      <c r="A33" s="22">
        <v>31</v>
      </c>
      <c r="B33">
        <v>109409</v>
      </c>
      <c r="C33" t="s">
        <v>78</v>
      </c>
      <c r="D33" t="s">
        <v>39</v>
      </c>
      <c r="E33" t="s">
        <v>39</v>
      </c>
      <c r="F33" t="s">
        <v>39</v>
      </c>
      <c r="G33">
        <v>2.54</v>
      </c>
      <c r="H33">
        <v>239</v>
      </c>
      <c r="I33">
        <v>51219.72</v>
      </c>
      <c r="J33">
        <v>40985.15</v>
      </c>
      <c r="K33">
        <v>12</v>
      </c>
      <c r="L33">
        <v>52.2</v>
      </c>
    </row>
    <row r="34" spans="1:12">
      <c r="A34" s="22">
        <v>32</v>
      </c>
      <c r="B34">
        <v>110587</v>
      </c>
      <c r="C34" t="s">
        <v>126</v>
      </c>
      <c r="D34" t="s">
        <v>62</v>
      </c>
      <c r="G34">
        <v>1.18</v>
      </c>
      <c r="H34">
        <v>15</v>
      </c>
      <c r="I34">
        <v>1802.65</v>
      </c>
      <c r="J34">
        <v>1717.95</v>
      </c>
      <c r="K34">
        <v>12</v>
      </c>
      <c r="L34">
        <v>1.6</v>
      </c>
    </row>
    <row r="35" spans="1:12">
      <c r="A35" s="22">
        <v>33</v>
      </c>
      <c r="B35">
        <v>111775</v>
      </c>
      <c r="C35" t="s">
        <v>129</v>
      </c>
      <c r="D35" t="s">
        <v>54</v>
      </c>
      <c r="E35" t="s">
        <v>54</v>
      </c>
      <c r="F35" t="s">
        <v>54</v>
      </c>
      <c r="G35">
        <v>2.67</v>
      </c>
      <c r="H35">
        <v>167</v>
      </c>
      <c r="I35">
        <v>24885.040000000001</v>
      </c>
      <c r="J35">
        <v>22396.04</v>
      </c>
      <c r="K35">
        <v>12</v>
      </c>
      <c r="L35">
        <v>100</v>
      </c>
    </row>
    <row r="36" spans="1:12">
      <c r="A36" s="22">
        <v>34</v>
      </c>
      <c r="B36">
        <v>112650</v>
      </c>
      <c r="C36" t="s">
        <v>134</v>
      </c>
      <c r="E36" t="s">
        <v>135</v>
      </c>
      <c r="G36">
        <v>1.1200000000000001</v>
      </c>
      <c r="H36">
        <v>41</v>
      </c>
      <c r="I36">
        <v>3004.76</v>
      </c>
      <c r="J36">
        <v>2936.8</v>
      </c>
      <c r="K36">
        <v>12</v>
      </c>
      <c r="L36">
        <v>100</v>
      </c>
    </row>
    <row r="37" spans="1:12">
      <c r="A37" s="22">
        <v>35</v>
      </c>
      <c r="B37">
        <v>112778</v>
      </c>
      <c r="C37" t="s">
        <v>138</v>
      </c>
      <c r="E37" t="s">
        <v>139</v>
      </c>
      <c r="G37">
        <v>2</v>
      </c>
      <c r="H37">
        <v>0</v>
      </c>
      <c r="I37">
        <v>0.37</v>
      </c>
      <c r="J37">
        <v>0.37</v>
      </c>
      <c r="K37">
        <v>1</v>
      </c>
      <c r="L37">
        <v>100</v>
      </c>
    </row>
    <row r="38" spans="1:12">
      <c r="A38" s="22">
        <v>36</v>
      </c>
      <c r="B38">
        <v>112786</v>
      </c>
      <c r="C38" t="s">
        <v>126</v>
      </c>
      <c r="E38" t="s">
        <v>39</v>
      </c>
      <c r="G38">
        <v>2.25</v>
      </c>
      <c r="H38">
        <v>41</v>
      </c>
      <c r="I38">
        <v>4519.58</v>
      </c>
      <c r="J38">
        <v>3641.76</v>
      </c>
      <c r="K38">
        <v>12</v>
      </c>
      <c r="L38">
        <v>4.0999999999999996</v>
      </c>
    </row>
    <row r="39" spans="1:12">
      <c r="A39" s="22">
        <v>37</v>
      </c>
      <c r="B39">
        <v>113044</v>
      </c>
      <c r="C39" t="s">
        <v>126</v>
      </c>
      <c r="E39" t="s">
        <v>39</v>
      </c>
      <c r="G39">
        <v>2.4</v>
      </c>
      <c r="H39">
        <v>41</v>
      </c>
      <c r="I39">
        <v>2878.95</v>
      </c>
      <c r="J39">
        <v>2808.01</v>
      </c>
      <c r="K39">
        <v>12</v>
      </c>
      <c r="L39">
        <v>2.6</v>
      </c>
    </row>
    <row r="40" spans="1:12">
      <c r="A40" s="22">
        <v>38</v>
      </c>
      <c r="B40">
        <v>113728</v>
      </c>
      <c r="C40" t="s">
        <v>126</v>
      </c>
      <c r="E40" t="s">
        <v>39</v>
      </c>
      <c r="G40">
        <v>1.26</v>
      </c>
      <c r="H40">
        <v>109</v>
      </c>
      <c r="I40">
        <v>74699.41</v>
      </c>
      <c r="J40">
        <v>72011.930000000008</v>
      </c>
      <c r="K40">
        <v>12</v>
      </c>
      <c r="L40">
        <v>67.8</v>
      </c>
    </row>
    <row r="41" spans="1:12">
      <c r="A41" s="22">
        <v>39</v>
      </c>
      <c r="B41">
        <v>113993</v>
      </c>
      <c r="C41" t="s">
        <v>126</v>
      </c>
      <c r="E41" t="s">
        <v>39</v>
      </c>
      <c r="G41">
        <v>1.35</v>
      </c>
      <c r="H41">
        <v>0</v>
      </c>
      <c r="I41">
        <v>408.86</v>
      </c>
      <c r="J41">
        <v>400.26</v>
      </c>
      <c r="K41">
        <v>12</v>
      </c>
      <c r="L41">
        <v>0.4</v>
      </c>
    </row>
    <row r="42" spans="1:12">
      <c r="A42" s="22">
        <v>40</v>
      </c>
      <c r="B42">
        <v>113994</v>
      </c>
      <c r="C42" t="s">
        <v>78</v>
      </c>
      <c r="E42" t="s">
        <v>39</v>
      </c>
      <c r="G42">
        <v>2.35</v>
      </c>
      <c r="H42">
        <v>9</v>
      </c>
      <c r="I42">
        <v>873.99</v>
      </c>
      <c r="J42">
        <v>864.26</v>
      </c>
      <c r="K42">
        <v>12</v>
      </c>
      <c r="L42">
        <v>0.9</v>
      </c>
    </row>
    <row r="43" spans="1:12">
      <c r="A43" s="22">
        <v>41</v>
      </c>
      <c r="B43">
        <v>114096</v>
      </c>
      <c r="C43" t="s">
        <v>152</v>
      </c>
      <c r="E43" t="s">
        <v>34</v>
      </c>
      <c r="G43">
        <v>2.23</v>
      </c>
      <c r="H43">
        <v>100</v>
      </c>
      <c r="I43">
        <v>52528.5</v>
      </c>
      <c r="J43">
        <v>36398.81</v>
      </c>
      <c r="K43">
        <v>12</v>
      </c>
      <c r="L43">
        <v>46.2</v>
      </c>
    </row>
    <row r="44" spans="1:12">
      <c r="A44" s="22">
        <v>42</v>
      </c>
      <c r="B44">
        <v>114129</v>
      </c>
      <c r="C44" t="s">
        <v>152</v>
      </c>
      <c r="E44" t="s">
        <v>34</v>
      </c>
      <c r="G44">
        <v>1.1200000000000001</v>
      </c>
      <c r="H44">
        <v>71</v>
      </c>
      <c r="I44">
        <v>10699.14</v>
      </c>
      <c r="J44">
        <v>7317.5999999999995</v>
      </c>
      <c r="K44">
        <v>12</v>
      </c>
      <c r="L44">
        <v>9.4</v>
      </c>
    </row>
    <row r="45" spans="1:12">
      <c r="A45" s="22">
        <v>43</v>
      </c>
      <c r="B45">
        <v>114132</v>
      </c>
      <c r="C45" t="s">
        <v>152</v>
      </c>
      <c r="E45" t="s">
        <v>34</v>
      </c>
      <c r="G45">
        <v>2.2000000000000002</v>
      </c>
      <c r="H45">
        <v>70</v>
      </c>
      <c r="I45">
        <v>15095.32</v>
      </c>
      <c r="J45">
        <v>13338.21</v>
      </c>
      <c r="K45">
        <v>12</v>
      </c>
      <c r="L45">
        <v>13.3</v>
      </c>
    </row>
    <row r="46" spans="1:12">
      <c r="A46" s="22">
        <v>44</v>
      </c>
      <c r="B46">
        <v>114134</v>
      </c>
      <c r="C46" t="s">
        <v>159</v>
      </c>
      <c r="E46" t="s">
        <v>30</v>
      </c>
      <c r="G46">
        <v>2.1</v>
      </c>
      <c r="H46">
        <v>71</v>
      </c>
      <c r="I46">
        <v>9187.27</v>
      </c>
      <c r="J46">
        <v>6708.77</v>
      </c>
      <c r="K46">
        <v>12</v>
      </c>
      <c r="L46">
        <v>100</v>
      </c>
    </row>
    <row r="47" spans="1:12">
      <c r="A47" s="22">
        <v>45</v>
      </c>
      <c r="B47">
        <v>114142</v>
      </c>
      <c r="C47" t="s">
        <v>162</v>
      </c>
      <c r="E47" t="s">
        <v>163</v>
      </c>
      <c r="G47">
        <v>2.1</v>
      </c>
      <c r="H47">
        <v>41</v>
      </c>
      <c r="I47">
        <v>5413.67</v>
      </c>
      <c r="J47">
        <v>5280.9400000000014</v>
      </c>
      <c r="K47">
        <v>12</v>
      </c>
      <c r="L47">
        <v>34.200000000000003</v>
      </c>
    </row>
    <row r="48" spans="1:12">
      <c r="A48" s="22">
        <v>46</v>
      </c>
      <c r="B48">
        <v>114601</v>
      </c>
      <c r="C48" t="s">
        <v>162</v>
      </c>
      <c r="E48" t="s">
        <v>163</v>
      </c>
      <c r="G48">
        <v>1.1200000000000001</v>
      </c>
      <c r="H48">
        <v>79</v>
      </c>
      <c r="I48">
        <v>10435.69</v>
      </c>
      <c r="J48">
        <v>8668.18</v>
      </c>
      <c r="K48">
        <v>12</v>
      </c>
      <c r="L48">
        <v>65.8</v>
      </c>
    </row>
    <row r="49" spans="1:12">
      <c r="A49" s="22">
        <v>47</v>
      </c>
      <c r="B49">
        <v>118732</v>
      </c>
      <c r="C49" t="s">
        <v>168</v>
      </c>
      <c r="F49" t="s">
        <v>169</v>
      </c>
      <c r="G49">
        <v>1.18</v>
      </c>
      <c r="H49">
        <v>49</v>
      </c>
      <c r="I49">
        <v>2867.17</v>
      </c>
      <c r="J49">
        <v>2503.19</v>
      </c>
      <c r="K49">
        <v>12</v>
      </c>
      <c r="L49">
        <v>48.8</v>
      </c>
    </row>
    <row r="50" spans="1:12">
      <c r="A50" s="22">
        <v>48</v>
      </c>
      <c r="B50">
        <v>118735</v>
      </c>
      <c r="C50" t="s">
        <v>168</v>
      </c>
      <c r="F50" t="s">
        <v>169</v>
      </c>
      <c r="G50">
        <v>2.16</v>
      </c>
      <c r="H50">
        <v>53</v>
      </c>
      <c r="I50">
        <v>2033.04</v>
      </c>
      <c r="J50">
        <v>1727.33</v>
      </c>
      <c r="K50">
        <v>9</v>
      </c>
      <c r="L50">
        <v>34.6</v>
      </c>
    </row>
    <row r="51" spans="1:12">
      <c r="A51" s="22">
        <v>49</v>
      </c>
      <c r="B51">
        <v>119073</v>
      </c>
      <c r="C51" t="s">
        <v>168</v>
      </c>
      <c r="E51" t="s">
        <v>169</v>
      </c>
      <c r="G51">
        <v>1.2</v>
      </c>
      <c r="H51">
        <v>39</v>
      </c>
      <c r="I51">
        <v>971.97</v>
      </c>
      <c r="J51">
        <v>830.47</v>
      </c>
      <c r="K51">
        <v>12</v>
      </c>
      <c r="L51">
        <v>16.600000000000001</v>
      </c>
    </row>
    <row r="52" spans="1:12">
      <c r="A52" s="22">
        <v>50</v>
      </c>
      <c r="B52">
        <v>119074</v>
      </c>
      <c r="C52" t="s">
        <v>152</v>
      </c>
      <c r="E52" t="s">
        <v>34</v>
      </c>
      <c r="G52">
        <v>2.2000000000000002</v>
      </c>
      <c r="H52">
        <v>39</v>
      </c>
      <c r="I52">
        <v>1003.73</v>
      </c>
      <c r="J52">
        <v>855.42000000000007</v>
      </c>
      <c r="K52">
        <v>12</v>
      </c>
      <c r="L52">
        <v>0.9</v>
      </c>
    </row>
    <row r="53" spans="1:12">
      <c r="A53" s="22">
        <v>51</v>
      </c>
      <c r="B53">
        <v>119076</v>
      </c>
      <c r="C53" t="s">
        <v>152</v>
      </c>
      <c r="E53" t="s">
        <v>34</v>
      </c>
      <c r="G53">
        <v>2.2000000000000002</v>
      </c>
      <c r="H53">
        <v>9</v>
      </c>
      <c r="I53">
        <v>483.46</v>
      </c>
      <c r="J53">
        <v>424.79</v>
      </c>
      <c r="K53">
        <v>12</v>
      </c>
      <c r="L53">
        <v>0.4</v>
      </c>
    </row>
    <row r="54" spans="1:12">
      <c r="A54" s="22">
        <v>52</v>
      </c>
      <c r="B54">
        <v>119544</v>
      </c>
      <c r="C54" t="s">
        <v>152</v>
      </c>
      <c r="D54" t="s">
        <v>34</v>
      </c>
      <c r="E54" t="s">
        <v>34</v>
      </c>
      <c r="F54" t="s">
        <v>34</v>
      </c>
      <c r="G54">
        <v>2.31</v>
      </c>
      <c r="H54">
        <v>171</v>
      </c>
      <c r="I54">
        <v>21949.040000000001</v>
      </c>
      <c r="J54">
        <v>18762.75</v>
      </c>
      <c r="K54">
        <v>12</v>
      </c>
      <c r="L54">
        <v>19.3</v>
      </c>
    </row>
    <row r="55" spans="1:12">
      <c r="A55" s="22">
        <v>53</v>
      </c>
      <c r="B55">
        <v>120739</v>
      </c>
      <c r="C55" t="s">
        <v>184</v>
      </c>
      <c r="D55" t="s">
        <v>185</v>
      </c>
      <c r="G55">
        <v>2.52</v>
      </c>
      <c r="H55">
        <v>72</v>
      </c>
      <c r="I55">
        <v>5637.42</v>
      </c>
      <c r="J55">
        <v>5448.14</v>
      </c>
      <c r="K55">
        <v>12</v>
      </c>
      <c r="L55">
        <v>57.5</v>
      </c>
    </row>
    <row r="56" spans="1:12">
      <c r="A56" s="22">
        <v>54</v>
      </c>
      <c r="B56">
        <v>122835</v>
      </c>
      <c r="C56" t="s">
        <v>188</v>
      </c>
      <c r="D56" t="s">
        <v>189</v>
      </c>
      <c r="G56">
        <v>2.5</v>
      </c>
      <c r="H56">
        <v>72</v>
      </c>
      <c r="I56">
        <v>3805.79</v>
      </c>
      <c r="J56">
        <v>3537.67</v>
      </c>
      <c r="K56">
        <v>12</v>
      </c>
      <c r="L56">
        <v>31.2</v>
      </c>
    </row>
    <row r="57" spans="1:12">
      <c r="A57" s="22">
        <v>55</v>
      </c>
      <c r="B57">
        <v>122837</v>
      </c>
      <c r="C57" t="s">
        <v>188</v>
      </c>
      <c r="D57" t="s">
        <v>189</v>
      </c>
      <c r="G57">
        <v>2.5</v>
      </c>
      <c r="H57">
        <v>82</v>
      </c>
      <c r="I57">
        <v>6272.94</v>
      </c>
      <c r="J57">
        <v>5894.12</v>
      </c>
      <c r="K57">
        <v>12</v>
      </c>
      <c r="L57">
        <v>51.4</v>
      </c>
    </row>
    <row r="58" spans="1:12">
      <c r="A58" s="22">
        <v>56</v>
      </c>
      <c r="B58">
        <v>124814</v>
      </c>
      <c r="C58" t="s">
        <v>53</v>
      </c>
      <c r="F58" t="s">
        <v>107</v>
      </c>
      <c r="G58">
        <v>1</v>
      </c>
      <c r="H58">
        <v>0</v>
      </c>
      <c r="I58">
        <v>33.01</v>
      </c>
      <c r="J58">
        <v>5.9999999999995168E-2</v>
      </c>
      <c r="K58">
        <v>2</v>
      </c>
      <c r="L58">
        <v>0</v>
      </c>
    </row>
    <row r="59" spans="1:12">
      <c r="A59" s="22">
        <v>57</v>
      </c>
      <c r="B59">
        <v>124816</v>
      </c>
      <c r="C59" t="s">
        <v>53</v>
      </c>
      <c r="F59" t="s">
        <v>107</v>
      </c>
      <c r="G59">
        <v>1.19</v>
      </c>
      <c r="H59">
        <v>49</v>
      </c>
      <c r="I59">
        <v>1434.15</v>
      </c>
      <c r="J59">
        <v>774.78000000000009</v>
      </c>
      <c r="K59">
        <v>12</v>
      </c>
      <c r="L59">
        <v>0.3</v>
      </c>
    </row>
    <row r="60" spans="1:12">
      <c r="A60" s="22">
        <v>58</v>
      </c>
      <c r="B60">
        <v>124817</v>
      </c>
      <c r="C60" t="s">
        <v>67</v>
      </c>
      <c r="F60" t="s">
        <v>68</v>
      </c>
      <c r="G60">
        <v>1.19</v>
      </c>
      <c r="H60">
        <v>49</v>
      </c>
      <c r="I60">
        <v>1188.48</v>
      </c>
      <c r="J60">
        <v>902.81</v>
      </c>
      <c r="K60">
        <v>12</v>
      </c>
      <c r="L60">
        <v>3</v>
      </c>
    </row>
    <row r="61" spans="1:12">
      <c r="A61" s="22">
        <v>59</v>
      </c>
      <c r="B61">
        <v>124986</v>
      </c>
      <c r="C61" t="s">
        <v>61</v>
      </c>
      <c r="F61" t="s">
        <v>62</v>
      </c>
      <c r="G61">
        <v>1.29</v>
      </c>
      <c r="H61">
        <v>49</v>
      </c>
      <c r="I61">
        <v>1782.02</v>
      </c>
      <c r="J61">
        <v>1557.21</v>
      </c>
      <c r="K61">
        <v>12</v>
      </c>
      <c r="L61">
        <v>4.9000000000000004</v>
      </c>
    </row>
    <row r="62" spans="1:12">
      <c r="A62" s="22">
        <v>60</v>
      </c>
      <c r="B62">
        <v>127253</v>
      </c>
      <c r="C62" t="s">
        <v>61</v>
      </c>
      <c r="D62" t="s">
        <v>58</v>
      </c>
      <c r="G62">
        <v>2.38</v>
      </c>
      <c r="H62">
        <v>15</v>
      </c>
      <c r="I62">
        <v>9412.25</v>
      </c>
      <c r="J62">
        <v>6226.68</v>
      </c>
      <c r="K62">
        <v>12</v>
      </c>
      <c r="L62">
        <v>26.1</v>
      </c>
    </row>
    <row r="63" spans="1:12">
      <c r="A63" s="22">
        <v>61</v>
      </c>
      <c r="B63">
        <v>127504</v>
      </c>
      <c r="C63" t="s">
        <v>204</v>
      </c>
      <c r="E63" t="s">
        <v>81</v>
      </c>
      <c r="G63">
        <v>1.1100000000000001</v>
      </c>
      <c r="H63">
        <v>68</v>
      </c>
      <c r="I63">
        <v>570.28</v>
      </c>
      <c r="J63">
        <v>539.85</v>
      </c>
      <c r="K63">
        <v>12</v>
      </c>
      <c r="L63">
        <v>100</v>
      </c>
    </row>
    <row r="64" spans="1:12">
      <c r="A64" s="22">
        <v>62</v>
      </c>
      <c r="B64">
        <v>130338</v>
      </c>
      <c r="C64" t="s">
        <v>207</v>
      </c>
      <c r="E64" t="s">
        <v>208</v>
      </c>
      <c r="G64">
        <v>1.0900000000000001</v>
      </c>
      <c r="H64">
        <v>100</v>
      </c>
      <c r="I64">
        <v>9485.27</v>
      </c>
      <c r="J64">
        <v>3118.26</v>
      </c>
      <c r="K64">
        <v>12</v>
      </c>
      <c r="L64">
        <v>8.8000000000000007</v>
      </c>
    </row>
    <row r="65" spans="1:12">
      <c r="A65" s="22">
        <v>63</v>
      </c>
      <c r="B65">
        <v>130835</v>
      </c>
      <c r="C65" t="s">
        <v>211</v>
      </c>
      <c r="E65" t="s">
        <v>169</v>
      </c>
      <c r="G65">
        <v>2.1</v>
      </c>
      <c r="H65">
        <v>9</v>
      </c>
      <c r="I65">
        <v>822.46</v>
      </c>
      <c r="J65">
        <v>816.52</v>
      </c>
      <c r="K65">
        <v>12</v>
      </c>
      <c r="L65">
        <v>100</v>
      </c>
    </row>
    <row r="66" spans="1:12">
      <c r="A66" s="22">
        <v>64</v>
      </c>
      <c r="B66">
        <v>131024</v>
      </c>
      <c r="C66" t="s">
        <v>214</v>
      </c>
      <c r="E66" t="s">
        <v>215</v>
      </c>
      <c r="G66">
        <v>1.77</v>
      </c>
      <c r="H66">
        <v>57</v>
      </c>
      <c r="I66">
        <v>5137.7</v>
      </c>
      <c r="J66">
        <v>5067.45</v>
      </c>
      <c r="K66">
        <v>12</v>
      </c>
      <c r="L66">
        <v>100</v>
      </c>
    </row>
    <row r="67" spans="1:12">
      <c r="A67" s="22">
        <v>65</v>
      </c>
      <c r="B67">
        <v>131266</v>
      </c>
      <c r="C67" t="s">
        <v>188</v>
      </c>
      <c r="E67" t="s">
        <v>189</v>
      </c>
      <c r="G67">
        <v>2.0699999999999998</v>
      </c>
      <c r="H67">
        <v>9</v>
      </c>
      <c r="I67">
        <v>1606.33</v>
      </c>
      <c r="J67">
        <v>1565.46</v>
      </c>
      <c r="K67">
        <v>12</v>
      </c>
      <c r="L67">
        <v>13.2</v>
      </c>
    </row>
    <row r="68" spans="1:12">
      <c r="A68" s="22">
        <v>66</v>
      </c>
      <c r="B68">
        <v>132790</v>
      </c>
      <c r="C68" t="s">
        <v>220</v>
      </c>
      <c r="D68" t="s">
        <v>81</v>
      </c>
      <c r="E68" t="s">
        <v>81</v>
      </c>
      <c r="F68" t="s">
        <v>81</v>
      </c>
      <c r="G68">
        <v>2.4</v>
      </c>
      <c r="H68">
        <v>75</v>
      </c>
      <c r="I68">
        <v>5378.76</v>
      </c>
      <c r="J68">
        <v>3957.74</v>
      </c>
      <c r="K68">
        <v>12</v>
      </c>
      <c r="L68">
        <v>3.8</v>
      </c>
    </row>
    <row r="69" spans="1:12">
      <c r="A69" s="22">
        <v>67</v>
      </c>
      <c r="B69">
        <v>132901</v>
      </c>
      <c r="C69" t="s">
        <v>220</v>
      </c>
      <c r="D69" t="s">
        <v>81</v>
      </c>
      <c r="E69" t="s">
        <v>81</v>
      </c>
      <c r="F69" t="s">
        <v>81</v>
      </c>
      <c r="G69">
        <v>2</v>
      </c>
      <c r="H69">
        <v>0</v>
      </c>
      <c r="I69">
        <v>614.62</v>
      </c>
      <c r="J69">
        <v>8.1100000000000136</v>
      </c>
      <c r="K69">
        <v>5</v>
      </c>
      <c r="L69">
        <v>0.4</v>
      </c>
    </row>
    <row r="70" spans="1:12">
      <c r="A70" s="22">
        <v>68</v>
      </c>
      <c r="B70">
        <v>136518</v>
      </c>
      <c r="C70" t="s">
        <v>220</v>
      </c>
      <c r="D70" t="s">
        <v>81</v>
      </c>
      <c r="G70">
        <v>2.89</v>
      </c>
      <c r="H70">
        <v>0</v>
      </c>
      <c r="I70">
        <v>2563.96</v>
      </c>
      <c r="J70">
        <v>2187.11</v>
      </c>
      <c r="K70">
        <v>12</v>
      </c>
      <c r="L70">
        <v>1.8</v>
      </c>
    </row>
    <row r="71" spans="1:12">
      <c r="A71" s="22">
        <v>69</v>
      </c>
      <c r="B71">
        <v>136825</v>
      </c>
      <c r="C71" t="s">
        <v>207</v>
      </c>
      <c r="D71" t="s">
        <v>208</v>
      </c>
      <c r="E71" t="s">
        <v>208</v>
      </c>
      <c r="F71" t="s">
        <v>208</v>
      </c>
      <c r="G71">
        <v>1.52</v>
      </c>
      <c r="H71">
        <v>250</v>
      </c>
      <c r="I71">
        <v>70376.759999999995</v>
      </c>
      <c r="J71">
        <v>59976.319999999992</v>
      </c>
      <c r="K71">
        <v>12</v>
      </c>
      <c r="L71">
        <v>65.5</v>
      </c>
    </row>
    <row r="72" spans="1:12">
      <c r="A72" s="22">
        <v>70</v>
      </c>
      <c r="B72">
        <v>137520</v>
      </c>
      <c r="C72" t="s">
        <v>235</v>
      </c>
      <c r="E72" t="s">
        <v>236</v>
      </c>
      <c r="G72">
        <v>1.25</v>
      </c>
      <c r="H72">
        <v>87</v>
      </c>
      <c r="I72">
        <v>15559.42</v>
      </c>
      <c r="J72">
        <v>14726.5</v>
      </c>
      <c r="K72">
        <v>12</v>
      </c>
      <c r="L72">
        <v>100</v>
      </c>
    </row>
    <row r="73" spans="1:12">
      <c r="A73" s="22">
        <v>71</v>
      </c>
      <c r="B73">
        <v>137521</v>
      </c>
      <c r="C73" t="s">
        <v>188</v>
      </c>
      <c r="E73" t="s">
        <v>189</v>
      </c>
      <c r="G73">
        <v>1.25</v>
      </c>
      <c r="H73">
        <v>0</v>
      </c>
      <c r="I73">
        <v>524.91999999999996</v>
      </c>
      <c r="J73">
        <v>29.31999999999994</v>
      </c>
      <c r="K73">
        <v>2</v>
      </c>
      <c r="L73">
        <v>4.3</v>
      </c>
    </row>
    <row r="74" spans="1:12">
      <c r="A74" s="22">
        <v>72</v>
      </c>
      <c r="B74">
        <v>137522</v>
      </c>
      <c r="C74" t="s">
        <v>33</v>
      </c>
      <c r="E74" t="s">
        <v>34</v>
      </c>
      <c r="G74">
        <v>1.25</v>
      </c>
      <c r="H74">
        <v>71</v>
      </c>
      <c r="I74">
        <v>10722.4</v>
      </c>
      <c r="J74">
        <v>10123.85</v>
      </c>
      <c r="K74">
        <v>12</v>
      </c>
      <c r="L74">
        <v>39.9</v>
      </c>
    </row>
    <row r="75" spans="1:12">
      <c r="A75" s="22">
        <v>73</v>
      </c>
      <c r="B75">
        <v>138021</v>
      </c>
      <c r="C75" t="s">
        <v>152</v>
      </c>
      <c r="F75" t="s">
        <v>243</v>
      </c>
      <c r="G75">
        <v>2.23</v>
      </c>
      <c r="H75">
        <v>15</v>
      </c>
      <c r="I75">
        <v>131.32</v>
      </c>
      <c r="J75">
        <v>123.03</v>
      </c>
      <c r="K75">
        <v>11</v>
      </c>
      <c r="L75">
        <v>0.1</v>
      </c>
    </row>
    <row r="76" spans="1:12">
      <c r="A76" s="22">
        <v>74</v>
      </c>
      <c r="B76">
        <v>138022</v>
      </c>
      <c r="C76" t="s">
        <v>246</v>
      </c>
      <c r="F76" t="s">
        <v>247</v>
      </c>
      <c r="G76">
        <v>2</v>
      </c>
      <c r="H76">
        <v>0</v>
      </c>
      <c r="I76">
        <v>0.96</v>
      </c>
      <c r="J76">
        <v>0</v>
      </c>
      <c r="K76">
        <v>1</v>
      </c>
      <c r="L76">
        <v>0</v>
      </c>
    </row>
    <row r="77" spans="1:12">
      <c r="A77" s="22">
        <v>75</v>
      </c>
      <c r="B77">
        <v>139765</v>
      </c>
      <c r="C77" t="s">
        <v>246</v>
      </c>
      <c r="D77" t="s">
        <v>247</v>
      </c>
      <c r="G77">
        <v>1.5</v>
      </c>
      <c r="H77">
        <v>72</v>
      </c>
      <c r="I77">
        <v>4828.58</v>
      </c>
      <c r="J77">
        <v>4659.13</v>
      </c>
      <c r="K77">
        <v>12</v>
      </c>
      <c r="L77">
        <v>16.2</v>
      </c>
    </row>
    <row r="78" spans="1:12">
      <c r="A78" s="22">
        <v>76</v>
      </c>
      <c r="B78">
        <v>140632</v>
      </c>
      <c r="C78" t="s">
        <v>246</v>
      </c>
      <c r="D78" t="s">
        <v>247</v>
      </c>
      <c r="G78">
        <v>1</v>
      </c>
      <c r="H78">
        <v>0</v>
      </c>
      <c r="I78">
        <v>7.85</v>
      </c>
      <c r="J78">
        <v>2.0499999999999998</v>
      </c>
      <c r="K78">
        <v>2</v>
      </c>
      <c r="L78">
        <v>0</v>
      </c>
    </row>
    <row r="79" spans="1:12">
      <c r="A79" s="22">
        <v>77</v>
      </c>
      <c r="B79">
        <v>140634</v>
      </c>
      <c r="C79" t="s">
        <v>246</v>
      </c>
      <c r="E79" t="s">
        <v>247</v>
      </c>
      <c r="G79">
        <v>2</v>
      </c>
      <c r="H79">
        <v>0</v>
      </c>
      <c r="I79">
        <v>14.25</v>
      </c>
      <c r="J79">
        <v>14.25</v>
      </c>
      <c r="K79">
        <v>4</v>
      </c>
      <c r="L79">
        <v>0</v>
      </c>
    </row>
    <row r="80" spans="1:12">
      <c r="A80" s="22">
        <v>78</v>
      </c>
      <c r="B80">
        <v>140981</v>
      </c>
      <c r="C80" t="s">
        <v>246</v>
      </c>
      <c r="E80" t="s">
        <v>247</v>
      </c>
      <c r="G80">
        <v>2.44</v>
      </c>
      <c r="H80">
        <v>100</v>
      </c>
      <c r="I80">
        <v>24885.42</v>
      </c>
      <c r="J80">
        <v>24451.51</v>
      </c>
      <c r="K80">
        <v>12</v>
      </c>
      <c r="L80">
        <v>83.7</v>
      </c>
    </row>
    <row r="81" spans="1:12">
      <c r="A81" s="22">
        <v>79</v>
      </c>
      <c r="B81">
        <v>141034</v>
      </c>
      <c r="C81" t="s">
        <v>258</v>
      </c>
      <c r="D81" t="s">
        <v>259</v>
      </c>
      <c r="G81">
        <v>2.4900000000000002</v>
      </c>
      <c r="H81">
        <v>35</v>
      </c>
      <c r="I81">
        <v>1730.62</v>
      </c>
      <c r="J81">
        <v>1614.65</v>
      </c>
      <c r="K81">
        <v>12</v>
      </c>
      <c r="L81">
        <v>25.1</v>
      </c>
    </row>
    <row r="82" spans="1:12">
      <c r="A82" s="22">
        <v>80</v>
      </c>
      <c r="B82">
        <v>141035</v>
      </c>
      <c r="C82" t="s">
        <v>258</v>
      </c>
      <c r="D82" t="s">
        <v>259</v>
      </c>
      <c r="G82">
        <v>1.49</v>
      </c>
      <c r="H82">
        <v>72</v>
      </c>
      <c r="I82">
        <v>3046.55</v>
      </c>
      <c r="J82">
        <v>2860.02</v>
      </c>
      <c r="K82">
        <v>12</v>
      </c>
      <c r="L82">
        <v>44.2</v>
      </c>
    </row>
    <row r="83" spans="1:12">
      <c r="A83" s="22">
        <v>81</v>
      </c>
      <c r="B83">
        <v>141669</v>
      </c>
      <c r="C83" t="s">
        <v>258</v>
      </c>
      <c r="E83" t="s">
        <v>259</v>
      </c>
      <c r="G83">
        <v>1.39</v>
      </c>
      <c r="H83">
        <v>39</v>
      </c>
      <c r="I83">
        <v>2115.31</v>
      </c>
      <c r="J83">
        <v>2091.37</v>
      </c>
      <c r="K83">
        <v>12</v>
      </c>
      <c r="L83">
        <v>30.7</v>
      </c>
    </row>
    <row r="84" spans="1:12">
      <c r="A84" s="22">
        <v>82</v>
      </c>
      <c r="B84">
        <v>141934</v>
      </c>
      <c r="C84" t="s">
        <v>266</v>
      </c>
      <c r="E84" t="s">
        <v>267</v>
      </c>
      <c r="G84">
        <v>1</v>
      </c>
      <c r="H84">
        <v>0</v>
      </c>
      <c r="I84">
        <v>11.42</v>
      </c>
      <c r="J84">
        <v>3.9999999999999147E-2</v>
      </c>
      <c r="K84">
        <v>2</v>
      </c>
      <c r="L84">
        <v>100</v>
      </c>
    </row>
    <row r="85" spans="1:12">
      <c r="A85" s="22">
        <v>83</v>
      </c>
      <c r="B85">
        <v>142158</v>
      </c>
      <c r="C85" t="s">
        <v>275</v>
      </c>
      <c r="D85" t="s">
        <v>267</v>
      </c>
      <c r="G85">
        <v>1.43</v>
      </c>
      <c r="H85">
        <v>35</v>
      </c>
      <c r="I85">
        <v>7488.56</v>
      </c>
      <c r="J85">
        <v>7173.1200000000008</v>
      </c>
      <c r="K85">
        <v>12</v>
      </c>
      <c r="L85">
        <v>68.900000000000006</v>
      </c>
    </row>
    <row r="86" spans="1:12">
      <c r="A86" s="22">
        <v>84</v>
      </c>
      <c r="B86">
        <v>143913</v>
      </c>
      <c r="C86" t="s">
        <v>275</v>
      </c>
      <c r="D86" t="s">
        <v>267</v>
      </c>
      <c r="G86">
        <v>2.58</v>
      </c>
      <c r="H86">
        <v>25</v>
      </c>
      <c r="I86">
        <v>3385.49</v>
      </c>
      <c r="J86">
        <v>3067.54</v>
      </c>
      <c r="K86">
        <v>12</v>
      </c>
      <c r="L86">
        <v>31.1</v>
      </c>
    </row>
    <row r="87" spans="1:12">
      <c r="A87" s="22">
        <v>85</v>
      </c>
      <c r="B87">
        <v>143915</v>
      </c>
      <c r="C87" t="s">
        <v>220</v>
      </c>
      <c r="D87" t="s">
        <v>280</v>
      </c>
      <c r="G87">
        <v>2.4700000000000002</v>
      </c>
      <c r="H87">
        <v>0</v>
      </c>
      <c r="I87">
        <v>264.51</v>
      </c>
      <c r="J87">
        <v>202.35</v>
      </c>
      <c r="K87">
        <v>8</v>
      </c>
      <c r="L87">
        <v>0.2</v>
      </c>
    </row>
    <row r="88" spans="1:12">
      <c r="A88" s="22">
        <v>86</v>
      </c>
      <c r="B88">
        <v>144445</v>
      </c>
      <c r="C88" t="s">
        <v>184</v>
      </c>
      <c r="D88" t="s">
        <v>185</v>
      </c>
      <c r="G88">
        <v>2.09</v>
      </c>
      <c r="H88">
        <v>18</v>
      </c>
      <c r="I88">
        <v>4174.16</v>
      </c>
      <c r="J88">
        <v>3687.6</v>
      </c>
      <c r="K88">
        <v>12</v>
      </c>
      <c r="L88">
        <v>42.5</v>
      </c>
    </row>
    <row r="89" spans="1:12">
      <c r="A89" s="22">
        <v>87</v>
      </c>
      <c r="B89">
        <v>146088</v>
      </c>
      <c r="C89" t="s">
        <v>285</v>
      </c>
      <c r="F89" t="s">
        <v>39</v>
      </c>
      <c r="G89">
        <v>1</v>
      </c>
      <c r="H89">
        <v>0</v>
      </c>
      <c r="I89">
        <v>140.58000000000001</v>
      </c>
      <c r="J89">
        <v>7.9300000000000068</v>
      </c>
      <c r="K89">
        <v>5</v>
      </c>
      <c r="L89">
        <v>100</v>
      </c>
    </row>
    <row r="90" spans="1:12">
      <c r="A90" s="22">
        <v>88</v>
      </c>
      <c r="B90">
        <v>146089</v>
      </c>
      <c r="C90" t="s">
        <v>152</v>
      </c>
      <c r="F90" t="s">
        <v>34</v>
      </c>
      <c r="G90">
        <v>2</v>
      </c>
      <c r="H90">
        <v>0</v>
      </c>
      <c r="I90">
        <v>84.63</v>
      </c>
      <c r="J90">
        <v>-0.1000000000000085</v>
      </c>
      <c r="K90">
        <v>2</v>
      </c>
      <c r="L90">
        <v>0.1</v>
      </c>
    </row>
    <row r="91" spans="1:12">
      <c r="A91" s="22">
        <v>89</v>
      </c>
      <c r="B91">
        <v>146090</v>
      </c>
      <c r="C91" t="s">
        <v>126</v>
      </c>
      <c r="F91" t="s">
        <v>39</v>
      </c>
      <c r="G91">
        <v>2</v>
      </c>
      <c r="H91">
        <v>0</v>
      </c>
      <c r="I91">
        <v>80.790000000000006</v>
      </c>
      <c r="J91">
        <v>0.56000000000000227</v>
      </c>
      <c r="K91">
        <v>3</v>
      </c>
      <c r="L91">
        <v>0.1</v>
      </c>
    </row>
    <row r="92" spans="1:12">
      <c r="A92" s="22">
        <v>90</v>
      </c>
      <c r="B92">
        <v>146091</v>
      </c>
      <c r="C92" t="s">
        <v>126</v>
      </c>
      <c r="F92" t="s">
        <v>39</v>
      </c>
      <c r="G92">
        <v>1.27</v>
      </c>
      <c r="H92">
        <v>55</v>
      </c>
      <c r="I92">
        <v>11283.52</v>
      </c>
      <c r="J92">
        <v>10846.91</v>
      </c>
      <c r="K92">
        <v>12</v>
      </c>
      <c r="L92">
        <v>10.199999999999999</v>
      </c>
    </row>
    <row r="93" spans="1:12">
      <c r="A93" s="22">
        <v>91</v>
      </c>
      <c r="B93">
        <v>146265</v>
      </c>
      <c r="C93" t="s">
        <v>294</v>
      </c>
      <c r="F93" t="s">
        <v>135</v>
      </c>
      <c r="G93">
        <v>1.1200000000000001</v>
      </c>
      <c r="H93">
        <v>55</v>
      </c>
      <c r="I93">
        <v>4471.34</v>
      </c>
      <c r="J93">
        <v>4125.96</v>
      </c>
      <c r="K93">
        <v>12</v>
      </c>
      <c r="L93">
        <v>100</v>
      </c>
    </row>
    <row r="94" spans="1:12">
      <c r="A94" s="22">
        <v>92</v>
      </c>
      <c r="B94">
        <v>146266</v>
      </c>
      <c r="C94" t="s">
        <v>126</v>
      </c>
      <c r="F94" t="s">
        <v>39</v>
      </c>
      <c r="G94">
        <v>2.2200000000000002</v>
      </c>
      <c r="H94">
        <v>55</v>
      </c>
      <c r="I94">
        <v>3677.77</v>
      </c>
      <c r="J94">
        <v>3236.65</v>
      </c>
      <c r="K94">
        <v>12</v>
      </c>
      <c r="L94">
        <v>3.3</v>
      </c>
    </row>
    <row r="95" spans="1:12">
      <c r="A95" s="22">
        <v>93</v>
      </c>
      <c r="B95">
        <v>146268</v>
      </c>
      <c r="C95" t="s">
        <v>126</v>
      </c>
      <c r="F95" t="s">
        <v>39</v>
      </c>
      <c r="G95">
        <v>1</v>
      </c>
      <c r="H95">
        <v>0</v>
      </c>
      <c r="I95">
        <v>2.68</v>
      </c>
      <c r="J95">
        <v>-2.0000000000000021E-2</v>
      </c>
      <c r="K95">
        <v>1</v>
      </c>
      <c r="L95">
        <v>0</v>
      </c>
    </row>
    <row r="96" spans="1:12">
      <c r="A96" s="22">
        <v>94</v>
      </c>
      <c r="B96">
        <v>146999</v>
      </c>
      <c r="C96" t="s">
        <v>126</v>
      </c>
      <c r="F96" t="s">
        <v>39</v>
      </c>
      <c r="G96">
        <v>1.18</v>
      </c>
      <c r="H96">
        <v>55</v>
      </c>
      <c r="I96">
        <v>4830.25</v>
      </c>
      <c r="J96">
        <v>4274.1900000000014</v>
      </c>
      <c r="K96">
        <v>12</v>
      </c>
      <c r="L96">
        <v>4.4000000000000004</v>
      </c>
    </row>
    <row r="97" spans="1:12">
      <c r="A97" s="22">
        <v>95</v>
      </c>
      <c r="B97">
        <v>147000</v>
      </c>
      <c r="C97" t="s">
        <v>303</v>
      </c>
      <c r="F97" t="s">
        <v>163</v>
      </c>
      <c r="G97">
        <v>2.1800000000000002</v>
      </c>
      <c r="H97">
        <v>55</v>
      </c>
      <c r="I97">
        <v>4338.82</v>
      </c>
      <c r="J97">
        <v>3804.95</v>
      </c>
      <c r="K97">
        <v>12</v>
      </c>
      <c r="L97">
        <v>100</v>
      </c>
    </row>
    <row r="98" spans="1:12">
      <c r="A98" s="22">
        <v>96</v>
      </c>
      <c r="B98">
        <v>147001</v>
      </c>
      <c r="C98" t="s">
        <v>78</v>
      </c>
      <c r="F98" t="s">
        <v>39</v>
      </c>
      <c r="G98">
        <v>2</v>
      </c>
      <c r="H98">
        <v>0</v>
      </c>
      <c r="I98">
        <v>2.36</v>
      </c>
      <c r="J98">
        <v>-1.0000000000000229E-2</v>
      </c>
      <c r="K98">
        <v>1</v>
      </c>
      <c r="L98">
        <v>0</v>
      </c>
    </row>
    <row r="99" spans="1:12">
      <c r="A99" s="22">
        <v>97</v>
      </c>
      <c r="B99">
        <v>147138</v>
      </c>
      <c r="C99" t="s">
        <v>53</v>
      </c>
      <c r="F99" t="s">
        <v>54</v>
      </c>
      <c r="G99">
        <v>2</v>
      </c>
      <c r="H99">
        <v>0</v>
      </c>
      <c r="I99">
        <v>0.45</v>
      </c>
      <c r="J99">
        <v>1.0000000000000011E-2</v>
      </c>
      <c r="K99">
        <v>1</v>
      </c>
      <c r="L99">
        <v>0</v>
      </c>
    </row>
    <row r="100" spans="1:12">
      <c r="A100" s="22">
        <v>98</v>
      </c>
      <c r="B100">
        <v>147406</v>
      </c>
      <c r="C100" t="s">
        <v>53</v>
      </c>
      <c r="D100" t="s">
        <v>54</v>
      </c>
      <c r="E100" t="s">
        <v>54</v>
      </c>
      <c r="F100" t="s">
        <v>54</v>
      </c>
      <c r="G100">
        <v>2.15</v>
      </c>
      <c r="H100">
        <v>111</v>
      </c>
      <c r="I100">
        <v>12515.37</v>
      </c>
      <c r="J100">
        <v>7624.98</v>
      </c>
      <c r="K100">
        <v>12</v>
      </c>
      <c r="L100">
        <v>2.9</v>
      </c>
    </row>
    <row r="101" spans="1:12">
      <c r="A101" s="22">
        <v>99</v>
      </c>
      <c r="B101">
        <v>147409</v>
      </c>
      <c r="C101" t="s">
        <v>53</v>
      </c>
      <c r="D101" t="s">
        <v>107</v>
      </c>
      <c r="E101" t="s">
        <v>107</v>
      </c>
      <c r="F101" t="s">
        <v>107</v>
      </c>
      <c r="G101">
        <v>2.56</v>
      </c>
      <c r="H101">
        <v>73</v>
      </c>
      <c r="I101">
        <v>3263</v>
      </c>
      <c r="J101">
        <v>2432.9499999999998</v>
      </c>
      <c r="K101">
        <v>12</v>
      </c>
      <c r="L101">
        <v>0.8</v>
      </c>
    </row>
    <row r="102" spans="1:12">
      <c r="A102" s="22">
        <v>100</v>
      </c>
      <c r="B102">
        <v>147410</v>
      </c>
      <c r="C102" t="s">
        <v>53</v>
      </c>
      <c r="D102" t="s">
        <v>107</v>
      </c>
      <c r="G102">
        <v>1</v>
      </c>
      <c r="H102">
        <v>0</v>
      </c>
      <c r="I102">
        <v>4.47</v>
      </c>
      <c r="J102">
        <v>1.04</v>
      </c>
      <c r="K102">
        <v>2</v>
      </c>
      <c r="L102">
        <v>0</v>
      </c>
    </row>
    <row r="103" spans="1:12">
      <c r="A103" s="22">
        <v>101</v>
      </c>
      <c r="B103">
        <v>147411</v>
      </c>
      <c r="C103" t="s">
        <v>53</v>
      </c>
      <c r="D103" t="s">
        <v>107</v>
      </c>
      <c r="G103">
        <v>1</v>
      </c>
      <c r="H103">
        <v>0</v>
      </c>
      <c r="I103">
        <v>54.69</v>
      </c>
      <c r="J103">
        <v>10.06</v>
      </c>
      <c r="K103">
        <v>6</v>
      </c>
      <c r="L103">
        <v>0</v>
      </c>
    </row>
    <row r="104" spans="1:12">
      <c r="A104" s="22">
        <v>102</v>
      </c>
      <c r="B104">
        <v>147420</v>
      </c>
      <c r="C104" t="s">
        <v>53</v>
      </c>
      <c r="D104" t="s">
        <v>107</v>
      </c>
      <c r="E104" t="s">
        <v>107</v>
      </c>
      <c r="F104" t="s">
        <v>107</v>
      </c>
      <c r="G104">
        <v>2.4</v>
      </c>
      <c r="H104">
        <v>105</v>
      </c>
      <c r="I104">
        <v>8111.13</v>
      </c>
      <c r="J104">
        <v>5194.1000000000004</v>
      </c>
      <c r="K104">
        <v>12</v>
      </c>
      <c r="L104">
        <v>1.9</v>
      </c>
    </row>
    <row r="105" spans="1:12">
      <c r="A105" s="22">
        <v>103</v>
      </c>
      <c r="B105">
        <v>147443</v>
      </c>
      <c r="C105" t="s">
        <v>53</v>
      </c>
      <c r="F105" t="s">
        <v>54</v>
      </c>
      <c r="G105">
        <v>2</v>
      </c>
      <c r="H105">
        <v>0</v>
      </c>
      <c r="I105">
        <v>56.6</v>
      </c>
      <c r="J105">
        <v>12.23</v>
      </c>
      <c r="K105">
        <v>5</v>
      </c>
      <c r="L105">
        <v>0</v>
      </c>
    </row>
    <row r="106" spans="1:12">
      <c r="A106" s="22">
        <v>104</v>
      </c>
      <c r="B106">
        <v>147445</v>
      </c>
      <c r="C106" t="s">
        <v>53</v>
      </c>
      <c r="D106" t="s">
        <v>54</v>
      </c>
      <c r="E106" t="s">
        <v>54</v>
      </c>
      <c r="F106" t="s">
        <v>54</v>
      </c>
      <c r="G106">
        <v>1.3</v>
      </c>
      <c r="H106">
        <v>115</v>
      </c>
      <c r="I106">
        <v>20196.91</v>
      </c>
      <c r="J106">
        <v>11314.33</v>
      </c>
      <c r="K106">
        <v>12</v>
      </c>
      <c r="L106">
        <v>4.5999999999999996</v>
      </c>
    </row>
    <row r="107" spans="1:12">
      <c r="A107" s="22">
        <v>105</v>
      </c>
      <c r="B107">
        <v>148363</v>
      </c>
      <c r="C107" t="s">
        <v>332</v>
      </c>
      <c r="F107" t="s">
        <v>208</v>
      </c>
      <c r="G107">
        <v>2.58</v>
      </c>
      <c r="H107">
        <v>0</v>
      </c>
      <c r="I107">
        <v>3726.47</v>
      </c>
      <c r="J107">
        <v>2799.89</v>
      </c>
      <c r="K107">
        <v>12</v>
      </c>
      <c r="L107">
        <v>100</v>
      </c>
    </row>
    <row r="108" spans="1:12">
      <c r="A108" s="22">
        <v>106</v>
      </c>
      <c r="B108">
        <v>148736</v>
      </c>
      <c r="C108" t="s">
        <v>335</v>
      </c>
      <c r="F108" t="s">
        <v>62</v>
      </c>
      <c r="G108">
        <v>1.28</v>
      </c>
      <c r="H108">
        <v>55</v>
      </c>
      <c r="I108">
        <v>9149.9699999999993</v>
      </c>
      <c r="J108">
        <v>6652.4399999999987</v>
      </c>
      <c r="K108">
        <v>12</v>
      </c>
      <c r="L108">
        <v>69.2</v>
      </c>
    </row>
    <row r="109" spans="1:12">
      <c r="A109" s="22">
        <v>107</v>
      </c>
      <c r="B109">
        <v>148737</v>
      </c>
      <c r="C109" t="s">
        <v>335</v>
      </c>
      <c r="F109" t="s">
        <v>62</v>
      </c>
      <c r="G109">
        <v>2.2799999999999998</v>
      </c>
      <c r="H109">
        <v>55</v>
      </c>
      <c r="I109">
        <v>2602.52</v>
      </c>
      <c r="J109">
        <v>2278.86</v>
      </c>
      <c r="K109">
        <v>12</v>
      </c>
      <c r="L109">
        <v>19.7</v>
      </c>
    </row>
    <row r="110" spans="1:12">
      <c r="A110" s="22">
        <v>108</v>
      </c>
      <c r="B110">
        <v>148738</v>
      </c>
      <c r="C110" t="s">
        <v>53</v>
      </c>
      <c r="F110" t="s">
        <v>54</v>
      </c>
      <c r="G110">
        <v>2.29</v>
      </c>
      <c r="H110">
        <v>36</v>
      </c>
      <c r="I110">
        <v>1180.52</v>
      </c>
      <c r="J110">
        <v>1025.43</v>
      </c>
      <c r="K110">
        <v>12</v>
      </c>
      <c r="L110">
        <v>0.3</v>
      </c>
    </row>
    <row r="111" spans="1:12">
      <c r="A111" s="22">
        <v>109</v>
      </c>
      <c r="B111">
        <v>148865</v>
      </c>
      <c r="C111" t="s">
        <v>53</v>
      </c>
      <c r="E111" t="s">
        <v>54</v>
      </c>
      <c r="F111" t="s">
        <v>54</v>
      </c>
      <c r="G111">
        <v>2.4</v>
      </c>
      <c r="H111">
        <v>9</v>
      </c>
      <c r="I111">
        <v>4146.87</v>
      </c>
      <c r="J111">
        <v>2890.46</v>
      </c>
      <c r="K111">
        <v>12</v>
      </c>
      <c r="L111">
        <v>1</v>
      </c>
    </row>
    <row r="112" spans="1:12">
      <c r="A112" s="22">
        <v>110</v>
      </c>
      <c r="B112">
        <v>149463</v>
      </c>
      <c r="C112" t="s">
        <v>53</v>
      </c>
      <c r="D112" t="s">
        <v>345</v>
      </c>
      <c r="E112" t="s">
        <v>345</v>
      </c>
      <c r="F112" t="s">
        <v>345</v>
      </c>
      <c r="G112">
        <v>2.12</v>
      </c>
      <c r="H112">
        <v>45</v>
      </c>
      <c r="I112">
        <v>1587.79</v>
      </c>
      <c r="J112">
        <v>1036.6500000000001</v>
      </c>
      <c r="K112">
        <v>12</v>
      </c>
      <c r="L112">
        <v>0.4</v>
      </c>
    </row>
    <row r="113" spans="1:12">
      <c r="A113" s="22">
        <v>111</v>
      </c>
      <c r="B113">
        <v>149464</v>
      </c>
      <c r="C113" t="s">
        <v>53</v>
      </c>
      <c r="D113" t="s">
        <v>345</v>
      </c>
      <c r="F113" t="s">
        <v>345</v>
      </c>
      <c r="G113">
        <v>2</v>
      </c>
      <c r="H113">
        <v>0</v>
      </c>
      <c r="I113">
        <v>211.99</v>
      </c>
      <c r="J113">
        <v>41.650000000000013</v>
      </c>
      <c r="K113">
        <v>12</v>
      </c>
      <c r="L113">
        <v>0</v>
      </c>
    </row>
    <row r="114" spans="1:12">
      <c r="A114" s="22">
        <v>112</v>
      </c>
      <c r="B114">
        <v>149465</v>
      </c>
      <c r="C114" t="s">
        <v>53</v>
      </c>
      <c r="E114" t="s">
        <v>345</v>
      </c>
      <c r="F114" t="s">
        <v>345</v>
      </c>
      <c r="G114">
        <v>2</v>
      </c>
      <c r="H114">
        <v>0</v>
      </c>
      <c r="I114">
        <v>416.69</v>
      </c>
      <c r="J114">
        <v>373.64</v>
      </c>
      <c r="K114">
        <v>12</v>
      </c>
      <c r="L114">
        <v>0.1</v>
      </c>
    </row>
    <row r="115" spans="1:12">
      <c r="A115" s="22">
        <v>113</v>
      </c>
      <c r="B115">
        <v>149477</v>
      </c>
      <c r="C115" t="s">
        <v>53</v>
      </c>
      <c r="D115" t="s">
        <v>345</v>
      </c>
      <c r="E115" t="s">
        <v>345</v>
      </c>
      <c r="F115" t="s">
        <v>345</v>
      </c>
      <c r="G115">
        <v>2.1</v>
      </c>
      <c r="H115">
        <v>115</v>
      </c>
      <c r="I115">
        <v>20041.310000000001</v>
      </c>
      <c r="J115">
        <v>11572.43</v>
      </c>
      <c r="K115">
        <v>12</v>
      </c>
      <c r="L115">
        <v>4.5999999999999996</v>
      </c>
    </row>
    <row r="116" spans="1:12">
      <c r="A116" s="22">
        <v>114</v>
      </c>
      <c r="B116">
        <v>149478</v>
      </c>
      <c r="C116" t="s">
        <v>53</v>
      </c>
      <c r="D116" t="s">
        <v>345</v>
      </c>
      <c r="E116" t="s">
        <v>345</v>
      </c>
      <c r="F116" t="s">
        <v>345</v>
      </c>
      <c r="G116">
        <v>2.09</v>
      </c>
      <c r="H116">
        <v>172</v>
      </c>
      <c r="I116">
        <v>24904.47</v>
      </c>
      <c r="J116">
        <v>14159.46</v>
      </c>
      <c r="K116">
        <v>12</v>
      </c>
      <c r="L116">
        <v>5.7</v>
      </c>
    </row>
    <row r="117" spans="1:12">
      <c r="A117" s="22">
        <v>115</v>
      </c>
      <c r="B117">
        <v>149562</v>
      </c>
      <c r="C117" t="s">
        <v>53</v>
      </c>
      <c r="D117" t="s">
        <v>345</v>
      </c>
      <c r="E117" t="s">
        <v>345</v>
      </c>
      <c r="F117" t="s">
        <v>345</v>
      </c>
      <c r="G117">
        <v>2.94</v>
      </c>
      <c r="H117">
        <v>46</v>
      </c>
      <c r="I117">
        <v>4360.7299999999996</v>
      </c>
      <c r="J117">
        <v>3634.71</v>
      </c>
      <c r="K117">
        <v>12</v>
      </c>
      <c r="L117">
        <v>1</v>
      </c>
    </row>
    <row r="118" spans="1:12">
      <c r="A118" s="22">
        <v>116</v>
      </c>
      <c r="B118">
        <v>150077</v>
      </c>
      <c r="C118" t="s">
        <v>53</v>
      </c>
      <c r="F118" t="s">
        <v>345</v>
      </c>
      <c r="G118">
        <v>2.2400000000000002</v>
      </c>
      <c r="H118">
        <v>36</v>
      </c>
      <c r="I118">
        <v>1266</v>
      </c>
      <c r="J118">
        <v>1113.2</v>
      </c>
      <c r="K118">
        <v>12</v>
      </c>
      <c r="L118">
        <v>0.3</v>
      </c>
    </row>
    <row r="119" spans="1:12">
      <c r="A119" s="22">
        <v>117</v>
      </c>
      <c r="B119">
        <v>150312</v>
      </c>
      <c r="C119" t="s">
        <v>53</v>
      </c>
      <c r="F119" t="s">
        <v>107</v>
      </c>
      <c r="G119">
        <v>1.18</v>
      </c>
      <c r="H119">
        <v>36</v>
      </c>
      <c r="I119">
        <v>2533.41</v>
      </c>
      <c r="J119">
        <v>2212.17</v>
      </c>
      <c r="K119">
        <v>12</v>
      </c>
      <c r="L119">
        <v>0.6</v>
      </c>
    </row>
    <row r="120" spans="1:12">
      <c r="A120" s="22">
        <v>118</v>
      </c>
      <c r="B120">
        <v>150313</v>
      </c>
      <c r="C120" t="s">
        <v>335</v>
      </c>
      <c r="F120" t="s">
        <v>62</v>
      </c>
      <c r="G120">
        <v>2.2799999999999998</v>
      </c>
      <c r="H120">
        <v>36</v>
      </c>
      <c r="I120">
        <v>1475.57</v>
      </c>
      <c r="J120">
        <v>1265.1099999999999</v>
      </c>
      <c r="K120">
        <v>12</v>
      </c>
      <c r="L120">
        <v>11.2</v>
      </c>
    </row>
    <row r="121" spans="1:12">
      <c r="A121" s="22">
        <v>119</v>
      </c>
      <c r="B121">
        <v>150323</v>
      </c>
      <c r="C121" t="s">
        <v>374</v>
      </c>
      <c r="D121" t="s">
        <v>375</v>
      </c>
      <c r="E121" t="s">
        <v>375</v>
      </c>
      <c r="F121" t="s">
        <v>375</v>
      </c>
      <c r="G121">
        <v>2.29</v>
      </c>
      <c r="H121">
        <v>58</v>
      </c>
      <c r="I121">
        <v>1434.96</v>
      </c>
      <c r="J121">
        <v>983.16000000000008</v>
      </c>
      <c r="K121">
        <v>12</v>
      </c>
      <c r="L121">
        <v>6.7</v>
      </c>
    </row>
    <row r="122" spans="1:12">
      <c r="A122" s="22">
        <v>120</v>
      </c>
      <c r="B122">
        <v>150324</v>
      </c>
      <c r="C122" t="s">
        <v>374</v>
      </c>
      <c r="D122" t="s">
        <v>375</v>
      </c>
      <c r="E122" t="s">
        <v>375</v>
      </c>
      <c r="F122" t="s">
        <v>375</v>
      </c>
      <c r="G122">
        <v>2.1</v>
      </c>
      <c r="H122">
        <v>237</v>
      </c>
      <c r="I122">
        <v>12770.93</v>
      </c>
      <c r="J122">
        <v>5840.41</v>
      </c>
      <c r="K122">
        <v>12</v>
      </c>
      <c r="L122">
        <v>59.9</v>
      </c>
    </row>
    <row r="123" spans="1:12">
      <c r="A123" s="22">
        <v>121</v>
      </c>
      <c r="B123">
        <v>150325</v>
      </c>
      <c r="C123" t="s">
        <v>374</v>
      </c>
      <c r="D123" t="s">
        <v>375</v>
      </c>
      <c r="E123" t="s">
        <v>375</v>
      </c>
      <c r="F123" t="s">
        <v>375</v>
      </c>
      <c r="G123">
        <v>2.17</v>
      </c>
      <c r="H123">
        <v>186</v>
      </c>
      <c r="I123">
        <v>7102.58</v>
      </c>
      <c r="J123">
        <v>4392.5599999999986</v>
      </c>
      <c r="K123">
        <v>12</v>
      </c>
      <c r="L123">
        <v>33.299999999999997</v>
      </c>
    </row>
    <row r="124" spans="1:12">
      <c r="A124" s="22">
        <v>122</v>
      </c>
      <c r="B124">
        <v>150326</v>
      </c>
      <c r="C124" t="s">
        <v>388</v>
      </c>
      <c r="F124" t="s">
        <v>389</v>
      </c>
      <c r="G124">
        <v>1</v>
      </c>
      <c r="H124">
        <v>0</v>
      </c>
      <c r="I124">
        <v>10.039999999999999</v>
      </c>
      <c r="J124">
        <v>5.9999999999999991</v>
      </c>
      <c r="K124">
        <v>2</v>
      </c>
      <c r="L124">
        <v>100</v>
      </c>
    </row>
    <row r="125" spans="1:12">
      <c r="A125" s="22">
        <v>123</v>
      </c>
      <c r="B125">
        <v>150328</v>
      </c>
      <c r="C125" t="s">
        <v>392</v>
      </c>
      <c r="D125" t="s">
        <v>389</v>
      </c>
      <c r="E125" t="s">
        <v>389</v>
      </c>
      <c r="F125" t="s">
        <v>389</v>
      </c>
      <c r="G125">
        <v>1.19</v>
      </c>
      <c r="H125">
        <v>149</v>
      </c>
      <c r="I125">
        <v>2878.27</v>
      </c>
      <c r="J125">
        <v>1852.32</v>
      </c>
      <c r="K125">
        <v>12</v>
      </c>
      <c r="L125">
        <v>100</v>
      </c>
    </row>
    <row r="126" spans="1:12">
      <c r="A126" s="22">
        <v>124</v>
      </c>
      <c r="B126">
        <v>150332</v>
      </c>
      <c r="C126" t="s">
        <v>92</v>
      </c>
      <c r="F126" t="s">
        <v>93</v>
      </c>
      <c r="G126">
        <v>1.33</v>
      </c>
      <c r="H126">
        <v>49</v>
      </c>
      <c r="I126">
        <v>9639.7900000000009</v>
      </c>
      <c r="J126">
        <v>3935.7200000000012</v>
      </c>
      <c r="K126">
        <v>12</v>
      </c>
      <c r="L126">
        <v>27</v>
      </c>
    </row>
    <row r="127" spans="1:12">
      <c r="A127" s="22">
        <v>125</v>
      </c>
      <c r="B127">
        <v>150333</v>
      </c>
      <c r="C127" t="s">
        <v>92</v>
      </c>
      <c r="F127" t="s">
        <v>93</v>
      </c>
      <c r="G127">
        <v>2.33</v>
      </c>
      <c r="H127">
        <v>55</v>
      </c>
      <c r="I127">
        <v>11109.22</v>
      </c>
      <c r="J127">
        <v>4571.9399999999996</v>
      </c>
      <c r="K127">
        <v>12</v>
      </c>
      <c r="L127">
        <v>31.1</v>
      </c>
    </row>
    <row r="128" spans="1:12">
      <c r="A128" s="22">
        <v>126</v>
      </c>
      <c r="B128">
        <v>150334</v>
      </c>
      <c r="C128" t="s">
        <v>92</v>
      </c>
      <c r="F128" t="s">
        <v>93</v>
      </c>
      <c r="G128">
        <v>2.33</v>
      </c>
      <c r="H128">
        <v>49</v>
      </c>
      <c r="I128">
        <v>10604.65</v>
      </c>
      <c r="J128">
        <v>4201.9299999999994</v>
      </c>
      <c r="K128">
        <v>12</v>
      </c>
      <c r="L128">
        <v>29.7</v>
      </c>
    </row>
    <row r="129" spans="1:12">
      <c r="A129" s="22">
        <v>127</v>
      </c>
      <c r="B129">
        <v>150335</v>
      </c>
      <c r="C129" t="s">
        <v>403</v>
      </c>
      <c r="F129" t="s">
        <v>169</v>
      </c>
      <c r="G129">
        <v>2.33</v>
      </c>
      <c r="H129">
        <v>55</v>
      </c>
      <c r="I129">
        <v>11824.55</v>
      </c>
      <c r="J129">
        <v>4697.1999999999989</v>
      </c>
      <c r="K129">
        <v>12</v>
      </c>
      <c r="L129">
        <v>100</v>
      </c>
    </row>
    <row r="130" spans="1:12">
      <c r="A130" s="22">
        <v>128</v>
      </c>
      <c r="B130">
        <v>150336</v>
      </c>
      <c r="C130" t="s">
        <v>78</v>
      </c>
      <c r="F130" t="s">
        <v>39</v>
      </c>
      <c r="G130">
        <v>2.33</v>
      </c>
      <c r="H130">
        <v>55</v>
      </c>
      <c r="I130">
        <v>9057.7800000000007</v>
      </c>
      <c r="J130">
        <v>3910.6200000000008</v>
      </c>
      <c r="K130">
        <v>12</v>
      </c>
      <c r="L130">
        <v>9.1999999999999993</v>
      </c>
    </row>
    <row r="131" spans="1:12">
      <c r="A131" s="22">
        <v>129</v>
      </c>
      <c r="B131">
        <v>150337</v>
      </c>
      <c r="C131" t="s">
        <v>53</v>
      </c>
      <c r="F131" t="s">
        <v>107</v>
      </c>
      <c r="G131">
        <v>2.33</v>
      </c>
      <c r="H131">
        <v>55</v>
      </c>
      <c r="I131">
        <v>11862.58</v>
      </c>
      <c r="J131">
        <v>4802.13</v>
      </c>
      <c r="K131">
        <v>12</v>
      </c>
      <c r="L131">
        <v>2.7</v>
      </c>
    </row>
    <row r="132" spans="1:12">
      <c r="A132" s="22">
        <v>130</v>
      </c>
      <c r="B132">
        <v>150338</v>
      </c>
      <c r="C132" t="s">
        <v>53</v>
      </c>
      <c r="F132" t="s">
        <v>107</v>
      </c>
      <c r="G132">
        <v>2.33</v>
      </c>
      <c r="H132">
        <v>49</v>
      </c>
      <c r="I132">
        <v>8993.39</v>
      </c>
      <c r="J132">
        <v>3705.7999999999988</v>
      </c>
      <c r="K132">
        <v>12</v>
      </c>
      <c r="L132">
        <v>2.1</v>
      </c>
    </row>
    <row r="133" spans="1:12">
      <c r="A133" s="22">
        <v>131</v>
      </c>
      <c r="B133">
        <v>150339</v>
      </c>
      <c r="C133" t="s">
        <v>53</v>
      </c>
      <c r="F133" t="s">
        <v>107</v>
      </c>
      <c r="G133">
        <v>1.33</v>
      </c>
      <c r="H133">
        <v>55</v>
      </c>
      <c r="I133">
        <v>12763.52</v>
      </c>
      <c r="J133">
        <v>4978.93</v>
      </c>
      <c r="K133">
        <v>12</v>
      </c>
      <c r="L133">
        <v>2.9</v>
      </c>
    </row>
    <row r="134" spans="1:12">
      <c r="A134" s="22">
        <v>132</v>
      </c>
      <c r="B134">
        <v>152692</v>
      </c>
      <c r="C134" t="s">
        <v>53</v>
      </c>
      <c r="F134" t="s">
        <v>107</v>
      </c>
      <c r="G134">
        <v>3.36</v>
      </c>
      <c r="H134">
        <v>55</v>
      </c>
      <c r="I134">
        <v>15200.75</v>
      </c>
      <c r="J134">
        <v>3426.85</v>
      </c>
      <c r="K134">
        <v>9</v>
      </c>
      <c r="L134">
        <v>3.5</v>
      </c>
    </row>
    <row r="135" spans="1:12">
      <c r="A135" s="22">
        <v>133</v>
      </c>
      <c r="B135">
        <v>153658</v>
      </c>
      <c r="C135" t="s">
        <v>53</v>
      </c>
      <c r="E135" t="s">
        <v>107</v>
      </c>
      <c r="G135">
        <v>2</v>
      </c>
      <c r="H135">
        <v>0</v>
      </c>
      <c r="I135">
        <v>2.19</v>
      </c>
      <c r="J135">
        <v>1.45</v>
      </c>
      <c r="K135">
        <v>2</v>
      </c>
      <c r="L135">
        <v>0</v>
      </c>
    </row>
    <row r="136" spans="1:12">
      <c r="A136" s="22">
        <v>134</v>
      </c>
      <c r="B136">
        <v>153659</v>
      </c>
      <c r="C136" t="s">
        <v>53</v>
      </c>
      <c r="D136" t="s">
        <v>107</v>
      </c>
      <c r="E136" t="s">
        <v>107</v>
      </c>
      <c r="F136" t="s">
        <v>107</v>
      </c>
      <c r="G136">
        <v>3.19</v>
      </c>
      <c r="H136">
        <v>101</v>
      </c>
      <c r="I136">
        <v>24412.9</v>
      </c>
      <c r="J136">
        <v>11140.2</v>
      </c>
      <c r="K136">
        <v>12</v>
      </c>
      <c r="L136">
        <v>5.6</v>
      </c>
    </row>
    <row r="137" spans="1:12">
      <c r="A137" s="22">
        <v>135</v>
      </c>
      <c r="B137">
        <v>153660</v>
      </c>
      <c r="C137" t="s">
        <v>53</v>
      </c>
      <c r="D137" t="s">
        <v>107</v>
      </c>
      <c r="E137" t="s">
        <v>107</v>
      </c>
      <c r="F137" t="s">
        <v>107</v>
      </c>
      <c r="G137">
        <v>1.48</v>
      </c>
      <c r="H137">
        <v>73</v>
      </c>
      <c r="I137">
        <v>2918.04</v>
      </c>
      <c r="J137">
        <v>2133.27</v>
      </c>
      <c r="K137">
        <v>12</v>
      </c>
      <c r="L137">
        <v>0.7</v>
      </c>
    </row>
    <row r="138" spans="1:12">
      <c r="A138" s="22">
        <v>136</v>
      </c>
      <c r="B138">
        <v>153670</v>
      </c>
      <c r="C138" t="s">
        <v>53</v>
      </c>
      <c r="F138" t="s">
        <v>107</v>
      </c>
      <c r="G138">
        <v>2.2599999999999998</v>
      </c>
      <c r="H138">
        <v>55</v>
      </c>
      <c r="I138">
        <v>4277.8500000000004</v>
      </c>
      <c r="J138">
        <v>3847.35</v>
      </c>
      <c r="K138">
        <v>12</v>
      </c>
      <c r="L138">
        <v>1</v>
      </c>
    </row>
    <row r="139" spans="1:12">
      <c r="A139" s="22">
        <v>137</v>
      </c>
      <c r="B139">
        <v>154026</v>
      </c>
      <c r="C139" t="s">
        <v>53</v>
      </c>
      <c r="D139" t="s">
        <v>107</v>
      </c>
      <c r="E139" t="s">
        <v>107</v>
      </c>
      <c r="F139" t="s">
        <v>107</v>
      </c>
      <c r="G139">
        <v>2.4500000000000002</v>
      </c>
      <c r="H139">
        <v>14</v>
      </c>
      <c r="I139">
        <v>2477.73</v>
      </c>
      <c r="J139">
        <v>1630.74</v>
      </c>
      <c r="K139">
        <v>12</v>
      </c>
      <c r="L139">
        <v>0.6</v>
      </c>
    </row>
    <row r="140" spans="1:12">
      <c r="A140" s="22">
        <v>138</v>
      </c>
      <c r="B140">
        <v>154740</v>
      </c>
      <c r="C140" t="s">
        <v>53</v>
      </c>
      <c r="F140" t="s">
        <v>107</v>
      </c>
      <c r="G140">
        <v>1.22</v>
      </c>
      <c r="H140">
        <v>35</v>
      </c>
      <c r="I140">
        <v>3615.14</v>
      </c>
      <c r="J140">
        <v>2686.76</v>
      </c>
      <c r="K140">
        <v>12</v>
      </c>
      <c r="L140">
        <v>0.8</v>
      </c>
    </row>
    <row r="141" spans="1:12">
      <c r="A141" s="22">
        <v>139</v>
      </c>
      <c r="B141">
        <v>154861</v>
      </c>
      <c r="C141" t="s">
        <v>53</v>
      </c>
      <c r="E141" t="s">
        <v>107</v>
      </c>
      <c r="G141">
        <v>2</v>
      </c>
      <c r="H141">
        <v>0</v>
      </c>
      <c r="I141">
        <v>45.46</v>
      </c>
      <c r="J141">
        <v>8.3999999999999986</v>
      </c>
      <c r="K141">
        <v>5</v>
      </c>
      <c r="L141">
        <v>0</v>
      </c>
    </row>
    <row r="142" spans="1:12">
      <c r="A142" s="22">
        <v>140</v>
      </c>
      <c r="B142">
        <v>154894</v>
      </c>
      <c r="C142" t="s">
        <v>53</v>
      </c>
      <c r="E142" t="s">
        <v>107</v>
      </c>
      <c r="G142">
        <v>2</v>
      </c>
      <c r="H142">
        <v>0</v>
      </c>
      <c r="I142">
        <v>59.29</v>
      </c>
      <c r="J142">
        <v>-9.9999999999980105E-3</v>
      </c>
      <c r="K142">
        <v>4</v>
      </c>
      <c r="L142">
        <v>0</v>
      </c>
    </row>
    <row r="143" spans="1:12">
      <c r="A143" s="22">
        <v>141</v>
      </c>
      <c r="B143">
        <v>156925</v>
      </c>
      <c r="C143" t="s">
        <v>53</v>
      </c>
      <c r="D143" t="s">
        <v>107</v>
      </c>
      <c r="G143">
        <v>1</v>
      </c>
      <c r="H143">
        <v>0</v>
      </c>
      <c r="I143">
        <v>2.46</v>
      </c>
      <c r="J143">
        <v>2.46</v>
      </c>
      <c r="K143">
        <v>3</v>
      </c>
      <c r="L143">
        <v>0</v>
      </c>
    </row>
    <row r="144" spans="1:12">
      <c r="A144" s="22">
        <v>142</v>
      </c>
      <c r="B144">
        <v>157173</v>
      </c>
      <c r="C144" t="s">
        <v>53</v>
      </c>
      <c r="D144" t="s">
        <v>107</v>
      </c>
      <c r="G144">
        <v>2.37</v>
      </c>
      <c r="H144">
        <v>25</v>
      </c>
      <c r="I144">
        <v>4719.05</v>
      </c>
      <c r="J144">
        <v>4523.8100000000004</v>
      </c>
      <c r="K144">
        <v>12</v>
      </c>
      <c r="L144">
        <v>1.1000000000000001</v>
      </c>
    </row>
    <row r="145" spans="1:12">
      <c r="A145" s="22">
        <v>143</v>
      </c>
      <c r="B145">
        <v>157908</v>
      </c>
      <c r="C145" t="s">
        <v>53</v>
      </c>
      <c r="F145" t="s">
        <v>107</v>
      </c>
      <c r="G145">
        <v>1.25</v>
      </c>
      <c r="H145">
        <v>15</v>
      </c>
      <c r="I145">
        <v>552.72</v>
      </c>
      <c r="J145">
        <v>207.32000000000011</v>
      </c>
      <c r="K145">
        <v>7</v>
      </c>
      <c r="L145">
        <v>0.1</v>
      </c>
    </row>
    <row r="146" spans="1:12">
      <c r="A146" s="22">
        <v>144</v>
      </c>
      <c r="B146">
        <v>157969</v>
      </c>
      <c r="C146" t="s">
        <v>53</v>
      </c>
      <c r="D146" t="s">
        <v>107</v>
      </c>
      <c r="E146" t="s">
        <v>107</v>
      </c>
      <c r="F146" t="s">
        <v>107</v>
      </c>
      <c r="G146">
        <v>2.42</v>
      </c>
      <c r="H146">
        <v>62</v>
      </c>
      <c r="I146">
        <v>9412.0300000000007</v>
      </c>
      <c r="J146">
        <v>7231.1100000000006</v>
      </c>
      <c r="K146">
        <v>12</v>
      </c>
      <c r="L146">
        <v>2.2000000000000002</v>
      </c>
    </row>
    <row r="147" spans="1:12">
      <c r="A147" s="22">
        <v>145</v>
      </c>
      <c r="B147">
        <v>158767</v>
      </c>
      <c r="C147" t="s">
        <v>53</v>
      </c>
      <c r="D147" t="s">
        <v>107</v>
      </c>
      <c r="E147" t="s">
        <v>107</v>
      </c>
      <c r="F147" t="s">
        <v>107</v>
      </c>
      <c r="G147">
        <v>3.29</v>
      </c>
      <c r="H147">
        <v>138</v>
      </c>
      <c r="I147">
        <v>6863.85</v>
      </c>
      <c r="J147">
        <v>4686.1000000000004</v>
      </c>
      <c r="K147">
        <v>12</v>
      </c>
      <c r="L147">
        <v>1.6</v>
      </c>
    </row>
    <row r="148" spans="1:12">
      <c r="A148" s="22">
        <v>146</v>
      </c>
      <c r="B148">
        <v>159173</v>
      </c>
      <c r="C148" t="s">
        <v>53</v>
      </c>
      <c r="D148" t="s">
        <v>54</v>
      </c>
      <c r="E148" t="s">
        <v>54</v>
      </c>
      <c r="F148" t="s">
        <v>54</v>
      </c>
      <c r="G148">
        <v>1.49</v>
      </c>
      <c r="H148">
        <v>137</v>
      </c>
      <c r="I148">
        <v>6552.24</v>
      </c>
      <c r="J148">
        <v>4072.22</v>
      </c>
      <c r="K148">
        <v>12</v>
      </c>
      <c r="L148">
        <v>1.5</v>
      </c>
    </row>
    <row r="149" spans="1:12">
      <c r="A149" s="22">
        <v>147</v>
      </c>
      <c r="B149">
        <v>159303</v>
      </c>
      <c r="C149" t="s">
        <v>53</v>
      </c>
      <c r="E149" t="s">
        <v>54</v>
      </c>
      <c r="G149">
        <v>2.14</v>
      </c>
      <c r="H149">
        <v>9</v>
      </c>
      <c r="I149">
        <v>1135.43</v>
      </c>
      <c r="J149">
        <v>1102.32</v>
      </c>
      <c r="K149">
        <v>12</v>
      </c>
      <c r="L149">
        <v>0.3</v>
      </c>
    </row>
    <row r="150" spans="1:12">
      <c r="A150" s="22">
        <v>148</v>
      </c>
      <c r="B150">
        <v>159581</v>
      </c>
      <c r="C150" t="s">
        <v>220</v>
      </c>
      <c r="E150" t="s">
        <v>280</v>
      </c>
      <c r="G150">
        <v>1.25</v>
      </c>
      <c r="H150">
        <v>0</v>
      </c>
      <c r="I150">
        <v>2116.88</v>
      </c>
      <c r="J150">
        <v>21.700000000000269</v>
      </c>
      <c r="K150">
        <v>3</v>
      </c>
      <c r="L150">
        <v>1.5</v>
      </c>
    </row>
    <row r="151" spans="1:12">
      <c r="A151" s="22">
        <v>149</v>
      </c>
      <c r="B151">
        <v>159751</v>
      </c>
      <c r="C151" t="s">
        <v>220</v>
      </c>
      <c r="E151" t="s">
        <v>81</v>
      </c>
      <c r="G151">
        <v>2.23</v>
      </c>
      <c r="H151">
        <v>9</v>
      </c>
      <c r="I151">
        <v>937.12</v>
      </c>
      <c r="J151">
        <v>582.86</v>
      </c>
      <c r="K151">
        <v>12</v>
      </c>
      <c r="L151">
        <v>0.7</v>
      </c>
    </row>
    <row r="152" spans="1:12">
      <c r="A152" s="22">
        <v>150</v>
      </c>
      <c r="B152">
        <v>159984</v>
      </c>
      <c r="C152" t="s">
        <v>220</v>
      </c>
      <c r="E152" t="s">
        <v>81</v>
      </c>
      <c r="G152">
        <v>2.23</v>
      </c>
      <c r="H152">
        <v>0</v>
      </c>
      <c r="I152">
        <v>467.37</v>
      </c>
      <c r="J152">
        <v>19.910000000000029</v>
      </c>
      <c r="K152">
        <v>3</v>
      </c>
      <c r="L152">
        <v>0.3</v>
      </c>
    </row>
    <row r="153" spans="1:12">
      <c r="A153" s="22">
        <v>151</v>
      </c>
      <c r="B153">
        <v>160005</v>
      </c>
      <c r="C153" t="s">
        <v>29</v>
      </c>
      <c r="F153" t="s">
        <v>30</v>
      </c>
      <c r="G153">
        <v>1.35</v>
      </c>
      <c r="H153">
        <v>49</v>
      </c>
      <c r="I153">
        <v>2573.39</v>
      </c>
      <c r="J153">
        <v>2179.27</v>
      </c>
      <c r="K153">
        <v>12</v>
      </c>
      <c r="L153">
        <v>3.8</v>
      </c>
    </row>
    <row r="154" spans="1:12">
      <c r="A154" s="22">
        <v>152</v>
      </c>
      <c r="B154">
        <v>160008</v>
      </c>
      <c r="C154" t="s">
        <v>466</v>
      </c>
      <c r="F154" t="s">
        <v>467</v>
      </c>
      <c r="G154">
        <v>2.27</v>
      </c>
      <c r="H154">
        <v>36</v>
      </c>
      <c r="I154">
        <v>3171.97</v>
      </c>
      <c r="J154">
        <v>2969.98</v>
      </c>
      <c r="K154">
        <v>12</v>
      </c>
      <c r="L154">
        <v>100</v>
      </c>
    </row>
    <row r="155" spans="1:12">
      <c r="A155" s="22">
        <v>153</v>
      </c>
      <c r="B155">
        <v>160009</v>
      </c>
      <c r="C155" t="s">
        <v>152</v>
      </c>
      <c r="F155" t="s">
        <v>34</v>
      </c>
      <c r="G155">
        <v>1.4</v>
      </c>
      <c r="H155">
        <v>55</v>
      </c>
      <c r="I155">
        <v>11803.47</v>
      </c>
      <c r="J155">
        <v>4334.7700000000004</v>
      </c>
      <c r="K155">
        <v>12</v>
      </c>
      <c r="L155">
        <v>10.4</v>
      </c>
    </row>
    <row r="156" spans="1:12">
      <c r="A156" s="22">
        <v>154</v>
      </c>
      <c r="B156">
        <v>160355</v>
      </c>
      <c r="C156" t="s">
        <v>472</v>
      </c>
      <c r="D156" t="s">
        <v>473</v>
      </c>
      <c r="G156">
        <v>1.69</v>
      </c>
      <c r="H156">
        <v>5</v>
      </c>
      <c r="I156">
        <v>572.41</v>
      </c>
      <c r="J156">
        <v>465.64</v>
      </c>
      <c r="K156">
        <v>12</v>
      </c>
      <c r="L156">
        <v>100</v>
      </c>
    </row>
    <row r="157" spans="1:12">
      <c r="A157" s="22">
        <v>155</v>
      </c>
      <c r="B157">
        <v>160684</v>
      </c>
      <c r="C157" t="s">
        <v>53</v>
      </c>
      <c r="D157" t="s">
        <v>107</v>
      </c>
      <c r="E157" t="s">
        <v>107</v>
      </c>
      <c r="F157" t="s">
        <v>107</v>
      </c>
      <c r="G157">
        <v>2.48</v>
      </c>
      <c r="H157">
        <v>176</v>
      </c>
      <c r="I157">
        <v>7561.83</v>
      </c>
      <c r="J157">
        <v>4722.38</v>
      </c>
      <c r="K157">
        <v>12</v>
      </c>
      <c r="L157">
        <v>1.7</v>
      </c>
    </row>
    <row r="158" spans="1:12">
      <c r="A158" s="22">
        <v>156</v>
      </c>
      <c r="B158">
        <v>162383</v>
      </c>
      <c r="C158" t="s">
        <v>53</v>
      </c>
      <c r="F158" t="s">
        <v>54</v>
      </c>
      <c r="G158">
        <v>1</v>
      </c>
      <c r="H158">
        <v>0</v>
      </c>
      <c r="I158">
        <v>27.14</v>
      </c>
      <c r="J158">
        <v>15.37</v>
      </c>
      <c r="K158">
        <v>9</v>
      </c>
      <c r="L158">
        <v>0</v>
      </c>
    </row>
    <row r="159" spans="1:12">
      <c r="A159" s="22">
        <v>157</v>
      </c>
      <c r="B159">
        <v>162384</v>
      </c>
      <c r="C159" t="s">
        <v>53</v>
      </c>
      <c r="F159" t="s">
        <v>54</v>
      </c>
      <c r="G159">
        <v>1</v>
      </c>
      <c r="H159">
        <v>0</v>
      </c>
      <c r="I159">
        <v>22.85</v>
      </c>
      <c r="J159">
        <v>10.32</v>
      </c>
      <c r="K159">
        <v>5</v>
      </c>
      <c r="L159">
        <v>0</v>
      </c>
    </row>
    <row r="160" spans="1:12">
      <c r="A160" s="22">
        <v>158</v>
      </c>
      <c r="B160">
        <v>163247</v>
      </c>
      <c r="C160" t="s">
        <v>53</v>
      </c>
      <c r="E160" t="s">
        <v>107</v>
      </c>
      <c r="G160">
        <v>2.61</v>
      </c>
      <c r="H160">
        <v>41</v>
      </c>
      <c r="I160">
        <v>6583.82</v>
      </c>
      <c r="J160">
        <v>6000.44</v>
      </c>
      <c r="K160">
        <v>12</v>
      </c>
      <c r="L160">
        <v>1.5</v>
      </c>
    </row>
    <row r="161" spans="1:12">
      <c r="A161" s="22">
        <v>159</v>
      </c>
      <c r="B161">
        <v>163298</v>
      </c>
      <c r="C161" t="s">
        <v>486</v>
      </c>
      <c r="F161" t="s">
        <v>487</v>
      </c>
      <c r="G161">
        <v>1.18</v>
      </c>
      <c r="H161">
        <v>36</v>
      </c>
      <c r="I161">
        <v>513.09</v>
      </c>
      <c r="J161">
        <v>473.25</v>
      </c>
      <c r="K161">
        <v>12</v>
      </c>
      <c r="L161">
        <v>0.2</v>
      </c>
    </row>
    <row r="162" spans="1:12">
      <c r="A162" s="22">
        <v>160</v>
      </c>
      <c r="B162">
        <v>163299</v>
      </c>
      <c r="C162" t="s">
        <v>486</v>
      </c>
      <c r="F162" t="s">
        <v>487</v>
      </c>
      <c r="G162">
        <v>1.18</v>
      </c>
      <c r="H162">
        <v>36</v>
      </c>
      <c r="I162">
        <v>565</v>
      </c>
      <c r="J162">
        <v>534.96</v>
      </c>
      <c r="K162">
        <v>12</v>
      </c>
      <c r="L162">
        <v>0.2</v>
      </c>
    </row>
    <row r="163" spans="1:12">
      <c r="A163" s="22">
        <v>161</v>
      </c>
      <c r="B163">
        <v>163300</v>
      </c>
      <c r="C163" t="s">
        <v>486</v>
      </c>
      <c r="F163" t="s">
        <v>487</v>
      </c>
      <c r="G163">
        <v>1.26</v>
      </c>
      <c r="H163">
        <v>55</v>
      </c>
      <c r="I163">
        <v>5978.22</v>
      </c>
      <c r="J163">
        <v>5481.6</v>
      </c>
      <c r="K163">
        <v>12</v>
      </c>
      <c r="L163">
        <v>2.4</v>
      </c>
    </row>
    <row r="164" spans="1:12">
      <c r="A164" s="22">
        <v>162</v>
      </c>
      <c r="B164">
        <v>163316</v>
      </c>
      <c r="C164" t="s">
        <v>486</v>
      </c>
      <c r="D164" t="s">
        <v>487</v>
      </c>
      <c r="F164" t="s">
        <v>487</v>
      </c>
      <c r="G164">
        <v>2</v>
      </c>
      <c r="H164">
        <v>0</v>
      </c>
      <c r="I164">
        <v>141.25</v>
      </c>
      <c r="J164">
        <v>19.23</v>
      </c>
      <c r="K164">
        <v>5</v>
      </c>
      <c r="L164">
        <v>0.1</v>
      </c>
    </row>
    <row r="165" spans="1:12">
      <c r="A165" s="22">
        <v>163</v>
      </c>
      <c r="B165">
        <v>163317</v>
      </c>
      <c r="C165" t="s">
        <v>126</v>
      </c>
      <c r="D165" t="s">
        <v>39</v>
      </c>
      <c r="E165" t="s">
        <v>39</v>
      </c>
      <c r="F165" t="s">
        <v>39</v>
      </c>
      <c r="G165">
        <v>2.6</v>
      </c>
      <c r="H165">
        <v>105</v>
      </c>
      <c r="I165">
        <v>5969.09</v>
      </c>
      <c r="J165">
        <v>3755.53</v>
      </c>
      <c r="K165">
        <v>12</v>
      </c>
      <c r="L165">
        <v>5.4</v>
      </c>
    </row>
    <row r="166" spans="1:12">
      <c r="A166" s="22">
        <v>164</v>
      </c>
      <c r="B166">
        <v>163365</v>
      </c>
      <c r="C166" t="s">
        <v>53</v>
      </c>
      <c r="D166" t="s">
        <v>345</v>
      </c>
      <c r="E166" t="s">
        <v>345</v>
      </c>
      <c r="F166" t="s">
        <v>345</v>
      </c>
      <c r="G166">
        <v>2.2000000000000002</v>
      </c>
      <c r="H166">
        <v>59</v>
      </c>
      <c r="I166">
        <v>1521.69</v>
      </c>
      <c r="J166">
        <v>978.73</v>
      </c>
      <c r="K166">
        <v>12</v>
      </c>
      <c r="L166">
        <v>0.4</v>
      </c>
    </row>
    <row r="167" spans="1:12">
      <c r="A167" s="22">
        <v>165</v>
      </c>
      <c r="B167">
        <v>163423</v>
      </c>
      <c r="C167" t="s">
        <v>53</v>
      </c>
      <c r="E167" t="s">
        <v>345</v>
      </c>
      <c r="G167">
        <v>1.1599999999999999</v>
      </c>
      <c r="H167">
        <v>9</v>
      </c>
      <c r="I167">
        <v>1054.82</v>
      </c>
      <c r="J167">
        <v>828.3</v>
      </c>
      <c r="K167">
        <v>12</v>
      </c>
      <c r="L167">
        <v>0.2</v>
      </c>
    </row>
    <row r="168" spans="1:12">
      <c r="A168" s="22">
        <v>166</v>
      </c>
      <c r="B168">
        <v>163464</v>
      </c>
      <c r="C168" t="s">
        <v>53</v>
      </c>
      <c r="F168" t="s">
        <v>345</v>
      </c>
      <c r="G168">
        <v>2.36</v>
      </c>
      <c r="H168">
        <v>55</v>
      </c>
      <c r="I168">
        <v>28653.27</v>
      </c>
      <c r="J168">
        <v>7025.2900000000009</v>
      </c>
      <c r="K168">
        <v>12</v>
      </c>
      <c r="L168">
        <v>6.6</v>
      </c>
    </row>
    <row r="169" spans="1:12">
      <c r="A169" s="22">
        <v>167</v>
      </c>
      <c r="B169">
        <v>163817</v>
      </c>
      <c r="C169" t="s">
        <v>53</v>
      </c>
      <c r="D169" t="s">
        <v>345</v>
      </c>
      <c r="G169">
        <v>2.33</v>
      </c>
      <c r="H169">
        <v>85</v>
      </c>
      <c r="I169">
        <v>31798.66</v>
      </c>
      <c r="J169">
        <v>15031.58</v>
      </c>
      <c r="K169">
        <v>12</v>
      </c>
      <c r="L169">
        <v>7.3</v>
      </c>
    </row>
    <row r="170" spans="1:12">
      <c r="A170" s="22">
        <v>168</v>
      </c>
      <c r="B170">
        <v>163818</v>
      </c>
      <c r="C170" t="s">
        <v>53</v>
      </c>
      <c r="D170" t="s">
        <v>345</v>
      </c>
      <c r="G170">
        <v>3.33</v>
      </c>
      <c r="H170">
        <v>82</v>
      </c>
      <c r="I170">
        <v>20736.28</v>
      </c>
      <c r="J170">
        <v>9926.3299999999981</v>
      </c>
      <c r="K170">
        <v>12</v>
      </c>
      <c r="L170">
        <v>4.8</v>
      </c>
    </row>
    <row r="171" spans="1:12">
      <c r="A171" s="22">
        <v>169</v>
      </c>
      <c r="B171">
        <v>163819</v>
      </c>
      <c r="C171" t="s">
        <v>53</v>
      </c>
      <c r="D171" t="s">
        <v>345</v>
      </c>
      <c r="G171">
        <v>3.33</v>
      </c>
      <c r="H171">
        <v>15</v>
      </c>
      <c r="I171">
        <v>10137.89</v>
      </c>
      <c r="J171">
        <v>4692.49</v>
      </c>
      <c r="K171">
        <v>12</v>
      </c>
      <c r="L171">
        <v>2.2999999999999998</v>
      </c>
    </row>
    <row r="172" spans="1:12">
      <c r="A172" s="22">
        <v>170</v>
      </c>
      <c r="B172">
        <v>164006</v>
      </c>
      <c r="C172" t="s">
        <v>515</v>
      </c>
      <c r="F172" t="s">
        <v>236</v>
      </c>
      <c r="G172">
        <v>1.43</v>
      </c>
      <c r="H172">
        <v>36</v>
      </c>
      <c r="I172">
        <v>4075.24</v>
      </c>
      <c r="J172">
        <v>3803.78</v>
      </c>
      <c r="K172">
        <v>12</v>
      </c>
      <c r="L172">
        <v>100</v>
      </c>
    </row>
    <row r="173" spans="1:12">
      <c r="A173" s="22">
        <v>171</v>
      </c>
      <c r="B173">
        <v>164007</v>
      </c>
      <c r="C173" t="s">
        <v>486</v>
      </c>
      <c r="F173" t="s">
        <v>487</v>
      </c>
      <c r="G173">
        <v>1.25</v>
      </c>
      <c r="H173">
        <v>35</v>
      </c>
      <c r="I173">
        <v>1664.56</v>
      </c>
      <c r="J173">
        <v>1474.41</v>
      </c>
      <c r="K173">
        <v>12</v>
      </c>
      <c r="L173">
        <v>0.7</v>
      </c>
    </row>
    <row r="174" spans="1:12">
      <c r="A174" s="22">
        <v>172</v>
      </c>
      <c r="B174">
        <v>164156</v>
      </c>
      <c r="C174" t="s">
        <v>486</v>
      </c>
      <c r="D174" t="s">
        <v>487</v>
      </c>
      <c r="G174">
        <v>3.25</v>
      </c>
      <c r="H174">
        <v>5</v>
      </c>
      <c r="I174">
        <v>408.48</v>
      </c>
      <c r="J174">
        <v>374.77</v>
      </c>
      <c r="K174">
        <v>12</v>
      </c>
      <c r="L174">
        <v>0.2</v>
      </c>
    </row>
    <row r="175" spans="1:12">
      <c r="A175" s="22">
        <v>173</v>
      </c>
      <c r="B175">
        <v>165328</v>
      </c>
      <c r="C175" t="s">
        <v>486</v>
      </c>
      <c r="E175" t="s">
        <v>487</v>
      </c>
      <c r="F175" t="s">
        <v>487</v>
      </c>
      <c r="G175">
        <v>2.09</v>
      </c>
      <c r="H175">
        <v>45</v>
      </c>
      <c r="I175">
        <v>1367.99</v>
      </c>
      <c r="J175">
        <v>432.83</v>
      </c>
      <c r="K175">
        <v>12</v>
      </c>
      <c r="L175">
        <v>0.6</v>
      </c>
    </row>
    <row r="176" spans="1:12">
      <c r="A176" s="22">
        <v>174</v>
      </c>
      <c r="B176">
        <v>165333</v>
      </c>
      <c r="C176" t="s">
        <v>486</v>
      </c>
      <c r="F176" t="s">
        <v>487</v>
      </c>
      <c r="G176">
        <v>1</v>
      </c>
      <c r="H176">
        <v>0</v>
      </c>
      <c r="I176">
        <v>46.89</v>
      </c>
      <c r="J176">
        <v>3.2000000000000028</v>
      </c>
      <c r="K176">
        <v>2</v>
      </c>
      <c r="L176">
        <v>0</v>
      </c>
    </row>
    <row r="177" spans="1:12">
      <c r="A177" s="22">
        <v>175</v>
      </c>
      <c r="B177">
        <v>165713</v>
      </c>
      <c r="C177" t="s">
        <v>486</v>
      </c>
      <c r="E177" t="s">
        <v>487</v>
      </c>
      <c r="G177">
        <v>1</v>
      </c>
      <c r="H177">
        <v>0</v>
      </c>
      <c r="I177">
        <v>47.33</v>
      </c>
      <c r="J177">
        <v>-3.000000000000114E-2</v>
      </c>
      <c r="K177">
        <v>2</v>
      </c>
      <c r="L177">
        <v>0</v>
      </c>
    </row>
    <row r="178" spans="1:12">
      <c r="A178" s="22">
        <v>176</v>
      </c>
      <c r="B178">
        <v>165715</v>
      </c>
      <c r="C178" t="s">
        <v>486</v>
      </c>
      <c r="E178" t="s">
        <v>487</v>
      </c>
      <c r="G178">
        <v>1.59</v>
      </c>
      <c r="H178">
        <v>41</v>
      </c>
      <c r="I178">
        <v>2417.0500000000002</v>
      </c>
      <c r="J178">
        <v>2347.91</v>
      </c>
      <c r="K178">
        <v>12</v>
      </c>
      <c r="L178">
        <v>1</v>
      </c>
    </row>
    <row r="179" spans="1:12">
      <c r="A179" s="22">
        <v>177</v>
      </c>
      <c r="B179">
        <v>165716</v>
      </c>
      <c r="C179" t="s">
        <v>486</v>
      </c>
      <c r="E179" t="s">
        <v>487</v>
      </c>
      <c r="G179">
        <v>1.41</v>
      </c>
      <c r="H179">
        <v>45</v>
      </c>
      <c r="I179">
        <v>2527.06</v>
      </c>
      <c r="J179">
        <v>2420.21</v>
      </c>
      <c r="K179">
        <v>12</v>
      </c>
      <c r="L179">
        <v>1</v>
      </c>
    </row>
    <row r="180" spans="1:12">
      <c r="A180" s="22">
        <v>178</v>
      </c>
      <c r="B180">
        <v>165719</v>
      </c>
      <c r="C180" t="s">
        <v>486</v>
      </c>
      <c r="E180" t="s">
        <v>487</v>
      </c>
      <c r="G180">
        <v>1.86</v>
      </c>
      <c r="H180">
        <v>39</v>
      </c>
      <c r="I180">
        <v>710.32</v>
      </c>
      <c r="J180">
        <v>706.0200000000001</v>
      </c>
      <c r="K180">
        <v>12</v>
      </c>
      <c r="L180">
        <v>0.3</v>
      </c>
    </row>
    <row r="181" spans="1:12">
      <c r="A181" s="22">
        <v>179</v>
      </c>
      <c r="B181">
        <v>165858</v>
      </c>
      <c r="C181" t="s">
        <v>486</v>
      </c>
      <c r="E181" t="s">
        <v>487</v>
      </c>
      <c r="G181">
        <v>1</v>
      </c>
      <c r="H181">
        <v>0</v>
      </c>
      <c r="I181">
        <v>252.45</v>
      </c>
      <c r="J181">
        <v>17.089999999999971</v>
      </c>
      <c r="K181">
        <v>3</v>
      </c>
      <c r="L181">
        <v>0.1</v>
      </c>
    </row>
    <row r="182" spans="1:12">
      <c r="A182" s="22">
        <v>180</v>
      </c>
      <c r="B182">
        <v>166210</v>
      </c>
      <c r="C182" t="s">
        <v>486</v>
      </c>
      <c r="E182" t="s">
        <v>487</v>
      </c>
      <c r="G182">
        <v>3.3</v>
      </c>
      <c r="H182">
        <v>66</v>
      </c>
      <c r="I182">
        <v>12410.52</v>
      </c>
      <c r="J182">
        <v>11319.63</v>
      </c>
      <c r="K182">
        <v>12</v>
      </c>
      <c r="L182">
        <v>5</v>
      </c>
    </row>
    <row r="183" spans="1:12">
      <c r="A183" s="22">
        <v>181</v>
      </c>
      <c r="B183">
        <v>166501</v>
      </c>
      <c r="C183" t="s">
        <v>486</v>
      </c>
      <c r="E183" t="s">
        <v>487</v>
      </c>
      <c r="G183">
        <v>1.23</v>
      </c>
      <c r="H183">
        <v>0</v>
      </c>
      <c r="I183">
        <v>473.23</v>
      </c>
      <c r="J183">
        <v>21.160000000000029</v>
      </c>
      <c r="K183">
        <v>3</v>
      </c>
      <c r="L183">
        <v>0.2</v>
      </c>
    </row>
    <row r="184" spans="1:12">
      <c r="A184" s="22">
        <v>182</v>
      </c>
      <c r="B184">
        <v>166502</v>
      </c>
      <c r="C184" t="s">
        <v>486</v>
      </c>
      <c r="E184" t="s">
        <v>487</v>
      </c>
      <c r="G184">
        <v>2.23</v>
      </c>
      <c r="H184">
        <v>0</v>
      </c>
      <c r="I184">
        <v>404.03</v>
      </c>
      <c r="J184">
        <v>17.81999999999999</v>
      </c>
      <c r="K184">
        <v>4</v>
      </c>
      <c r="L184">
        <v>0.2</v>
      </c>
    </row>
    <row r="185" spans="1:12">
      <c r="A185" s="22">
        <v>183</v>
      </c>
      <c r="B185">
        <v>166540</v>
      </c>
      <c r="C185" t="s">
        <v>486</v>
      </c>
      <c r="F185" t="s">
        <v>487</v>
      </c>
      <c r="G185">
        <v>2.2599999999999998</v>
      </c>
      <c r="H185">
        <v>15</v>
      </c>
      <c r="I185">
        <v>523.28</v>
      </c>
      <c r="J185">
        <v>488.1</v>
      </c>
      <c r="K185">
        <v>12</v>
      </c>
      <c r="L185">
        <v>0.2</v>
      </c>
    </row>
    <row r="186" spans="1:12">
      <c r="A186" s="22">
        <v>184</v>
      </c>
      <c r="B186">
        <v>166650</v>
      </c>
      <c r="C186" t="s">
        <v>486</v>
      </c>
      <c r="D186" t="s">
        <v>487</v>
      </c>
      <c r="F186" t="s">
        <v>487</v>
      </c>
      <c r="G186">
        <v>2.3199999999999998</v>
      </c>
      <c r="H186">
        <v>140</v>
      </c>
      <c r="I186">
        <v>66132.47</v>
      </c>
      <c r="J186">
        <v>61247.61</v>
      </c>
      <c r="K186">
        <v>12</v>
      </c>
      <c r="L186">
        <v>26.8</v>
      </c>
    </row>
    <row r="187" spans="1:12">
      <c r="A187" s="22">
        <v>185</v>
      </c>
      <c r="B187">
        <v>166706</v>
      </c>
      <c r="C187" t="s">
        <v>486</v>
      </c>
      <c r="F187" t="s">
        <v>487</v>
      </c>
      <c r="G187">
        <v>2.41</v>
      </c>
      <c r="H187">
        <v>35</v>
      </c>
      <c r="I187">
        <v>8783.08</v>
      </c>
      <c r="J187">
        <v>8277.68</v>
      </c>
      <c r="K187">
        <v>12</v>
      </c>
      <c r="L187">
        <v>3.6</v>
      </c>
    </row>
    <row r="188" spans="1:12">
      <c r="A188" s="22">
        <v>186</v>
      </c>
      <c r="B188">
        <v>166728</v>
      </c>
      <c r="C188" t="s">
        <v>486</v>
      </c>
      <c r="E188" t="s">
        <v>487</v>
      </c>
      <c r="G188">
        <v>1.54</v>
      </c>
      <c r="H188">
        <v>48</v>
      </c>
      <c r="I188">
        <v>11256.99</v>
      </c>
      <c r="J188">
        <v>11066.29</v>
      </c>
      <c r="K188">
        <v>12</v>
      </c>
      <c r="L188">
        <v>4.5999999999999996</v>
      </c>
    </row>
    <row r="189" spans="1:12">
      <c r="A189" s="22">
        <v>187</v>
      </c>
      <c r="B189">
        <v>167018</v>
      </c>
      <c r="C189" t="s">
        <v>486</v>
      </c>
      <c r="E189" t="s">
        <v>487</v>
      </c>
      <c r="G189">
        <v>3.35</v>
      </c>
      <c r="H189">
        <v>41</v>
      </c>
      <c r="I189">
        <v>3496.99</v>
      </c>
      <c r="J189">
        <v>3354.88</v>
      </c>
      <c r="K189">
        <v>12</v>
      </c>
      <c r="L189">
        <v>1.4</v>
      </c>
    </row>
    <row r="190" spans="1:12">
      <c r="A190" s="22">
        <v>188</v>
      </c>
      <c r="B190">
        <v>167046</v>
      </c>
      <c r="C190" t="s">
        <v>486</v>
      </c>
      <c r="E190" t="s">
        <v>487</v>
      </c>
      <c r="G190">
        <v>1</v>
      </c>
      <c r="H190">
        <v>0</v>
      </c>
      <c r="I190">
        <v>0.9</v>
      </c>
      <c r="J190">
        <v>0</v>
      </c>
      <c r="K190">
        <v>1</v>
      </c>
      <c r="L190">
        <v>0</v>
      </c>
    </row>
    <row r="191" spans="1:12">
      <c r="A191" s="22">
        <v>189</v>
      </c>
      <c r="B191">
        <v>167144</v>
      </c>
      <c r="C191" t="s">
        <v>486</v>
      </c>
      <c r="E191" t="s">
        <v>487</v>
      </c>
      <c r="G191">
        <v>2.46</v>
      </c>
      <c r="H191">
        <v>30</v>
      </c>
      <c r="I191">
        <v>13007.16</v>
      </c>
      <c r="J191">
        <v>12949.53</v>
      </c>
      <c r="K191">
        <v>12</v>
      </c>
      <c r="L191">
        <v>5.3</v>
      </c>
    </row>
    <row r="192" spans="1:12">
      <c r="A192" s="22">
        <v>190</v>
      </c>
      <c r="B192">
        <v>167279</v>
      </c>
      <c r="C192" t="s">
        <v>486</v>
      </c>
      <c r="D192" t="s">
        <v>487</v>
      </c>
      <c r="E192" t="s">
        <v>487</v>
      </c>
      <c r="F192" t="s">
        <v>487</v>
      </c>
      <c r="G192">
        <v>2</v>
      </c>
      <c r="H192">
        <v>0</v>
      </c>
      <c r="I192">
        <v>202.77</v>
      </c>
      <c r="J192">
        <v>14.80000000000001</v>
      </c>
      <c r="K192">
        <v>5</v>
      </c>
      <c r="L192">
        <v>0.1</v>
      </c>
    </row>
    <row r="193" spans="1:12">
      <c r="A193" s="22">
        <v>191</v>
      </c>
      <c r="B193">
        <v>167280</v>
      </c>
      <c r="C193" t="s">
        <v>486</v>
      </c>
      <c r="D193" t="s">
        <v>487</v>
      </c>
      <c r="E193" t="s">
        <v>487</v>
      </c>
      <c r="F193" t="s">
        <v>487</v>
      </c>
      <c r="G193">
        <v>2.57</v>
      </c>
      <c r="H193">
        <v>0</v>
      </c>
      <c r="I193">
        <v>4171.66</v>
      </c>
      <c r="J193">
        <v>2604.21</v>
      </c>
      <c r="K193">
        <v>12</v>
      </c>
      <c r="L193">
        <v>1.7</v>
      </c>
    </row>
    <row r="194" spans="1:12">
      <c r="A194" s="22">
        <v>192</v>
      </c>
      <c r="B194">
        <v>167281</v>
      </c>
      <c r="C194" t="s">
        <v>486</v>
      </c>
      <c r="D194" t="s">
        <v>487</v>
      </c>
      <c r="E194" t="s">
        <v>487</v>
      </c>
      <c r="F194" t="s">
        <v>487</v>
      </c>
      <c r="G194">
        <v>1.57</v>
      </c>
      <c r="H194">
        <v>0</v>
      </c>
      <c r="I194">
        <v>2993.76</v>
      </c>
      <c r="J194">
        <v>1624.97</v>
      </c>
      <c r="K194">
        <v>12</v>
      </c>
      <c r="L194">
        <v>1.2</v>
      </c>
    </row>
    <row r="195" spans="1:12">
      <c r="A195" s="22">
        <v>193</v>
      </c>
      <c r="B195">
        <v>167282</v>
      </c>
      <c r="C195" t="s">
        <v>486</v>
      </c>
      <c r="F195" t="s">
        <v>487</v>
      </c>
      <c r="G195">
        <v>1</v>
      </c>
      <c r="H195">
        <v>0</v>
      </c>
      <c r="I195">
        <v>0.56999999999999995</v>
      </c>
      <c r="J195">
        <v>0</v>
      </c>
      <c r="K195">
        <v>1</v>
      </c>
      <c r="L195">
        <v>0</v>
      </c>
    </row>
    <row r="196" spans="1:12">
      <c r="A196" s="22">
        <v>194</v>
      </c>
      <c r="B196">
        <v>167314</v>
      </c>
      <c r="C196" t="s">
        <v>486</v>
      </c>
      <c r="D196" t="s">
        <v>487</v>
      </c>
      <c r="E196" t="s">
        <v>487</v>
      </c>
      <c r="F196" t="s">
        <v>487</v>
      </c>
      <c r="G196">
        <v>2.56</v>
      </c>
      <c r="H196">
        <v>0</v>
      </c>
      <c r="I196">
        <v>9788.18</v>
      </c>
      <c r="J196">
        <v>6265.01</v>
      </c>
      <c r="K196">
        <v>12</v>
      </c>
      <c r="L196">
        <v>4</v>
      </c>
    </row>
    <row r="197" spans="1:12">
      <c r="A197" s="22">
        <v>195</v>
      </c>
      <c r="B197">
        <v>168200</v>
      </c>
      <c r="C197" t="s">
        <v>486</v>
      </c>
      <c r="F197" t="s">
        <v>487</v>
      </c>
      <c r="G197">
        <v>2.2200000000000002</v>
      </c>
      <c r="H197">
        <v>36</v>
      </c>
      <c r="I197">
        <v>1455.59</v>
      </c>
      <c r="J197">
        <v>1372.25</v>
      </c>
      <c r="K197">
        <v>12</v>
      </c>
      <c r="L197">
        <v>0.6</v>
      </c>
    </row>
    <row r="198" spans="1:12">
      <c r="A198" s="22">
        <v>196</v>
      </c>
      <c r="B198">
        <v>168201</v>
      </c>
      <c r="C198" t="s">
        <v>486</v>
      </c>
      <c r="F198" t="s">
        <v>487</v>
      </c>
      <c r="G198">
        <v>1.22</v>
      </c>
      <c r="H198">
        <v>0</v>
      </c>
      <c r="I198">
        <v>477.11</v>
      </c>
      <c r="J198">
        <v>447.19</v>
      </c>
      <c r="K198">
        <v>10</v>
      </c>
      <c r="L198">
        <v>0.2</v>
      </c>
    </row>
    <row r="199" spans="1:12">
      <c r="A199" s="22">
        <v>197</v>
      </c>
      <c r="B199">
        <v>168983</v>
      </c>
      <c r="C199" t="s">
        <v>486</v>
      </c>
      <c r="F199" t="s">
        <v>487</v>
      </c>
      <c r="G199">
        <v>1.21</v>
      </c>
      <c r="H199">
        <v>54</v>
      </c>
      <c r="I199">
        <v>2644.3</v>
      </c>
      <c r="J199">
        <v>2446.62</v>
      </c>
      <c r="K199">
        <v>12</v>
      </c>
      <c r="L199">
        <v>1.1000000000000001</v>
      </c>
    </row>
    <row r="200" spans="1:12">
      <c r="A200" s="22">
        <v>198</v>
      </c>
      <c r="B200">
        <v>169123</v>
      </c>
      <c r="C200" t="s">
        <v>486</v>
      </c>
      <c r="E200" t="s">
        <v>487</v>
      </c>
      <c r="G200">
        <v>1.51</v>
      </c>
      <c r="H200">
        <v>9</v>
      </c>
      <c r="I200">
        <v>1781.37</v>
      </c>
      <c r="J200">
        <v>1752.65</v>
      </c>
      <c r="K200">
        <v>12</v>
      </c>
      <c r="L200">
        <v>0.7</v>
      </c>
    </row>
    <row r="201" spans="1:12">
      <c r="A201" s="22">
        <v>199</v>
      </c>
      <c r="B201">
        <v>169392</v>
      </c>
      <c r="C201" t="s">
        <v>220</v>
      </c>
      <c r="E201" t="s">
        <v>280</v>
      </c>
      <c r="G201">
        <v>3.05</v>
      </c>
      <c r="H201">
        <v>9</v>
      </c>
      <c r="I201">
        <v>15845.18</v>
      </c>
      <c r="J201">
        <v>1684.880000000001</v>
      </c>
      <c r="K201">
        <v>12</v>
      </c>
      <c r="L201">
        <v>11.3</v>
      </c>
    </row>
    <row r="202" spans="1:12">
      <c r="A202" s="22">
        <v>200</v>
      </c>
      <c r="B202">
        <v>170960</v>
      </c>
      <c r="C202" t="s">
        <v>220</v>
      </c>
      <c r="D202" t="s">
        <v>280</v>
      </c>
      <c r="E202" t="s">
        <v>280</v>
      </c>
      <c r="F202" t="s">
        <v>280</v>
      </c>
      <c r="G202">
        <v>2.57</v>
      </c>
      <c r="H202">
        <v>129</v>
      </c>
      <c r="I202">
        <v>9750.61</v>
      </c>
      <c r="J202">
        <v>5311.23</v>
      </c>
      <c r="K202">
        <v>12</v>
      </c>
      <c r="L202">
        <v>7</v>
      </c>
    </row>
    <row r="203" spans="1:12">
      <c r="A203" s="22">
        <v>201</v>
      </c>
      <c r="B203">
        <v>170964</v>
      </c>
      <c r="C203" t="s">
        <v>220</v>
      </c>
      <c r="D203" t="s">
        <v>280</v>
      </c>
      <c r="E203" t="s">
        <v>280</v>
      </c>
      <c r="F203" t="s">
        <v>280</v>
      </c>
      <c r="G203">
        <v>2.56</v>
      </c>
      <c r="H203">
        <v>208</v>
      </c>
      <c r="I203">
        <v>14560</v>
      </c>
      <c r="J203">
        <v>8806.4</v>
      </c>
      <c r="K203">
        <v>12</v>
      </c>
      <c r="L203">
        <v>10.4</v>
      </c>
    </row>
    <row r="204" spans="1:12">
      <c r="A204" s="22">
        <v>202</v>
      </c>
      <c r="B204">
        <v>170976</v>
      </c>
      <c r="C204" t="s">
        <v>220</v>
      </c>
      <c r="D204" t="s">
        <v>280</v>
      </c>
      <c r="E204" t="s">
        <v>280</v>
      </c>
      <c r="F204" t="s">
        <v>280</v>
      </c>
      <c r="G204">
        <v>2.56</v>
      </c>
      <c r="H204">
        <v>214</v>
      </c>
      <c r="I204">
        <v>20874.509999999998</v>
      </c>
      <c r="J204">
        <v>13431.51</v>
      </c>
      <c r="K204">
        <v>12</v>
      </c>
      <c r="L204">
        <v>14.9</v>
      </c>
    </row>
    <row r="205" spans="1:12">
      <c r="A205" s="22">
        <v>203</v>
      </c>
      <c r="B205">
        <v>170983</v>
      </c>
      <c r="C205" t="s">
        <v>220</v>
      </c>
      <c r="D205" t="s">
        <v>280</v>
      </c>
      <c r="E205" t="s">
        <v>280</v>
      </c>
      <c r="F205" t="s">
        <v>280</v>
      </c>
      <c r="G205">
        <v>2.58</v>
      </c>
      <c r="H205">
        <v>157</v>
      </c>
      <c r="I205">
        <v>12148.65</v>
      </c>
      <c r="J205">
        <v>6631.7599999999993</v>
      </c>
      <c r="K205">
        <v>12</v>
      </c>
      <c r="L205">
        <v>8.6999999999999993</v>
      </c>
    </row>
    <row r="206" spans="1:12">
      <c r="A206" s="22">
        <v>204</v>
      </c>
      <c r="B206">
        <v>171748</v>
      </c>
      <c r="C206" t="s">
        <v>220</v>
      </c>
      <c r="D206" t="s">
        <v>280</v>
      </c>
      <c r="F206" t="s">
        <v>280</v>
      </c>
      <c r="G206">
        <v>1.06</v>
      </c>
      <c r="H206">
        <v>82</v>
      </c>
      <c r="I206">
        <v>1050.71</v>
      </c>
      <c r="J206">
        <v>817.85</v>
      </c>
      <c r="K206">
        <v>12</v>
      </c>
      <c r="L206">
        <v>0.8</v>
      </c>
    </row>
    <row r="207" spans="1:12">
      <c r="A207" s="22">
        <v>205</v>
      </c>
      <c r="B207">
        <v>171751</v>
      </c>
      <c r="C207" t="s">
        <v>220</v>
      </c>
      <c r="F207" t="s">
        <v>280</v>
      </c>
      <c r="G207">
        <v>1</v>
      </c>
      <c r="H207">
        <v>0</v>
      </c>
      <c r="I207">
        <v>93.32</v>
      </c>
      <c r="J207">
        <v>85.99</v>
      </c>
      <c r="K207">
        <v>4</v>
      </c>
      <c r="L207">
        <v>0.1</v>
      </c>
    </row>
    <row r="208" spans="1:12">
      <c r="A208" s="22">
        <v>206</v>
      </c>
      <c r="B208">
        <v>171756</v>
      </c>
      <c r="C208" t="s">
        <v>220</v>
      </c>
      <c r="F208" t="s">
        <v>280</v>
      </c>
      <c r="G208">
        <v>2</v>
      </c>
      <c r="H208">
        <v>0</v>
      </c>
      <c r="I208">
        <v>19.489999999999998</v>
      </c>
      <c r="J208">
        <v>1.0399999999999989</v>
      </c>
      <c r="K208">
        <v>2</v>
      </c>
      <c r="L208">
        <v>0</v>
      </c>
    </row>
    <row r="209" spans="1:12">
      <c r="A209" s="22">
        <v>207</v>
      </c>
      <c r="B209">
        <v>171757</v>
      </c>
      <c r="C209" t="s">
        <v>220</v>
      </c>
      <c r="D209" t="s">
        <v>280</v>
      </c>
      <c r="E209" t="s">
        <v>280</v>
      </c>
      <c r="F209" t="s">
        <v>280</v>
      </c>
      <c r="G209">
        <v>2.4700000000000002</v>
      </c>
      <c r="H209">
        <v>70</v>
      </c>
      <c r="I209">
        <v>2227.14</v>
      </c>
      <c r="J209">
        <v>1722.36</v>
      </c>
      <c r="K209">
        <v>12</v>
      </c>
      <c r="L209">
        <v>1.6</v>
      </c>
    </row>
    <row r="210" spans="1:12">
      <c r="A210" s="22">
        <v>208</v>
      </c>
      <c r="B210">
        <v>171758</v>
      </c>
      <c r="C210" t="s">
        <v>220</v>
      </c>
      <c r="D210" t="s">
        <v>280</v>
      </c>
      <c r="E210" t="s">
        <v>280</v>
      </c>
      <c r="F210" t="s">
        <v>280</v>
      </c>
      <c r="G210">
        <v>1.47</v>
      </c>
      <c r="H210">
        <v>108</v>
      </c>
      <c r="I210">
        <v>5050.1499999999996</v>
      </c>
      <c r="J210">
        <v>3160.37</v>
      </c>
      <c r="K210">
        <v>12</v>
      </c>
      <c r="L210">
        <v>3.6</v>
      </c>
    </row>
    <row r="211" spans="1:12">
      <c r="A211" s="22">
        <v>209</v>
      </c>
      <c r="B211">
        <v>171759</v>
      </c>
      <c r="C211" t="s">
        <v>220</v>
      </c>
      <c r="F211" t="s">
        <v>280</v>
      </c>
      <c r="G211">
        <v>1.46</v>
      </c>
      <c r="H211">
        <v>15</v>
      </c>
      <c r="I211">
        <v>376.06</v>
      </c>
      <c r="J211">
        <v>328.82</v>
      </c>
      <c r="K211">
        <v>7</v>
      </c>
      <c r="L211">
        <v>0.3</v>
      </c>
    </row>
    <row r="212" spans="1:12">
      <c r="A212" s="22">
        <v>210</v>
      </c>
      <c r="B212">
        <v>171766</v>
      </c>
      <c r="C212" t="s">
        <v>220</v>
      </c>
      <c r="D212" t="s">
        <v>280</v>
      </c>
      <c r="E212" t="s">
        <v>280</v>
      </c>
      <c r="F212" t="s">
        <v>280</v>
      </c>
      <c r="G212">
        <v>1.62</v>
      </c>
      <c r="H212">
        <v>175</v>
      </c>
      <c r="I212">
        <v>16240.58</v>
      </c>
      <c r="J212">
        <v>11061.04</v>
      </c>
      <c r="K212">
        <v>12</v>
      </c>
      <c r="L212">
        <v>11.6</v>
      </c>
    </row>
    <row r="213" spans="1:12">
      <c r="A213" s="22">
        <v>211</v>
      </c>
      <c r="B213">
        <v>171768</v>
      </c>
      <c r="C213" t="s">
        <v>220</v>
      </c>
      <c r="F213" t="s">
        <v>280</v>
      </c>
      <c r="G213">
        <v>1.39</v>
      </c>
      <c r="H213">
        <v>55</v>
      </c>
      <c r="I213">
        <v>2651.49</v>
      </c>
      <c r="J213">
        <v>2221.7399999999998</v>
      </c>
      <c r="K213">
        <v>12</v>
      </c>
      <c r="L213">
        <v>1.9</v>
      </c>
    </row>
    <row r="214" spans="1:12">
      <c r="A214" s="22">
        <v>212</v>
      </c>
      <c r="B214">
        <v>171769</v>
      </c>
      <c r="C214" t="s">
        <v>220</v>
      </c>
      <c r="F214" t="s">
        <v>280</v>
      </c>
      <c r="G214">
        <v>1.39</v>
      </c>
      <c r="H214">
        <v>55</v>
      </c>
      <c r="I214">
        <v>3429.58</v>
      </c>
      <c r="J214">
        <v>3063.07</v>
      </c>
      <c r="K214">
        <v>12</v>
      </c>
      <c r="L214">
        <v>2.5</v>
      </c>
    </row>
    <row r="215" spans="1:12">
      <c r="A215" s="22">
        <v>213</v>
      </c>
      <c r="B215">
        <v>171770</v>
      </c>
      <c r="C215" t="s">
        <v>220</v>
      </c>
      <c r="F215" t="s">
        <v>280</v>
      </c>
      <c r="G215">
        <v>1</v>
      </c>
      <c r="H215">
        <v>0</v>
      </c>
      <c r="I215">
        <v>2.77</v>
      </c>
      <c r="J215">
        <v>-2.0000000000000021E-2</v>
      </c>
      <c r="K215">
        <v>2</v>
      </c>
      <c r="L215">
        <v>0</v>
      </c>
    </row>
    <row r="216" spans="1:12">
      <c r="A216" s="22">
        <v>214</v>
      </c>
      <c r="B216">
        <v>171775</v>
      </c>
      <c r="C216" t="s">
        <v>29</v>
      </c>
      <c r="F216" t="s">
        <v>30</v>
      </c>
      <c r="G216">
        <v>2.8</v>
      </c>
      <c r="H216">
        <v>36</v>
      </c>
      <c r="I216">
        <v>4186.93</v>
      </c>
      <c r="J216">
        <v>3935.52</v>
      </c>
      <c r="K216">
        <v>12</v>
      </c>
      <c r="L216">
        <v>6.2</v>
      </c>
    </row>
    <row r="217" spans="1:12">
      <c r="A217" s="22">
        <v>215</v>
      </c>
      <c r="B217">
        <v>171966</v>
      </c>
      <c r="C217" t="s">
        <v>29</v>
      </c>
      <c r="D217" t="s">
        <v>30</v>
      </c>
      <c r="G217">
        <v>2.2999999999999998</v>
      </c>
      <c r="H217">
        <v>69</v>
      </c>
      <c r="I217">
        <v>5318.27</v>
      </c>
      <c r="J217">
        <v>4728.97</v>
      </c>
      <c r="K217">
        <v>12</v>
      </c>
      <c r="L217">
        <v>7.8</v>
      </c>
    </row>
    <row r="218" spans="1:12">
      <c r="A218" s="22">
        <v>216</v>
      </c>
      <c r="B218">
        <v>177261</v>
      </c>
      <c r="C218" t="s">
        <v>29</v>
      </c>
      <c r="D218" t="s">
        <v>30</v>
      </c>
      <c r="E218" t="s">
        <v>30</v>
      </c>
      <c r="F218" t="s">
        <v>30</v>
      </c>
      <c r="G218">
        <v>2.2599999999999998</v>
      </c>
      <c r="H218">
        <v>154</v>
      </c>
      <c r="I218">
        <v>11145.27</v>
      </c>
      <c r="J218">
        <v>6421.9400000000014</v>
      </c>
      <c r="K218">
        <v>12</v>
      </c>
      <c r="L218">
        <v>16.399999999999999</v>
      </c>
    </row>
    <row r="219" spans="1:12">
      <c r="A219" s="22">
        <v>217</v>
      </c>
      <c r="B219">
        <v>177271</v>
      </c>
      <c r="C219" t="s">
        <v>29</v>
      </c>
      <c r="D219" t="s">
        <v>30</v>
      </c>
      <c r="E219" t="s">
        <v>30</v>
      </c>
      <c r="F219" t="s">
        <v>30</v>
      </c>
      <c r="G219">
        <v>2.2599999999999998</v>
      </c>
      <c r="H219">
        <v>163</v>
      </c>
      <c r="I219">
        <v>9962.8799999999992</v>
      </c>
      <c r="J219">
        <v>6340.3499999999995</v>
      </c>
      <c r="K219">
        <v>12</v>
      </c>
      <c r="L219">
        <v>14.7</v>
      </c>
    </row>
    <row r="220" spans="1:12">
      <c r="A220" s="22">
        <v>218</v>
      </c>
      <c r="B220">
        <v>177529</v>
      </c>
      <c r="C220" t="s">
        <v>641</v>
      </c>
      <c r="F220" t="s">
        <v>642</v>
      </c>
      <c r="G220">
        <v>2.4500000000000002</v>
      </c>
      <c r="H220">
        <v>54</v>
      </c>
      <c r="I220">
        <v>9860.81</v>
      </c>
      <c r="J220">
        <v>8342.9</v>
      </c>
      <c r="K220">
        <v>12</v>
      </c>
      <c r="L220">
        <v>100</v>
      </c>
    </row>
    <row r="221" spans="1:12">
      <c r="A221" s="22">
        <v>219</v>
      </c>
      <c r="B221">
        <v>177535</v>
      </c>
      <c r="C221" t="s">
        <v>220</v>
      </c>
      <c r="F221" t="s">
        <v>81</v>
      </c>
      <c r="G221">
        <v>2.2799999999999998</v>
      </c>
      <c r="H221">
        <v>54</v>
      </c>
      <c r="I221">
        <v>5800.23</v>
      </c>
      <c r="J221">
        <v>4480.37</v>
      </c>
      <c r="K221">
        <v>12</v>
      </c>
      <c r="L221">
        <v>4.0999999999999996</v>
      </c>
    </row>
    <row r="222" spans="1:12">
      <c r="A222" s="22">
        <v>220</v>
      </c>
      <c r="B222">
        <v>177536</v>
      </c>
      <c r="C222" t="s">
        <v>220</v>
      </c>
      <c r="F222" t="s">
        <v>81</v>
      </c>
      <c r="G222">
        <v>2.2000000000000002</v>
      </c>
      <c r="H222">
        <v>55</v>
      </c>
      <c r="I222">
        <v>7853.85</v>
      </c>
      <c r="J222">
        <v>6875.7900000000009</v>
      </c>
      <c r="K222">
        <v>12</v>
      </c>
      <c r="L222">
        <v>5.6</v>
      </c>
    </row>
    <row r="223" spans="1:12">
      <c r="A223" s="22">
        <v>221</v>
      </c>
      <c r="B223">
        <v>177552</v>
      </c>
      <c r="C223" t="s">
        <v>220</v>
      </c>
      <c r="F223" t="s">
        <v>81</v>
      </c>
      <c r="G223">
        <v>1.18</v>
      </c>
      <c r="H223">
        <v>55</v>
      </c>
      <c r="I223">
        <v>9355.93</v>
      </c>
      <c r="J223">
        <v>8218.1</v>
      </c>
      <c r="K223">
        <v>12</v>
      </c>
      <c r="L223">
        <v>6.7</v>
      </c>
    </row>
    <row r="224" spans="1:12">
      <c r="A224" s="22">
        <v>222</v>
      </c>
      <c r="B224">
        <v>177556</v>
      </c>
      <c r="C224" t="s">
        <v>651</v>
      </c>
      <c r="F224" t="s">
        <v>169</v>
      </c>
      <c r="G224">
        <v>2.23</v>
      </c>
      <c r="H224">
        <v>55</v>
      </c>
      <c r="I224">
        <v>6952.16</v>
      </c>
      <c r="J224">
        <v>6257.61</v>
      </c>
      <c r="K224">
        <v>12</v>
      </c>
      <c r="L224">
        <v>17.399999999999999</v>
      </c>
    </row>
    <row r="225" spans="1:12">
      <c r="A225" s="22">
        <v>223</v>
      </c>
      <c r="B225">
        <v>177557</v>
      </c>
      <c r="C225" t="s">
        <v>651</v>
      </c>
      <c r="F225" t="s">
        <v>169</v>
      </c>
      <c r="G225">
        <v>2.17</v>
      </c>
      <c r="H225">
        <v>54</v>
      </c>
      <c r="I225">
        <v>4423.25</v>
      </c>
      <c r="J225">
        <v>3907.84</v>
      </c>
      <c r="K225">
        <v>12</v>
      </c>
      <c r="L225">
        <v>11.1</v>
      </c>
    </row>
    <row r="226" spans="1:12">
      <c r="A226" s="22">
        <v>224</v>
      </c>
      <c r="B226">
        <v>177558</v>
      </c>
      <c r="C226" t="s">
        <v>651</v>
      </c>
      <c r="F226" t="s">
        <v>169</v>
      </c>
      <c r="G226">
        <v>2.5099999999999998</v>
      </c>
      <c r="H226">
        <v>55</v>
      </c>
      <c r="I226">
        <v>21025.63</v>
      </c>
      <c r="J226">
        <v>18604.37</v>
      </c>
      <c r="K226">
        <v>12</v>
      </c>
      <c r="L226">
        <v>52.6</v>
      </c>
    </row>
    <row r="227" spans="1:12">
      <c r="A227" s="22">
        <v>225</v>
      </c>
      <c r="B227">
        <v>177559</v>
      </c>
      <c r="C227" t="s">
        <v>651</v>
      </c>
      <c r="F227" t="s">
        <v>169</v>
      </c>
      <c r="G227">
        <v>2.15</v>
      </c>
      <c r="H227">
        <v>54</v>
      </c>
      <c r="I227">
        <v>5004.0200000000004</v>
      </c>
      <c r="J227">
        <v>4486.2800000000007</v>
      </c>
      <c r="K227">
        <v>12</v>
      </c>
      <c r="L227">
        <v>12.5</v>
      </c>
    </row>
    <row r="228" spans="1:12">
      <c r="A228" s="22">
        <v>226</v>
      </c>
      <c r="B228">
        <v>177560</v>
      </c>
      <c r="C228" t="s">
        <v>651</v>
      </c>
      <c r="F228" t="s">
        <v>169</v>
      </c>
      <c r="G228">
        <v>2.15</v>
      </c>
      <c r="H228">
        <v>36</v>
      </c>
      <c r="I228">
        <v>2551.7600000000002</v>
      </c>
      <c r="J228">
        <v>2286.89</v>
      </c>
      <c r="K228">
        <v>12</v>
      </c>
      <c r="L228">
        <v>6.4</v>
      </c>
    </row>
    <row r="229" spans="1:12">
      <c r="A229" s="22">
        <v>227</v>
      </c>
      <c r="B229">
        <v>178165</v>
      </c>
      <c r="C229" t="s">
        <v>486</v>
      </c>
      <c r="D229" t="s">
        <v>487</v>
      </c>
      <c r="G229">
        <v>1.5</v>
      </c>
      <c r="H229">
        <v>5</v>
      </c>
      <c r="I229">
        <v>457.3</v>
      </c>
      <c r="J229">
        <v>307.98</v>
      </c>
      <c r="K229">
        <v>12</v>
      </c>
      <c r="L229">
        <v>0.2</v>
      </c>
    </row>
    <row r="230" spans="1:12">
      <c r="A230" s="22">
        <v>228</v>
      </c>
      <c r="B230">
        <v>178166</v>
      </c>
      <c r="C230" t="s">
        <v>486</v>
      </c>
      <c r="D230" t="s">
        <v>487</v>
      </c>
      <c r="G230">
        <v>2.36</v>
      </c>
      <c r="H230">
        <v>5</v>
      </c>
      <c r="I230">
        <v>861.8</v>
      </c>
      <c r="J230">
        <v>679.02</v>
      </c>
      <c r="K230">
        <v>12</v>
      </c>
      <c r="L230">
        <v>0.3</v>
      </c>
    </row>
    <row r="231" spans="1:12">
      <c r="A231" s="22">
        <v>229</v>
      </c>
      <c r="B231">
        <v>178167</v>
      </c>
      <c r="C231" t="s">
        <v>486</v>
      </c>
      <c r="D231" t="s">
        <v>487</v>
      </c>
      <c r="G231">
        <v>1.5</v>
      </c>
      <c r="H231">
        <v>15</v>
      </c>
      <c r="I231">
        <v>1291.28</v>
      </c>
      <c r="J231">
        <v>1200.1099999999999</v>
      </c>
      <c r="K231">
        <v>12</v>
      </c>
      <c r="L231">
        <v>0.5</v>
      </c>
    </row>
    <row r="232" spans="1:12">
      <c r="A232" s="22">
        <v>230</v>
      </c>
      <c r="B232">
        <v>179670</v>
      </c>
      <c r="C232" t="s">
        <v>486</v>
      </c>
      <c r="E232" t="s">
        <v>487</v>
      </c>
      <c r="G232">
        <v>2.67</v>
      </c>
      <c r="H232">
        <v>0</v>
      </c>
      <c r="I232">
        <v>5963.88</v>
      </c>
      <c r="J232">
        <v>1468.93</v>
      </c>
      <c r="K232">
        <v>12</v>
      </c>
      <c r="L232">
        <v>2.4</v>
      </c>
    </row>
    <row r="233" spans="1:12">
      <c r="A233" s="22">
        <v>231</v>
      </c>
      <c r="B233">
        <v>181459</v>
      </c>
      <c r="C233" t="s">
        <v>486</v>
      </c>
      <c r="D233" t="s">
        <v>487</v>
      </c>
      <c r="E233" t="s">
        <v>487</v>
      </c>
      <c r="F233" t="s">
        <v>487</v>
      </c>
      <c r="G233">
        <v>2.59</v>
      </c>
      <c r="H233">
        <v>186</v>
      </c>
      <c r="I233">
        <v>16233.43</v>
      </c>
      <c r="J233">
        <v>12300.15</v>
      </c>
      <c r="K233">
        <v>12</v>
      </c>
      <c r="L233">
        <v>6.6</v>
      </c>
    </row>
    <row r="234" spans="1:12">
      <c r="A234" s="22">
        <v>232</v>
      </c>
      <c r="B234">
        <v>184696</v>
      </c>
      <c r="C234" t="s">
        <v>486</v>
      </c>
      <c r="D234" t="s">
        <v>487</v>
      </c>
      <c r="E234" t="s">
        <v>487</v>
      </c>
      <c r="F234" t="s">
        <v>487</v>
      </c>
      <c r="G234">
        <v>2.4500000000000002</v>
      </c>
      <c r="H234">
        <v>75</v>
      </c>
      <c r="I234">
        <v>2515.14</v>
      </c>
      <c r="J234">
        <v>1605.45</v>
      </c>
      <c r="K234">
        <v>12</v>
      </c>
      <c r="L234">
        <v>1</v>
      </c>
    </row>
    <row r="235" spans="1:12">
      <c r="A235" s="22">
        <v>233</v>
      </c>
      <c r="B235">
        <v>184739</v>
      </c>
      <c r="C235" t="s">
        <v>486</v>
      </c>
      <c r="D235" t="s">
        <v>487</v>
      </c>
      <c r="E235" t="s">
        <v>487</v>
      </c>
      <c r="F235" t="s">
        <v>487</v>
      </c>
      <c r="G235">
        <v>3.64</v>
      </c>
      <c r="H235">
        <v>15</v>
      </c>
      <c r="I235">
        <v>2897.97</v>
      </c>
      <c r="J235">
        <v>1911.08</v>
      </c>
      <c r="K235">
        <v>12</v>
      </c>
      <c r="L235">
        <v>1.2</v>
      </c>
    </row>
    <row r="236" spans="1:12">
      <c r="A236" s="22">
        <v>234</v>
      </c>
      <c r="B236">
        <v>184740</v>
      </c>
      <c r="C236" t="s">
        <v>486</v>
      </c>
      <c r="D236" t="s">
        <v>487</v>
      </c>
      <c r="E236" t="s">
        <v>487</v>
      </c>
      <c r="F236" t="s">
        <v>487</v>
      </c>
      <c r="G236">
        <v>3.18</v>
      </c>
      <c r="H236">
        <v>15</v>
      </c>
      <c r="I236">
        <v>1095.08</v>
      </c>
      <c r="J236">
        <v>675.4799999999999</v>
      </c>
      <c r="K236">
        <v>12</v>
      </c>
      <c r="L236">
        <v>0.4</v>
      </c>
    </row>
    <row r="237" spans="1:12">
      <c r="A237" s="22">
        <v>235</v>
      </c>
      <c r="B237">
        <v>184741</v>
      </c>
      <c r="C237" t="s">
        <v>486</v>
      </c>
      <c r="D237" t="s">
        <v>487</v>
      </c>
      <c r="E237" t="s">
        <v>487</v>
      </c>
      <c r="F237" t="s">
        <v>487</v>
      </c>
      <c r="G237">
        <v>3.78</v>
      </c>
      <c r="H237">
        <v>15</v>
      </c>
      <c r="I237">
        <v>1363.61</v>
      </c>
      <c r="J237">
        <v>631.57999999999993</v>
      </c>
      <c r="K237">
        <v>12</v>
      </c>
      <c r="L237">
        <v>0.6</v>
      </c>
    </row>
    <row r="238" spans="1:12">
      <c r="A238" s="22">
        <v>236</v>
      </c>
      <c r="B238">
        <v>184743</v>
      </c>
      <c r="C238" t="s">
        <v>486</v>
      </c>
      <c r="D238" t="s">
        <v>487</v>
      </c>
      <c r="E238" t="s">
        <v>487</v>
      </c>
      <c r="F238" t="s">
        <v>487</v>
      </c>
      <c r="G238">
        <v>3.48</v>
      </c>
      <c r="H238">
        <v>24</v>
      </c>
      <c r="I238">
        <v>1285.21</v>
      </c>
      <c r="J238">
        <v>795.3900000000001</v>
      </c>
      <c r="K238">
        <v>12</v>
      </c>
      <c r="L238">
        <v>0.5</v>
      </c>
    </row>
    <row r="239" spans="1:12">
      <c r="A239" s="22">
        <v>237</v>
      </c>
      <c r="B239">
        <v>184754</v>
      </c>
      <c r="C239" t="s">
        <v>486</v>
      </c>
      <c r="D239" t="s">
        <v>487</v>
      </c>
      <c r="E239" t="s">
        <v>487</v>
      </c>
      <c r="F239" t="s">
        <v>487</v>
      </c>
      <c r="G239">
        <v>3.22</v>
      </c>
      <c r="H239">
        <v>15</v>
      </c>
      <c r="I239">
        <v>2254.86</v>
      </c>
      <c r="J239">
        <v>1737.72</v>
      </c>
      <c r="K239">
        <v>12</v>
      </c>
      <c r="L239">
        <v>0.9</v>
      </c>
    </row>
    <row r="240" spans="1:12">
      <c r="A240" s="22">
        <v>238</v>
      </c>
      <c r="B240">
        <v>184879</v>
      </c>
      <c r="C240" t="s">
        <v>486</v>
      </c>
      <c r="F240" t="s">
        <v>487</v>
      </c>
      <c r="G240">
        <v>1.22</v>
      </c>
      <c r="H240">
        <v>35</v>
      </c>
      <c r="I240">
        <v>989.71</v>
      </c>
      <c r="J240">
        <v>708.91000000000008</v>
      </c>
      <c r="K240">
        <v>12</v>
      </c>
      <c r="L240">
        <v>0.4</v>
      </c>
    </row>
    <row r="241" spans="1:12">
      <c r="A241" s="22">
        <v>239</v>
      </c>
      <c r="B241">
        <v>184885</v>
      </c>
      <c r="C241" t="s">
        <v>486</v>
      </c>
      <c r="F241" t="s">
        <v>487</v>
      </c>
      <c r="G241">
        <v>1.22</v>
      </c>
      <c r="H241">
        <v>35</v>
      </c>
      <c r="I241">
        <v>532.97</v>
      </c>
      <c r="J241">
        <v>375.67</v>
      </c>
      <c r="K241">
        <v>12</v>
      </c>
      <c r="L241">
        <v>0.2</v>
      </c>
    </row>
    <row r="242" spans="1:12">
      <c r="A242" s="22">
        <v>240</v>
      </c>
      <c r="B242">
        <v>185044</v>
      </c>
      <c r="C242" t="s">
        <v>486</v>
      </c>
      <c r="F242" t="s">
        <v>487</v>
      </c>
      <c r="G242">
        <v>1</v>
      </c>
      <c r="H242">
        <v>0</v>
      </c>
      <c r="I242">
        <v>1859.29</v>
      </c>
      <c r="J242">
        <v>1252.32</v>
      </c>
      <c r="K242">
        <v>12</v>
      </c>
      <c r="L242">
        <v>0.8</v>
      </c>
    </row>
    <row r="243" spans="1:12">
      <c r="A243" s="22">
        <v>241</v>
      </c>
      <c r="B243">
        <v>185270</v>
      </c>
      <c r="C243" t="s">
        <v>486</v>
      </c>
      <c r="E243" t="s">
        <v>487</v>
      </c>
      <c r="G243">
        <v>2</v>
      </c>
      <c r="H243">
        <v>0</v>
      </c>
      <c r="I243">
        <v>171.91</v>
      </c>
      <c r="J243">
        <v>-8.0000000000012506E-2</v>
      </c>
      <c r="K243">
        <v>4</v>
      </c>
      <c r="L243">
        <v>0.1</v>
      </c>
    </row>
    <row r="244" spans="1:12">
      <c r="A244" s="22">
        <v>242</v>
      </c>
      <c r="B244">
        <v>185271</v>
      </c>
      <c r="C244" t="s">
        <v>486</v>
      </c>
      <c r="E244" t="s">
        <v>487</v>
      </c>
      <c r="G244">
        <v>2</v>
      </c>
      <c r="H244">
        <v>0</v>
      </c>
      <c r="I244">
        <v>97.89</v>
      </c>
      <c r="J244">
        <v>4.5</v>
      </c>
      <c r="K244">
        <v>3</v>
      </c>
      <c r="L244">
        <v>0</v>
      </c>
    </row>
    <row r="245" spans="1:12">
      <c r="A245" s="22">
        <v>243</v>
      </c>
      <c r="B245">
        <v>185272</v>
      </c>
      <c r="C245" t="s">
        <v>486</v>
      </c>
      <c r="E245" t="s">
        <v>487</v>
      </c>
      <c r="G245">
        <v>2</v>
      </c>
      <c r="H245">
        <v>0</v>
      </c>
      <c r="I245">
        <v>134.81</v>
      </c>
      <c r="J245">
        <v>-0.12000000000000451</v>
      </c>
      <c r="K245">
        <v>5</v>
      </c>
      <c r="L245">
        <v>0.1</v>
      </c>
    </row>
    <row r="246" spans="1:12">
      <c r="A246" s="22">
        <v>244</v>
      </c>
      <c r="B246">
        <v>185273</v>
      </c>
      <c r="C246" t="s">
        <v>486</v>
      </c>
      <c r="E246" t="s">
        <v>487</v>
      </c>
      <c r="G246">
        <v>1</v>
      </c>
      <c r="H246">
        <v>0</v>
      </c>
      <c r="I246">
        <v>143.05000000000001</v>
      </c>
      <c r="J246">
        <v>4.8700000000000054</v>
      </c>
      <c r="K246">
        <v>6</v>
      </c>
      <c r="L246">
        <v>0.1</v>
      </c>
    </row>
    <row r="247" spans="1:12">
      <c r="A247" s="22">
        <v>245</v>
      </c>
      <c r="B247">
        <v>185274</v>
      </c>
      <c r="C247" t="s">
        <v>486</v>
      </c>
      <c r="E247" t="s">
        <v>487</v>
      </c>
      <c r="G247">
        <v>1</v>
      </c>
      <c r="H247">
        <v>0</v>
      </c>
      <c r="I247">
        <v>191.9</v>
      </c>
      <c r="J247">
        <v>-6.9999999999993179E-2</v>
      </c>
      <c r="K247">
        <v>4</v>
      </c>
      <c r="L247">
        <v>0.1</v>
      </c>
    </row>
    <row r="248" spans="1:12">
      <c r="A248" s="22">
        <v>246</v>
      </c>
      <c r="B248">
        <v>188470</v>
      </c>
      <c r="C248" t="s">
        <v>486</v>
      </c>
      <c r="D248" t="s">
        <v>487</v>
      </c>
      <c r="E248" t="s">
        <v>487</v>
      </c>
      <c r="F248" t="s">
        <v>487</v>
      </c>
      <c r="G248">
        <v>2.4500000000000002</v>
      </c>
      <c r="H248">
        <v>183</v>
      </c>
      <c r="I248">
        <v>3124.39</v>
      </c>
      <c r="J248">
        <v>1878.87</v>
      </c>
      <c r="K248">
        <v>8</v>
      </c>
      <c r="L248">
        <v>1.3</v>
      </c>
    </row>
    <row r="249" spans="1:12">
      <c r="A249" s="22">
        <v>247</v>
      </c>
      <c r="B249">
        <v>188471</v>
      </c>
      <c r="C249" t="s">
        <v>718</v>
      </c>
      <c r="D249" t="s">
        <v>259</v>
      </c>
      <c r="E249" t="s">
        <v>259</v>
      </c>
      <c r="F249" t="s">
        <v>259</v>
      </c>
      <c r="G249">
        <v>2.5099999999999998</v>
      </c>
      <c r="H249">
        <v>201</v>
      </c>
      <c r="I249">
        <v>4971.1899999999996</v>
      </c>
      <c r="J249">
        <v>3282.2599999999989</v>
      </c>
      <c r="K249">
        <v>8</v>
      </c>
      <c r="L249">
        <v>11</v>
      </c>
    </row>
    <row r="250" spans="1:12">
      <c r="A250" s="22">
        <v>248</v>
      </c>
      <c r="B250">
        <v>188478</v>
      </c>
      <c r="C250" t="s">
        <v>718</v>
      </c>
      <c r="D250" t="s">
        <v>259</v>
      </c>
      <c r="E250" t="s">
        <v>259</v>
      </c>
      <c r="F250" t="s">
        <v>259</v>
      </c>
      <c r="G250">
        <v>2.5099999999999998</v>
      </c>
      <c r="H250">
        <v>134</v>
      </c>
      <c r="I250">
        <v>3702.51</v>
      </c>
      <c r="J250">
        <v>2493.9899999999998</v>
      </c>
      <c r="K250">
        <v>8</v>
      </c>
      <c r="L250">
        <v>8.1999999999999993</v>
      </c>
    </row>
    <row r="251" spans="1:12">
      <c r="A251" s="22">
        <v>249</v>
      </c>
      <c r="B251">
        <v>188601</v>
      </c>
      <c r="C251" t="s">
        <v>718</v>
      </c>
      <c r="E251" t="s">
        <v>259</v>
      </c>
      <c r="F251" t="s">
        <v>259</v>
      </c>
      <c r="G251">
        <v>2.4300000000000002</v>
      </c>
      <c r="H251">
        <v>81</v>
      </c>
      <c r="I251">
        <v>4600.22</v>
      </c>
      <c r="J251">
        <v>3261.46</v>
      </c>
      <c r="K251">
        <v>8</v>
      </c>
      <c r="L251">
        <v>10.199999999999999</v>
      </c>
    </row>
    <row r="252" spans="1:12">
      <c r="A252" s="22">
        <v>250</v>
      </c>
      <c r="B252">
        <v>188602</v>
      </c>
      <c r="C252" t="s">
        <v>718</v>
      </c>
      <c r="E252" t="s">
        <v>259</v>
      </c>
      <c r="F252" t="s">
        <v>259</v>
      </c>
      <c r="G252">
        <v>2.4300000000000002</v>
      </c>
      <c r="H252">
        <v>15</v>
      </c>
      <c r="I252">
        <v>1403.93</v>
      </c>
      <c r="J252">
        <v>913.84000000000015</v>
      </c>
      <c r="K252">
        <v>8</v>
      </c>
      <c r="L252">
        <v>3.1</v>
      </c>
    </row>
    <row r="253" spans="1:12">
      <c r="A253" s="22">
        <v>251</v>
      </c>
      <c r="B253">
        <v>188604</v>
      </c>
      <c r="C253" t="s">
        <v>718</v>
      </c>
      <c r="D253" t="s">
        <v>259</v>
      </c>
      <c r="E253" t="s">
        <v>259</v>
      </c>
      <c r="G253">
        <v>1.26</v>
      </c>
      <c r="H253">
        <v>138</v>
      </c>
      <c r="I253">
        <v>4899.7299999999996</v>
      </c>
      <c r="J253">
        <v>3657.21</v>
      </c>
      <c r="K253">
        <v>8</v>
      </c>
      <c r="L253">
        <v>10.8</v>
      </c>
    </row>
    <row r="254" spans="1:12">
      <c r="A254" s="22">
        <v>252</v>
      </c>
      <c r="B254">
        <v>188605</v>
      </c>
      <c r="C254" t="s">
        <v>718</v>
      </c>
      <c r="D254" t="s">
        <v>259</v>
      </c>
      <c r="E254" t="s">
        <v>259</v>
      </c>
      <c r="G254">
        <v>2.2599999999999998</v>
      </c>
      <c r="H254">
        <v>138</v>
      </c>
      <c r="I254">
        <v>5325.85</v>
      </c>
      <c r="J254">
        <v>3898.97</v>
      </c>
      <c r="K254">
        <v>8</v>
      </c>
      <c r="L254">
        <v>11.8</v>
      </c>
    </row>
    <row r="255" spans="1:12">
      <c r="A255" s="22">
        <v>253</v>
      </c>
      <c r="B255">
        <v>188606</v>
      </c>
      <c r="C255" t="s">
        <v>718</v>
      </c>
      <c r="D255" t="s">
        <v>259</v>
      </c>
      <c r="E255" t="s">
        <v>259</v>
      </c>
      <c r="F255" t="s">
        <v>259</v>
      </c>
      <c r="G255">
        <v>2.44</v>
      </c>
      <c r="H255">
        <v>153</v>
      </c>
      <c r="I255">
        <v>1974.55</v>
      </c>
      <c r="J255">
        <v>1360.73</v>
      </c>
      <c r="K255">
        <v>8</v>
      </c>
      <c r="L255">
        <v>4.4000000000000004</v>
      </c>
    </row>
    <row r="256" spans="1:12">
      <c r="A256" s="22">
        <v>254</v>
      </c>
      <c r="B256">
        <v>188613</v>
      </c>
      <c r="C256" t="s">
        <v>718</v>
      </c>
      <c r="D256" t="s">
        <v>259</v>
      </c>
      <c r="E256" t="s">
        <v>259</v>
      </c>
      <c r="F256" t="s">
        <v>259</v>
      </c>
      <c r="G256">
        <v>2.44</v>
      </c>
      <c r="H256">
        <v>153</v>
      </c>
      <c r="I256">
        <v>1818.88</v>
      </c>
      <c r="J256">
        <v>1235.79</v>
      </c>
      <c r="K256">
        <v>8</v>
      </c>
      <c r="L256">
        <v>4</v>
      </c>
    </row>
    <row r="257" spans="1:12">
      <c r="A257" s="22">
        <v>255</v>
      </c>
      <c r="B257">
        <v>188614</v>
      </c>
      <c r="C257" t="s">
        <v>718</v>
      </c>
      <c r="F257" t="s">
        <v>259</v>
      </c>
      <c r="G257">
        <v>2.33</v>
      </c>
      <c r="H257">
        <v>15</v>
      </c>
      <c r="I257">
        <v>2551.42</v>
      </c>
      <c r="J257">
        <v>941.30000000000018</v>
      </c>
      <c r="K257">
        <v>7</v>
      </c>
      <c r="L257">
        <v>5.6</v>
      </c>
    </row>
    <row r="258" spans="1:12">
      <c r="A258" s="22">
        <v>256</v>
      </c>
      <c r="B258">
        <v>189312</v>
      </c>
      <c r="C258" t="s">
        <v>718</v>
      </c>
      <c r="E258" t="s">
        <v>259</v>
      </c>
      <c r="G258">
        <v>2.15</v>
      </c>
      <c r="H258">
        <v>0</v>
      </c>
      <c r="I258">
        <v>1866.65</v>
      </c>
      <c r="J258">
        <v>267.60000000000008</v>
      </c>
      <c r="K258">
        <v>7</v>
      </c>
      <c r="L258">
        <v>4.0999999999999996</v>
      </c>
    </row>
    <row r="259" spans="1:12">
      <c r="A259" s="22">
        <v>257</v>
      </c>
      <c r="B259">
        <v>189321</v>
      </c>
      <c r="C259" t="s">
        <v>718</v>
      </c>
      <c r="E259" t="s">
        <v>259</v>
      </c>
      <c r="G259">
        <v>3.15</v>
      </c>
      <c r="H259">
        <v>0</v>
      </c>
      <c r="I259">
        <v>1616.65</v>
      </c>
      <c r="J259">
        <v>11.200000000000051</v>
      </c>
      <c r="K259">
        <v>7</v>
      </c>
      <c r="L259">
        <v>3.6</v>
      </c>
    </row>
    <row r="260" spans="1:12">
      <c r="A260" s="22">
        <v>258</v>
      </c>
      <c r="B260">
        <v>189451</v>
      </c>
      <c r="C260" t="s">
        <v>718</v>
      </c>
      <c r="E260" t="s">
        <v>259</v>
      </c>
      <c r="G260">
        <v>3.16</v>
      </c>
      <c r="H260">
        <v>0</v>
      </c>
      <c r="I260">
        <v>2447.62</v>
      </c>
      <c r="J260">
        <v>85.059999999999945</v>
      </c>
      <c r="K260">
        <v>5</v>
      </c>
      <c r="L260">
        <v>5.4</v>
      </c>
    </row>
    <row r="261" spans="1:12">
      <c r="A261" s="22">
        <v>259</v>
      </c>
      <c r="B261">
        <v>190414</v>
      </c>
      <c r="C261" t="s">
        <v>718</v>
      </c>
      <c r="E261" t="s">
        <v>259</v>
      </c>
      <c r="G261">
        <v>1.83</v>
      </c>
      <c r="H261">
        <v>0</v>
      </c>
      <c r="I261">
        <v>596.70000000000005</v>
      </c>
      <c r="J261">
        <v>-0.1599999999999682</v>
      </c>
      <c r="K261">
        <v>4</v>
      </c>
      <c r="L261">
        <v>1.3</v>
      </c>
    </row>
    <row r="262" spans="1:12">
      <c r="A262" s="22">
        <v>260</v>
      </c>
      <c r="B262">
        <v>190415</v>
      </c>
      <c r="C262" t="s">
        <v>718</v>
      </c>
      <c r="E262" t="s">
        <v>259</v>
      </c>
      <c r="G262">
        <v>2.83</v>
      </c>
      <c r="H262">
        <v>0</v>
      </c>
      <c r="I262">
        <v>462.18</v>
      </c>
      <c r="J262">
        <v>-0.18000000000000679</v>
      </c>
      <c r="K262">
        <v>4</v>
      </c>
      <c r="L262">
        <v>1</v>
      </c>
    </row>
    <row r="263" spans="1:12">
      <c r="A263" s="22">
        <v>261</v>
      </c>
      <c r="B263">
        <v>190455</v>
      </c>
      <c r="C263" t="s">
        <v>718</v>
      </c>
      <c r="F263" t="s">
        <v>259</v>
      </c>
      <c r="G263">
        <v>3.67</v>
      </c>
      <c r="H263">
        <v>55</v>
      </c>
      <c r="I263">
        <v>1815.05</v>
      </c>
      <c r="J263">
        <v>423.8</v>
      </c>
      <c r="K263">
        <v>3</v>
      </c>
      <c r="L263">
        <v>4</v>
      </c>
    </row>
    <row r="264" spans="1:12">
      <c r="A264" s="22">
        <v>262</v>
      </c>
      <c r="B264">
        <v>190472</v>
      </c>
      <c r="C264" t="s">
        <v>718</v>
      </c>
      <c r="F264" t="s">
        <v>259</v>
      </c>
      <c r="G264">
        <v>3.67</v>
      </c>
      <c r="H264">
        <v>55</v>
      </c>
      <c r="I264">
        <v>1751.59</v>
      </c>
      <c r="J264">
        <v>314.64999999999992</v>
      </c>
      <c r="K264">
        <v>3</v>
      </c>
      <c r="L264">
        <v>3.9</v>
      </c>
    </row>
    <row r="265" spans="1:12">
      <c r="A265" s="22">
        <v>263</v>
      </c>
      <c r="B265">
        <v>190474</v>
      </c>
      <c r="C265" t="s">
        <v>718</v>
      </c>
      <c r="F265" t="s">
        <v>259</v>
      </c>
      <c r="G265">
        <v>2.67</v>
      </c>
      <c r="H265">
        <v>55</v>
      </c>
      <c r="I265">
        <v>2140.86</v>
      </c>
      <c r="J265">
        <v>475.23</v>
      </c>
      <c r="K265">
        <v>3</v>
      </c>
      <c r="L265">
        <v>4.7</v>
      </c>
    </row>
    <row r="266" spans="1:12">
      <c r="A266" s="22">
        <v>264</v>
      </c>
      <c r="B266">
        <v>191232</v>
      </c>
      <c r="C266" t="s">
        <v>718</v>
      </c>
      <c r="F266" t="s">
        <v>259</v>
      </c>
      <c r="G266">
        <v>3.37</v>
      </c>
      <c r="H266">
        <v>37</v>
      </c>
      <c r="I266">
        <v>446.34</v>
      </c>
      <c r="J266">
        <v>410.85</v>
      </c>
      <c r="K266">
        <v>3</v>
      </c>
      <c r="L266">
        <v>1</v>
      </c>
    </row>
    <row r="267" spans="1:12">
      <c r="A267" s="22">
        <v>265</v>
      </c>
      <c r="B267">
        <v>191240</v>
      </c>
      <c r="C267" t="s">
        <v>718</v>
      </c>
      <c r="F267" t="s">
        <v>259</v>
      </c>
      <c r="G267">
        <v>3.37</v>
      </c>
      <c r="H267">
        <v>36</v>
      </c>
      <c r="I267">
        <v>129.04</v>
      </c>
      <c r="J267">
        <v>125.16</v>
      </c>
      <c r="K267">
        <v>3</v>
      </c>
      <c r="L267">
        <v>0.3</v>
      </c>
    </row>
    <row r="268" spans="1:12">
      <c r="A268" s="22">
        <v>266</v>
      </c>
      <c r="B268">
        <v>191241</v>
      </c>
      <c r="C268" t="s">
        <v>718</v>
      </c>
      <c r="F268" t="s">
        <v>259</v>
      </c>
      <c r="G268">
        <v>3.37</v>
      </c>
      <c r="H268">
        <v>49</v>
      </c>
      <c r="I268">
        <v>303.45999999999998</v>
      </c>
      <c r="J268">
        <v>292.74</v>
      </c>
      <c r="K268">
        <v>3</v>
      </c>
      <c r="L268">
        <v>0.7</v>
      </c>
    </row>
    <row r="269" spans="1:12">
      <c r="A269" s="22">
        <v>267</v>
      </c>
      <c r="B269">
        <v>191243</v>
      </c>
      <c r="C269" t="s">
        <v>718</v>
      </c>
      <c r="F269" t="s">
        <v>259</v>
      </c>
      <c r="G269">
        <v>2.37</v>
      </c>
      <c r="H269">
        <v>36</v>
      </c>
      <c r="I269">
        <v>349.87</v>
      </c>
      <c r="J269">
        <v>341.55</v>
      </c>
      <c r="K269">
        <v>3</v>
      </c>
      <c r="L269">
        <v>0.8</v>
      </c>
    </row>
    <row r="270" spans="1:12">
      <c r="A270" s="22">
        <v>268</v>
      </c>
      <c r="B270">
        <v>191352</v>
      </c>
      <c r="C270" t="s">
        <v>486</v>
      </c>
      <c r="F270" t="s">
        <v>487</v>
      </c>
      <c r="G270">
        <v>2.29</v>
      </c>
      <c r="H270">
        <v>55</v>
      </c>
      <c r="I270">
        <v>3556.87</v>
      </c>
      <c r="J270">
        <v>851.69</v>
      </c>
      <c r="K270">
        <v>3</v>
      </c>
      <c r="L270">
        <v>1.4</v>
      </c>
    </row>
    <row r="271" spans="1:12">
      <c r="A271" s="22">
        <v>269</v>
      </c>
      <c r="B271">
        <v>191357</v>
      </c>
      <c r="C271" t="s">
        <v>486</v>
      </c>
      <c r="F271" t="s">
        <v>487</v>
      </c>
      <c r="G271">
        <v>2.74</v>
      </c>
      <c r="H271">
        <v>48</v>
      </c>
      <c r="I271">
        <v>1676.43</v>
      </c>
      <c r="J271">
        <v>272.24</v>
      </c>
      <c r="K271">
        <v>3</v>
      </c>
      <c r="L271">
        <v>0.7</v>
      </c>
    </row>
    <row r="272" spans="1:12">
      <c r="A272" s="22">
        <v>270</v>
      </c>
      <c r="B272">
        <v>191360</v>
      </c>
      <c r="C272" t="s">
        <v>486</v>
      </c>
      <c r="F272" t="s">
        <v>487</v>
      </c>
      <c r="G272">
        <v>3.94</v>
      </c>
      <c r="H272">
        <v>48</v>
      </c>
      <c r="I272">
        <v>3570.63</v>
      </c>
      <c r="J272">
        <v>3447.14</v>
      </c>
      <c r="K272">
        <v>3</v>
      </c>
      <c r="L272">
        <v>1.4</v>
      </c>
    </row>
    <row r="273" spans="1:12">
      <c r="A273" s="22">
        <v>271</v>
      </c>
      <c r="B273">
        <v>191669</v>
      </c>
      <c r="C273" t="s">
        <v>486</v>
      </c>
      <c r="E273" t="s">
        <v>487</v>
      </c>
      <c r="F273" t="s">
        <v>487</v>
      </c>
      <c r="G273">
        <v>2.21</v>
      </c>
      <c r="H273">
        <v>54</v>
      </c>
      <c r="I273">
        <v>11458.59</v>
      </c>
      <c r="J273">
        <v>3891.52</v>
      </c>
      <c r="K273">
        <v>3</v>
      </c>
      <c r="L273">
        <v>4.5999999999999996</v>
      </c>
    </row>
    <row r="274" spans="1:12">
      <c r="A274" s="22">
        <v>272</v>
      </c>
      <c r="B274">
        <v>191670</v>
      </c>
      <c r="C274" t="s">
        <v>486</v>
      </c>
      <c r="E274" t="s">
        <v>487</v>
      </c>
      <c r="F274" t="s">
        <v>487</v>
      </c>
      <c r="G274">
        <v>1.65</v>
      </c>
      <c r="H274">
        <v>54</v>
      </c>
      <c r="I274">
        <v>4617</v>
      </c>
      <c r="J274">
        <v>1617.08</v>
      </c>
      <c r="K274">
        <v>3</v>
      </c>
      <c r="L274">
        <v>1.9</v>
      </c>
    </row>
    <row r="275" spans="1:12">
      <c r="A275" s="22">
        <v>273</v>
      </c>
      <c r="B275">
        <v>191671</v>
      </c>
      <c r="C275" t="s">
        <v>486</v>
      </c>
      <c r="E275" t="s">
        <v>487</v>
      </c>
      <c r="F275" t="s">
        <v>487</v>
      </c>
      <c r="G275">
        <v>3.95</v>
      </c>
      <c r="H275">
        <v>54</v>
      </c>
      <c r="I275">
        <v>8099.02</v>
      </c>
      <c r="J275">
        <v>3341.9100000000012</v>
      </c>
      <c r="K275">
        <v>3</v>
      </c>
      <c r="L275">
        <v>3.3</v>
      </c>
    </row>
    <row r="276" spans="1:12">
      <c r="A276" s="22">
        <v>274</v>
      </c>
      <c r="B276">
        <v>191672</v>
      </c>
      <c r="C276" t="s">
        <v>486</v>
      </c>
      <c r="E276" t="s">
        <v>487</v>
      </c>
      <c r="G276">
        <v>2.17</v>
      </c>
      <c r="H276">
        <v>0</v>
      </c>
      <c r="I276">
        <v>10963.08</v>
      </c>
      <c r="J276">
        <v>33.340000000000153</v>
      </c>
      <c r="K276">
        <v>3</v>
      </c>
      <c r="L276">
        <v>4.4000000000000004</v>
      </c>
    </row>
    <row r="277" spans="1:12">
      <c r="A277" s="22">
        <v>275</v>
      </c>
      <c r="B277">
        <v>191678</v>
      </c>
      <c r="C277" t="s">
        <v>486</v>
      </c>
      <c r="E277" t="s">
        <v>487</v>
      </c>
      <c r="G277">
        <v>3.1</v>
      </c>
      <c r="H277">
        <v>0</v>
      </c>
      <c r="I277">
        <v>3049.56</v>
      </c>
      <c r="J277">
        <v>109.67999999999979</v>
      </c>
      <c r="K277">
        <v>3</v>
      </c>
      <c r="L277">
        <v>1.2</v>
      </c>
    </row>
    <row r="278" spans="1:12">
      <c r="A278" s="22">
        <v>276</v>
      </c>
      <c r="B278">
        <v>191679</v>
      </c>
      <c r="C278" t="s">
        <v>119</v>
      </c>
      <c r="E278" t="s">
        <v>794</v>
      </c>
      <c r="F278" t="s">
        <v>62</v>
      </c>
      <c r="G278">
        <v>2.65</v>
      </c>
      <c r="H278">
        <v>54</v>
      </c>
      <c r="I278">
        <v>5698.52</v>
      </c>
      <c r="J278">
        <v>1746.75</v>
      </c>
      <c r="K278">
        <v>3</v>
      </c>
      <c r="L278">
        <v>89.7</v>
      </c>
    </row>
    <row r="279" spans="1:12">
      <c r="A279" s="22">
        <v>277</v>
      </c>
      <c r="B279">
        <v>192034</v>
      </c>
      <c r="C279" t="s">
        <v>119</v>
      </c>
      <c r="F279" t="s">
        <v>62</v>
      </c>
      <c r="G279">
        <v>3.45</v>
      </c>
      <c r="H279">
        <v>35</v>
      </c>
      <c r="I279">
        <v>643.6</v>
      </c>
      <c r="J279">
        <v>603.54</v>
      </c>
      <c r="K279">
        <v>3</v>
      </c>
      <c r="L279">
        <v>10.1</v>
      </c>
    </row>
    <row r="280" spans="1:12">
      <c r="A280" s="22">
        <v>278</v>
      </c>
      <c r="B280">
        <v>192035</v>
      </c>
      <c r="C280" t="s">
        <v>798</v>
      </c>
      <c r="F280" t="s">
        <v>215</v>
      </c>
      <c r="G280">
        <v>2.4500000000000002</v>
      </c>
      <c r="H280">
        <v>35</v>
      </c>
      <c r="I280">
        <v>498.08</v>
      </c>
      <c r="J280">
        <v>465.71</v>
      </c>
      <c r="K280">
        <v>3</v>
      </c>
      <c r="L280">
        <v>25.9</v>
      </c>
    </row>
    <row r="281" spans="1:12">
      <c r="A281" s="22">
        <v>279</v>
      </c>
      <c r="B281">
        <v>192036</v>
      </c>
      <c r="C281" t="s">
        <v>798</v>
      </c>
      <c r="F281" t="s">
        <v>215</v>
      </c>
      <c r="G281">
        <v>2.5499999999999998</v>
      </c>
      <c r="H281">
        <v>35</v>
      </c>
      <c r="I281">
        <v>516.64</v>
      </c>
      <c r="J281">
        <v>486.12</v>
      </c>
      <c r="K281">
        <v>3</v>
      </c>
      <c r="L281">
        <v>26.8</v>
      </c>
    </row>
    <row r="282" spans="1:12">
      <c r="A282" s="22">
        <v>280</v>
      </c>
      <c r="B282">
        <v>192044</v>
      </c>
      <c r="C282" t="s">
        <v>798</v>
      </c>
      <c r="F282" t="s">
        <v>215</v>
      </c>
      <c r="G282">
        <v>2.31</v>
      </c>
      <c r="H282">
        <v>35</v>
      </c>
      <c r="I282">
        <v>285.64999999999998</v>
      </c>
      <c r="J282">
        <v>268.94</v>
      </c>
      <c r="K282">
        <v>3</v>
      </c>
      <c r="L282">
        <v>14.8</v>
      </c>
    </row>
    <row r="283" spans="1:12">
      <c r="A283" s="22">
        <v>281</v>
      </c>
      <c r="B283">
        <v>192045</v>
      </c>
      <c r="C283" t="s">
        <v>798</v>
      </c>
      <c r="F283" t="s">
        <v>215</v>
      </c>
      <c r="G283">
        <v>2.75</v>
      </c>
      <c r="H283">
        <v>35</v>
      </c>
      <c r="I283">
        <v>625.09</v>
      </c>
      <c r="J283">
        <v>576.28</v>
      </c>
      <c r="K283">
        <v>3</v>
      </c>
      <c r="L283">
        <v>32.5</v>
      </c>
    </row>
    <row r="284" spans="1:12">
      <c r="A284" s="22">
        <v>282</v>
      </c>
      <c r="B284">
        <v>217876</v>
      </c>
      <c r="C284" t="s">
        <v>207</v>
      </c>
      <c r="E284" t="s">
        <v>208</v>
      </c>
      <c r="G284">
        <v>2.54</v>
      </c>
      <c r="H284">
        <v>80</v>
      </c>
      <c r="I284">
        <v>6828.24</v>
      </c>
      <c r="J284">
        <v>6722.75</v>
      </c>
      <c r="K284">
        <v>12</v>
      </c>
      <c r="L284">
        <v>6.4</v>
      </c>
    </row>
    <row r="285" spans="1:12">
      <c r="A285" s="22">
        <v>283</v>
      </c>
      <c r="B285">
        <v>290634</v>
      </c>
      <c r="C285" t="s">
        <v>207</v>
      </c>
      <c r="F285" t="s">
        <v>208</v>
      </c>
      <c r="G285">
        <v>1.47</v>
      </c>
      <c r="H285">
        <v>53</v>
      </c>
      <c r="I285">
        <v>20697.45</v>
      </c>
      <c r="J285">
        <v>20070.18</v>
      </c>
      <c r="K285">
        <v>12</v>
      </c>
      <c r="L285">
        <v>19.3</v>
      </c>
    </row>
    <row r="286" spans="1:12">
      <c r="A286" s="22">
        <v>284</v>
      </c>
      <c r="B286">
        <v>7084446</v>
      </c>
      <c r="C286" t="s">
        <v>220</v>
      </c>
      <c r="E286" t="s">
        <v>280</v>
      </c>
      <c r="G286">
        <v>2</v>
      </c>
      <c r="H286">
        <v>0</v>
      </c>
      <c r="I286">
        <v>135.11000000000001</v>
      </c>
      <c r="J286">
        <v>-8.9999999999974989E-2</v>
      </c>
      <c r="K286">
        <v>5</v>
      </c>
      <c r="L286">
        <v>0.1</v>
      </c>
    </row>
    <row r="287" spans="1:12">
      <c r="A287" s="22">
        <v>285</v>
      </c>
      <c r="B287">
        <v>7084447</v>
      </c>
      <c r="C287" t="s">
        <v>220</v>
      </c>
      <c r="E287" t="s">
        <v>280</v>
      </c>
      <c r="G287">
        <v>2</v>
      </c>
      <c r="H287">
        <v>0</v>
      </c>
      <c r="I287">
        <v>70.92</v>
      </c>
      <c r="J287">
        <v>0</v>
      </c>
      <c r="K287">
        <v>3</v>
      </c>
      <c r="L287">
        <v>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Task</vt:lpstr>
      <vt:lpstr>Data</vt:lpstr>
      <vt:lpstr>To_Replicate</vt:lpstr>
      <vt:lpstr>Completed_via_Excel</vt:lpstr>
      <vt:lpstr>Completed_via_Python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Sergei Starodumov</cp:lastModifiedBy>
  <dcterms:created xsi:type="dcterms:W3CDTF">2019-02-18T09:04:13Z</dcterms:created>
  <dcterms:modified xsi:type="dcterms:W3CDTF">2022-09-07T08:02:14Z</dcterms:modified>
</cp:coreProperties>
</file>