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esktop\Диплом - JN\"/>
    </mc:Choice>
  </mc:AlternateContent>
  <xr:revisionPtr revIDLastSave="0" documentId="13_ncr:1_{CED7F260-2395-4A6A-9FE3-9AA1D9BC36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ositive" sheetId="1" r:id="rId1"/>
    <sheet name="Negative" sheetId="2" r:id="rId2"/>
    <sheet name="Neutr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3" l="1"/>
  <c r="T7" i="1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T1" i="2"/>
  <c r="Q3" i="2"/>
  <c r="Q4" i="2"/>
  <c r="Q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T2" i="1" s="1"/>
  <c r="F22" i="1"/>
  <c r="F32" i="3"/>
  <c r="F5" i="2"/>
  <c r="F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Sergei</author>
  </authors>
  <commentList>
    <comment ref="S1" authorId="0" shapeId="0" xr:uid="{D997AB87-C6DF-4D3B-8997-363C13D569ED}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минимальная обнаруживаемая разница ("масштаб разницы") между двумя группами, которая считается статистически значимой (с т. зрения бизнеса)</t>
        </r>
      </text>
    </comment>
  </commentList>
</comments>
</file>

<file path=xl/sharedStrings.xml><?xml version="1.0" encoding="utf-8"?>
<sst xmlns="http://schemas.openxmlformats.org/spreadsheetml/2006/main" count="159" uniqueCount="43">
  <si>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</si>
  <si>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</si>
  <si>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</si>
  <si>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</si>
  <si>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</si>
  <si>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</si>
  <si>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</si>
  <si>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</si>
  <si>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</si>
  <si>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</si>
  <si>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</si>
  <si>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</si>
  <si>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</si>
  <si>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utest</t>
  </si>
  <si>
    <t>pvalue_utest</t>
  </si>
  <si>
    <t>label</t>
  </si>
  <si>
    <t>Владимир</t>
  </si>
  <si>
    <t>Москва</t>
  </si>
  <si>
    <t>Самара</t>
  </si>
  <si>
    <t>Санкт-Петербург</t>
  </si>
  <si>
    <t>Тюмень</t>
  </si>
  <si>
    <t>положительный</t>
  </si>
  <si>
    <t>Волгоград</t>
  </si>
  <si>
    <t>Краснодар</t>
  </si>
  <si>
    <t>отрицательный</t>
  </si>
  <si>
    <t>Дмитров</t>
  </si>
  <si>
    <t>Казань</t>
  </si>
  <si>
    <t>Красноярск</t>
  </si>
  <si>
    <t>Мурманск</t>
  </si>
  <si>
    <t>Саратов</t>
  </si>
  <si>
    <t>Сахалинск</t>
  </si>
  <si>
    <t>Сочи</t>
  </si>
  <si>
    <t>Тольятти</t>
  </si>
  <si>
    <t>нейтральный</t>
  </si>
  <si>
    <t>проверка:</t>
  </si>
  <si>
    <t>PROFIT</t>
  </si>
  <si>
    <t>суммарная прибыль:</t>
  </si>
  <si>
    <t>кол-во покупателей:</t>
  </si>
  <si>
    <t>LOSS</t>
  </si>
  <si>
    <t>суммарные потери:</t>
  </si>
  <si>
    <t>N (кол-во наблюд-й)</t>
  </si>
  <si>
    <t>MDE</t>
  </si>
  <si>
    <t>суммарный эффект (прибыль - потери):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</si>
</sst>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6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left" vertical="top" wrapText="1"/>
    </xf>
    <xf numFmtId="3" fontId="5" fillId="0" borderId="8" xfId="0" applyNumberFormat="1" applyFont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top" wrapText="1"/>
    </xf>
    <xf numFmtId="3" fontId="5" fillId="0" borderId="4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left" vertical="top" wrapText="1"/>
    </xf>
    <xf numFmtId="3" fontId="5" fillId="0" borderId="10" xfId="0" applyNumberFormat="1" applyFont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vertical="top"/>
    </xf>
    <xf numFmtId="0" fontId="0" fillId="0" borderId="1" xfId="0" applyBorder="1"/>
    <xf numFmtId="3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S16" sqref="S16"/>
    </sheetView>
  </sheetViews>
  <sheetFormatPr defaultRowHeight="14.5" x14ac:dyDescent="0.35"/>
  <cols>
    <col min="1" max="1" width="15.453125" bestFit="1" customWidth="1"/>
    <col min="2" max="2" width="8.453125" customWidth="1"/>
    <col min="3" max="3" width="6.08984375" customWidth="1"/>
    <col min="4" max="4" width="7.6328125" customWidth="1"/>
    <col min="5" max="5" width="5.81640625" customWidth="1"/>
    <col min="6" max="6" width="7.90625" customWidth="1"/>
    <col min="7" max="7" width="12" customWidth="1"/>
    <col min="8" max="8" width="12.1796875" customWidth="1"/>
    <col min="9" max="9" width="7.26953125" customWidth="1"/>
    <col min="10" max="10" width="6.7265625" customWidth="1"/>
    <col min="11" max="12" width="7.08984375" customWidth="1"/>
    <col min="13" max="13" width="9.36328125" customWidth="1"/>
    <col min="14" max="14" width="6.81640625" customWidth="1"/>
    <col min="15" max="15" width="9.26953125" customWidth="1"/>
    <col min="16" max="16" width="14.81640625" bestFit="1" customWidth="1"/>
    <col min="17" max="17" width="10.08984375" customWidth="1"/>
    <col min="19" max="19" width="12.81640625" customWidth="1"/>
    <col min="20" max="20" width="11.1796875" bestFit="1" customWidth="1"/>
  </cols>
  <sheetData>
    <row r="1" spans="1:20" s="4" customFormat="1" ht="32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35</v>
      </c>
      <c r="S1" s="11" t="s">
        <v>37</v>
      </c>
      <c r="T1" s="12">
        <v>10000</v>
      </c>
    </row>
    <row r="2" spans="1:20" x14ac:dyDescent="0.35">
      <c r="A2" s="19" t="s">
        <v>16</v>
      </c>
      <c r="B2" s="19">
        <v>11</v>
      </c>
      <c r="C2" s="19">
        <v>509</v>
      </c>
      <c r="D2" s="19">
        <v>608</v>
      </c>
      <c r="E2" s="19">
        <v>1117</v>
      </c>
      <c r="F2" s="19">
        <v>2.464804272033188</v>
      </c>
      <c r="G2" s="19">
        <v>2547.2200392927311</v>
      </c>
      <c r="H2" s="19">
        <v>2108.6101973684208</v>
      </c>
      <c r="I2" s="19">
        <v>438.60984192430942</v>
      </c>
      <c r="J2" s="19">
        <v>3023.7021636269142</v>
      </c>
      <c r="K2" s="19">
        <v>2663.038391974123</v>
      </c>
      <c r="L2" s="19">
        <v>2.5482347898198001</v>
      </c>
      <c r="M2" s="19">
        <v>1.0972397245538289E-2</v>
      </c>
      <c r="N2" s="19">
        <v>165625</v>
      </c>
      <c r="O2" s="19">
        <v>3.1667614118864262E-2</v>
      </c>
      <c r="P2" s="19" t="s">
        <v>21</v>
      </c>
      <c r="Q2" s="20">
        <f>I2*F2%*$T$1</f>
        <v>108108.74121308391</v>
      </c>
      <c r="S2" s="7" t="s">
        <v>36</v>
      </c>
      <c r="T2" s="8">
        <f>SUM(Q2:Q19)</f>
        <v>2634912.2438463969</v>
      </c>
    </row>
    <row r="3" spans="1:20" ht="15" thickBot="1" x14ac:dyDescent="0.4">
      <c r="A3" s="19" t="s">
        <v>17</v>
      </c>
      <c r="B3" s="19">
        <v>1002</v>
      </c>
      <c r="C3" s="19">
        <v>138</v>
      </c>
      <c r="D3" s="19">
        <v>188</v>
      </c>
      <c r="E3" s="19">
        <v>326</v>
      </c>
      <c r="F3" s="19">
        <v>0.71936096032481578</v>
      </c>
      <c r="G3" s="19">
        <v>4121.753623188406</v>
      </c>
      <c r="H3" s="19">
        <v>1844.7872340425531</v>
      </c>
      <c r="I3" s="19">
        <v>2276.9663891458531</v>
      </c>
      <c r="J3" s="19">
        <v>4084.2631759817141</v>
      </c>
      <c r="K3" s="19">
        <v>2436.536120119913</v>
      </c>
      <c r="L3" s="19">
        <v>5.8315444967906966</v>
      </c>
      <c r="M3" s="19">
        <v>2.081121463922143E-8</v>
      </c>
      <c r="N3" s="19">
        <v>17769</v>
      </c>
      <c r="O3" s="19">
        <v>2.0757656596111642E-9</v>
      </c>
      <c r="P3" s="19" t="s">
        <v>21</v>
      </c>
      <c r="Q3" s="20">
        <f t="shared" ref="Q3:Q19" si="0">I3*F3%*$T$1</f>
        <v>163796.07283232894</v>
      </c>
      <c r="S3" s="9"/>
      <c r="T3" s="10"/>
    </row>
    <row r="4" spans="1:20" x14ac:dyDescent="0.35">
      <c r="A4" s="19" t="s">
        <v>17</v>
      </c>
      <c r="B4" s="19">
        <v>1287</v>
      </c>
      <c r="C4" s="19">
        <v>370</v>
      </c>
      <c r="D4" s="19">
        <v>357</v>
      </c>
      <c r="E4" s="19">
        <v>727</v>
      </c>
      <c r="F4" s="19">
        <v>1.604219074098592</v>
      </c>
      <c r="G4" s="19">
        <v>2128.5567567567568</v>
      </c>
      <c r="H4" s="19">
        <v>1394.6554621848741</v>
      </c>
      <c r="I4" s="19">
        <v>733.901294571883</v>
      </c>
      <c r="J4" s="19">
        <v>2437.376458023039</v>
      </c>
      <c r="K4" s="19">
        <v>2338.4617787149841</v>
      </c>
      <c r="L4" s="19">
        <v>4.1433680375334339</v>
      </c>
      <c r="M4" s="19">
        <v>3.8262008054559739E-5</v>
      </c>
      <c r="N4" s="19">
        <v>79197.5</v>
      </c>
      <c r="O4" s="19">
        <v>4.0465671202282299E-7</v>
      </c>
      <c r="P4" s="19" t="s">
        <v>21</v>
      </c>
      <c r="Q4" s="20">
        <f t="shared" si="0"/>
        <v>117733.84552578641</v>
      </c>
    </row>
    <row r="5" spans="1:20" x14ac:dyDescent="0.35">
      <c r="A5" s="19" t="s">
        <v>17</v>
      </c>
      <c r="B5" s="19">
        <v>1654</v>
      </c>
      <c r="C5" s="19">
        <v>799</v>
      </c>
      <c r="D5" s="19">
        <v>775</v>
      </c>
      <c r="E5" s="19">
        <v>1574</v>
      </c>
      <c r="F5" s="19">
        <v>3.4732335937155221</v>
      </c>
      <c r="G5" s="19">
        <v>3132.3016270337921</v>
      </c>
      <c r="H5" s="19">
        <v>2507.8864516129029</v>
      </c>
      <c r="I5" s="19">
        <v>624.41517542088877</v>
      </c>
      <c r="J5" s="19">
        <v>3199.6602001424731</v>
      </c>
      <c r="K5" s="19">
        <v>2950.5128884516971</v>
      </c>
      <c r="L5" s="19">
        <v>4.0267058066805212</v>
      </c>
      <c r="M5" s="19">
        <v>5.92660495029251E-5</v>
      </c>
      <c r="N5" s="19">
        <v>350520</v>
      </c>
      <c r="O5" s="19">
        <v>2.8890092060520192E-6</v>
      </c>
      <c r="P5" s="19" t="s">
        <v>21</v>
      </c>
      <c r="Q5" s="20">
        <f t="shared" si="0"/>
        <v>216873.97636976014</v>
      </c>
    </row>
    <row r="6" spans="1:20" ht="15" thickBot="1" x14ac:dyDescent="0.4">
      <c r="A6" s="19" t="s">
        <v>17</v>
      </c>
      <c r="B6" s="19">
        <v>2652</v>
      </c>
      <c r="C6" s="19">
        <v>2273</v>
      </c>
      <c r="D6" s="19">
        <v>2370</v>
      </c>
      <c r="E6" s="19">
        <v>4643</v>
      </c>
      <c r="F6" s="19">
        <v>10.24537711284699</v>
      </c>
      <c r="G6" s="19">
        <v>2506.6168059832821</v>
      </c>
      <c r="H6" s="19">
        <v>1972.847679324894</v>
      </c>
      <c r="I6" s="19">
        <v>533.76912665838768</v>
      </c>
      <c r="J6" s="19">
        <v>2842.1829484600089</v>
      </c>
      <c r="K6" s="19">
        <v>2565.8782422552181</v>
      </c>
      <c r="L6" s="19">
        <v>6.7079289502383057</v>
      </c>
      <c r="M6" s="19">
        <v>2.215658034115707E-11</v>
      </c>
      <c r="N6" s="19">
        <v>3010738.5</v>
      </c>
      <c r="O6" s="19">
        <v>2.5917259583502882E-13</v>
      </c>
      <c r="P6" s="19" t="s">
        <v>21</v>
      </c>
      <c r="Q6" s="20">
        <f t="shared" si="0"/>
        <v>546866.59938101715</v>
      </c>
    </row>
    <row r="7" spans="1:20" ht="14.5" customHeight="1" x14ac:dyDescent="0.35">
      <c r="A7" s="19" t="s">
        <v>18</v>
      </c>
      <c r="B7" s="19">
        <v>33</v>
      </c>
      <c r="C7" s="19">
        <v>232</v>
      </c>
      <c r="D7" s="19">
        <v>258</v>
      </c>
      <c r="E7" s="19">
        <v>490</v>
      </c>
      <c r="F7" s="19">
        <v>1.081248069199876</v>
      </c>
      <c r="G7" s="19">
        <v>4598.2198275862074</v>
      </c>
      <c r="H7" s="19">
        <v>2311.3875968992252</v>
      </c>
      <c r="I7" s="19">
        <v>2286.8322306869818</v>
      </c>
      <c r="J7" s="19">
        <v>2931.2349256860789</v>
      </c>
      <c r="K7" s="19">
        <v>2371.771295626133</v>
      </c>
      <c r="L7" s="19">
        <v>9.4276461792725943</v>
      </c>
      <c r="M7" s="19">
        <v>2.33037312953587E-19</v>
      </c>
      <c r="N7" s="19">
        <v>43450</v>
      </c>
      <c r="O7" s="19">
        <v>3.466349057214465E-18</v>
      </c>
      <c r="P7" s="19" t="s">
        <v>21</v>
      </c>
      <c r="Q7" s="20">
        <f t="shared" si="0"/>
        <v>247263.29340143444</v>
      </c>
      <c r="S7" s="13" t="s">
        <v>42</v>
      </c>
      <c r="T7" s="14">
        <f>T2+Negative!T1</f>
        <v>2378774.8049328346</v>
      </c>
    </row>
    <row r="8" spans="1:20" x14ac:dyDescent="0.35">
      <c r="A8" s="19" t="s">
        <v>18</v>
      </c>
      <c r="B8" s="19">
        <v>34</v>
      </c>
      <c r="C8" s="19">
        <v>225</v>
      </c>
      <c r="D8" s="19">
        <v>253</v>
      </c>
      <c r="E8" s="19">
        <v>478</v>
      </c>
      <c r="F8" s="19">
        <v>1.0547685246480429</v>
      </c>
      <c r="G8" s="19">
        <v>3104.5066666666671</v>
      </c>
      <c r="H8" s="19">
        <v>1752.608695652174</v>
      </c>
      <c r="I8" s="19">
        <v>1351.8979710144929</v>
      </c>
      <c r="J8" s="19">
        <v>2956.8269145922532</v>
      </c>
      <c r="K8" s="19">
        <v>2529.7007981220449</v>
      </c>
      <c r="L8" s="19">
        <v>5.3375522525397967</v>
      </c>
      <c r="M8" s="19">
        <v>1.5066305202040019E-7</v>
      </c>
      <c r="N8" s="19">
        <v>36596.5</v>
      </c>
      <c r="O8" s="19">
        <v>1.4503145247971589E-8</v>
      </c>
      <c r="P8" s="19" t="s">
        <v>21</v>
      </c>
      <c r="Q8" s="20">
        <f t="shared" si="0"/>
        <v>142593.94283616394</v>
      </c>
      <c r="S8" s="7"/>
      <c r="T8" s="8"/>
    </row>
    <row r="9" spans="1:20" x14ac:dyDescent="0.35">
      <c r="A9" s="19" t="s">
        <v>18</v>
      </c>
      <c r="B9" s="19">
        <v>35</v>
      </c>
      <c r="C9" s="19">
        <v>214</v>
      </c>
      <c r="D9" s="19">
        <v>194</v>
      </c>
      <c r="E9" s="19">
        <v>408</v>
      </c>
      <c r="F9" s="19">
        <v>0.90030451476234619</v>
      </c>
      <c r="G9" s="19">
        <v>2762.2242990654199</v>
      </c>
      <c r="H9" s="19">
        <v>1508.8350515463919</v>
      </c>
      <c r="I9" s="19">
        <v>1253.3892475190289</v>
      </c>
      <c r="J9" s="19">
        <v>2977.0835472163549</v>
      </c>
      <c r="K9" s="19">
        <v>2184.8080940632271</v>
      </c>
      <c r="L9" s="19">
        <v>4.8780314928118829</v>
      </c>
      <c r="M9" s="19">
        <v>1.56434351857128E-6</v>
      </c>
      <c r="N9" s="19">
        <v>26311.5</v>
      </c>
      <c r="O9" s="19">
        <v>8.3157350943952545E-7</v>
      </c>
      <c r="P9" s="19" t="s">
        <v>21</v>
      </c>
      <c r="Q9" s="20">
        <f t="shared" si="0"/>
        <v>112843.19982959614</v>
      </c>
      <c r="S9" s="7"/>
      <c r="T9" s="8"/>
    </row>
    <row r="10" spans="1:20" ht="15" thickBot="1" x14ac:dyDescent="0.4">
      <c r="A10" s="19" t="s">
        <v>18</v>
      </c>
      <c r="B10" s="19">
        <v>36</v>
      </c>
      <c r="C10" s="19">
        <v>131</v>
      </c>
      <c r="D10" s="19">
        <v>141</v>
      </c>
      <c r="E10" s="19">
        <v>272</v>
      </c>
      <c r="F10" s="19">
        <v>0.60020300984156405</v>
      </c>
      <c r="G10" s="19">
        <v>1987.3282442748091</v>
      </c>
      <c r="H10" s="19">
        <v>860.41843971631204</v>
      </c>
      <c r="I10" s="19">
        <v>1126.9098045584969</v>
      </c>
      <c r="J10" s="19">
        <v>2718.5026632115769</v>
      </c>
      <c r="K10" s="19">
        <v>1840.8266394516061</v>
      </c>
      <c r="L10" s="19">
        <v>3.9731408322184598</v>
      </c>
      <c r="M10" s="19">
        <v>9.5383697993993677E-5</v>
      </c>
      <c r="N10" s="19">
        <v>11444</v>
      </c>
      <c r="O10" s="19">
        <v>5.6207146925612043E-5</v>
      </c>
      <c r="P10" s="19" t="s">
        <v>21</v>
      </c>
      <c r="Q10" s="20">
        <f t="shared" si="0"/>
        <v>67637.465651597857</v>
      </c>
      <c r="S10" s="9"/>
      <c r="T10" s="10"/>
    </row>
    <row r="11" spans="1:20" x14ac:dyDescent="0.35">
      <c r="A11" s="19" t="s">
        <v>19</v>
      </c>
      <c r="B11" s="19">
        <v>112</v>
      </c>
      <c r="C11" s="19">
        <v>652</v>
      </c>
      <c r="D11" s="19">
        <v>683</v>
      </c>
      <c r="E11" s="19">
        <v>1335</v>
      </c>
      <c r="F11" s="19">
        <v>2.9458493313915</v>
      </c>
      <c r="G11" s="19">
        <v>2488.1150306748468</v>
      </c>
      <c r="H11" s="19">
        <v>2218.6368960468521</v>
      </c>
      <c r="I11" s="19">
        <v>269.47813462799468</v>
      </c>
      <c r="J11" s="19">
        <v>2778.1791825699402</v>
      </c>
      <c r="K11" s="19">
        <v>2780.7906600356741</v>
      </c>
      <c r="L11" s="19">
        <v>1.770750677624604</v>
      </c>
      <c r="M11" s="19">
        <v>7.6831141887277507E-2</v>
      </c>
      <c r="N11" s="19">
        <v>236077</v>
      </c>
      <c r="O11" s="19">
        <v>4.5325599351464997E-2</v>
      </c>
      <c r="P11" s="19" t="s">
        <v>21</v>
      </c>
      <c r="Q11" s="20">
        <f t="shared" si="0"/>
        <v>79384.198271850677</v>
      </c>
    </row>
    <row r="12" spans="1:20" x14ac:dyDescent="0.35">
      <c r="A12" s="19" t="s">
        <v>19</v>
      </c>
      <c r="B12" s="19">
        <v>117</v>
      </c>
      <c r="C12" s="19">
        <v>625</v>
      </c>
      <c r="D12" s="19">
        <v>587</v>
      </c>
      <c r="E12" s="19">
        <v>1212</v>
      </c>
      <c r="F12" s="19">
        <v>2.6744339997352049</v>
      </c>
      <c r="G12" s="19">
        <v>2582.2975999999999</v>
      </c>
      <c r="H12" s="19">
        <v>2050.6916524701869</v>
      </c>
      <c r="I12" s="19">
        <v>531.60594752981251</v>
      </c>
      <c r="J12" s="19">
        <v>2835.004503186402</v>
      </c>
      <c r="K12" s="19">
        <v>2595.7377919626342</v>
      </c>
      <c r="L12" s="19">
        <v>3.4075863123634051</v>
      </c>
      <c r="M12" s="19">
        <v>6.7695551434476277E-4</v>
      </c>
      <c r="N12" s="19">
        <v>204047</v>
      </c>
      <c r="O12" s="19">
        <v>3.7312135586840969E-4</v>
      </c>
      <c r="P12" s="19" t="s">
        <v>21</v>
      </c>
      <c r="Q12" s="20">
        <f t="shared" si="0"/>
        <v>142174.50205351799</v>
      </c>
    </row>
    <row r="13" spans="1:20" x14ac:dyDescent="0.35">
      <c r="A13" s="19" t="s">
        <v>19</v>
      </c>
      <c r="B13" s="19">
        <v>213</v>
      </c>
      <c r="C13" s="19">
        <v>232</v>
      </c>
      <c r="D13" s="19">
        <v>255</v>
      </c>
      <c r="E13" s="19">
        <v>487</v>
      </c>
      <c r="F13" s="19">
        <v>1.074628183061918</v>
      </c>
      <c r="G13" s="19">
        <v>2977.629310344827</v>
      </c>
      <c r="H13" s="19">
        <v>2277.6117647058818</v>
      </c>
      <c r="I13" s="19">
        <v>700.01754563894519</v>
      </c>
      <c r="J13" s="19">
        <v>2905.494362359007</v>
      </c>
      <c r="K13" s="19">
        <v>2710.043413201317</v>
      </c>
      <c r="L13" s="19">
        <v>2.741715697935414</v>
      </c>
      <c r="M13" s="19">
        <v>6.3438837438314546E-3</v>
      </c>
      <c r="N13" s="19">
        <v>34134.5</v>
      </c>
      <c r="O13" s="19">
        <v>2.4676085985883291E-3</v>
      </c>
      <c r="P13" s="19" t="s">
        <v>21</v>
      </c>
      <c r="Q13" s="20">
        <f t="shared" si="0"/>
        <v>75225.858318144295</v>
      </c>
    </row>
    <row r="14" spans="1:20" x14ac:dyDescent="0.35">
      <c r="A14" s="19" t="s">
        <v>19</v>
      </c>
      <c r="B14" s="19">
        <v>453</v>
      </c>
      <c r="C14" s="19">
        <v>1066</v>
      </c>
      <c r="D14" s="19">
        <v>1049</v>
      </c>
      <c r="E14" s="19">
        <v>2115</v>
      </c>
      <c r="F14" s="19">
        <v>4.6670197272606906</v>
      </c>
      <c r="G14" s="19">
        <v>2501.9662288930581</v>
      </c>
      <c r="H14" s="19">
        <v>1889.9237368922779</v>
      </c>
      <c r="I14" s="19">
        <v>612.0424920007797</v>
      </c>
      <c r="J14" s="19">
        <v>2993.4425401386729</v>
      </c>
      <c r="K14" s="19">
        <v>2648.6593032825899</v>
      </c>
      <c r="L14" s="19">
        <v>4.9817858368208183</v>
      </c>
      <c r="M14" s="19">
        <v>6.8173980046560229E-7</v>
      </c>
      <c r="N14" s="19">
        <v>627565.5</v>
      </c>
      <c r="O14" s="19">
        <v>1.809193871310917E-7</v>
      </c>
      <c r="P14" s="19" t="s">
        <v>21</v>
      </c>
      <c r="Q14" s="20">
        <f t="shared" si="0"/>
        <v>285641.43840894324</v>
      </c>
    </row>
    <row r="15" spans="1:20" x14ac:dyDescent="0.35">
      <c r="A15" s="19" t="s">
        <v>19</v>
      </c>
      <c r="B15" s="19">
        <v>573</v>
      </c>
      <c r="C15" s="19">
        <v>177</v>
      </c>
      <c r="D15" s="19">
        <v>160</v>
      </c>
      <c r="E15" s="19">
        <v>337</v>
      </c>
      <c r="F15" s="19">
        <v>0.74363387616399657</v>
      </c>
      <c r="G15" s="19">
        <v>2929.0451977401131</v>
      </c>
      <c r="H15" s="19">
        <v>1641.2125000000001</v>
      </c>
      <c r="I15" s="19">
        <v>1287.832697740113</v>
      </c>
      <c r="J15" s="19">
        <v>3201.0981368955968</v>
      </c>
      <c r="K15" s="19">
        <v>2619.0447809502271</v>
      </c>
      <c r="L15" s="19">
        <v>4.057015388980501</v>
      </c>
      <c r="M15" s="19">
        <v>6.2017129445523744E-5</v>
      </c>
      <c r="N15" s="19">
        <v>17837.5</v>
      </c>
      <c r="O15" s="19">
        <v>1.1182839846707289E-5</v>
      </c>
      <c r="P15" s="19" t="s">
        <v>21</v>
      </c>
      <c r="Q15" s="20">
        <f t="shared" si="0"/>
        <v>95767.602087121675</v>
      </c>
    </row>
    <row r="16" spans="1:20" x14ac:dyDescent="0.35">
      <c r="A16" s="19" t="s">
        <v>19</v>
      </c>
      <c r="B16" s="19">
        <v>801</v>
      </c>
      <c r="C16" s="19">
        <v>225</v>
      </c>
      <c r="D16" s="19">
        <v>212</v>
      </c>
      <c r="E16" s="19">
        <v>437</v>
      </c>
      <c r="F16" s="19">
        <v>0.96429674742927762</v>
      </c>
      <c r="G16" s="19">
        <v>2925.1422222222218</v>
      </c>
      <c r="H16" s="19">
        <v>2352.283018867925</v>
      </c>
      <c r="I16" s="19">
        <v>572.85920335429773</v>
      </c>
      <c r="J16" s="19">
        <v>2774.2920633734352</v>
      </c>
      <c r="K16" s="19">
        <v>2928.2858378165042</v>
      </c>
      <c r="L16" s="19">
        <v>2.0966140626762448</v>
      </c>
      <c r="M16" s="19">
        <v>3.6612171922677982E-2</v>
      </c>
      <c r="N16" s="19">
        <v>27281.5</v>
      </c>
      <c r="O16" s="19">
        <v>7.0848473855692562E-3</v>
      </c>
      <c r="P16" s="19" t="s">
        <v>21</v>
      </c>
      <c r="Q16" s="20">
        <f t="shared" si="0"/>
        <v>55240.626652947642</v>
      </c>
    </row>
    <row r="17" spans="1:17" x14ac:dyDescent="0.35">
      <c r="A17" s="19" t="s">
        <v>19</v>
      </c>
      <c r="B17" s="19">
        <v>891</v>
      </c>
      <c r="C17" s="19">
        <v>159</v>
      </c>
      <c r="D17" s="19">
        <v>167</v>
      </c>
      <c r="E17" s="19">
        <v>326</v>
      </c>
      <c r="F17" s="19">
        <v>0.71936096032481578</v>
      </c>
      <c r="G17" s="19">
        <v>2618.949685534591</v>
      </c>
      <c r="H17" s="19">
        <v>1980.65868263473</v>
      </c>
      <c r="I17" s="19">
        <v>638.29100289986059</v>
      </c>
      <c r="J17" s="19">
        <v>2899.78246412116</v>
      </c>
      <c r="K17" s="19">
        <v>2489.571942139818</v>
      </c>
      <c r="L17" s="19">
        <v>2.1276516840016768</v>
      </c>
      <c r="M17" s="19">
        <v>3.4150993769134087E-2</v>
      </c>
      <c r="N17" s="19">
        <v>15026</v>
      </c>
      <c r="O17" s="19">
        <v>3.1316295810751342E-2</v>
      </c>
      <c r="P17" s="19" t="s">
        <v>21</v>
      </c>
      <c r="Q17" s="20">
        <f t="shared" si="0"/>
        <v>45916.162881273354</v>
      </c>
    </row>
    <row r="18" spans="1:17" x14ac:dyDescent="0.35">
      <c r="A18" s="19" t="s">
        <v>19</v>
      </c>
      <c r="B18" s="19">
        <v>900</v>
      </c>
      <c r="C18" s="19">
        <v>335</v>
      </c>
      <c r="D18" s="19">
        <v>341</v>
      </c>
      <c r="E18" s="19">
        <v>676</v>
      </c>
      <c r="F18" s="19">
        <v>1.4916810097532991</v>
      </c>
      <c r="G18" s="19">
        <v>2450.991044776119</v>
      </c>
      <c r="H18" s="19">
        <v>1689.7917888563049</v>
      </c>
      <c r="I18" s="19">
        <v>761.1992559198145</v>
      </c>
      <c r="J18" s="19">
        <v>2865.6073558468579</v>
      </c>
      <c r="K18" s="19">
        <v>2492.4726113410602</v>
      </c>
      <c r="L18" s="19">
        <v>3.6823738401673038</v>
      </c>
      <c r="M18" s="19">
        <v>2.5003858574371542E-4</v>
      </c>
      <c r="N18" s="19">
        <v>66271.5</v>
      </c>
      <c r="O18" s="19">
        <v>1.010571453661005E-4</v>
      </c>
      <c r="P18" s="19" t="s">
        <v>21</v>
      </c>
      <c r="Q18" s="20">
        <f t="shared" si="0"/>
        <v>113546.64746939289</v>
      </c>
    </row>
    <row r="19" spans="1:17" x14ac:dyDescent="0.35">
      <c r="A19" s="19" t="s">
        <v>20</v>
      </c>
      <c r="B19" s="19">
        <v>19</v>
      </c>
      <c r="C19" s="19">
        <v>130</v>
      </c>
      <c r="D19" s="19">
        <v>146</v>
      </c>
      <c r="E19" s="19">
        <v>276</v>
      </c>
      <c r="F19" s="19">
        <v>0.60902952469217531</v>
      </c>
      <c r="G19" s="19">
        <v>2043.823076923077</v>
      </c>
      <c r="H19" s="19">
        <v>1743.3767123287671</v>
      </c>
      <c r="I19" s="19">
        <v>300.4463645943099</v>
      </c>
      <c r="J19" s="19">
        <v>2442.2667875313782</v>
      </c>
      <c r="K19" s="19">
        <v>2891.3333593759398</v>
      </c>
      <c r="L19" s="19">
        <v>0.93551606144451271</v>
      </c>
      <c r="M19" s="19">
        <v>0.35034839915947902</v>
      </c>
      <c r="N19" s="19">
        <v>10741</v>
      </c>
      <c r="O19" s="19">
        <v>3.8066216007540718E-2</v>
      </c>
      <c r="P19" s="19" t="s">
        <v>21</v>
      </c>
      <c r="Q19" s="20">
        <f t="shared" si="0"/>
        <v>18298.070662436457</v>
      </c>
    </row>
    <row r="20" spans="1:17" x14ac:dyDescent="0.35">
      <c r="F20">
        <f>SUM(F2:F19)</f>
        <v>38.033452491283818</v>
      </c>
    </row>
    <row r="22" spans="1:17" x14ac:dyDescent="0.35">
      <c r="E22" s="3" t="s">
        <v>34</v>
      </c>
      <c r="F22" s="2" t="str">
        <f>IF((F20+Negative!F5+Neutral!F32-100)=0,"сумма долей трех листов = 1","есть ошибки при импорте данных из JN")</f>
        <v>сумма долей трех листов = 1</v>
      </c>
    </row>
  </sheetData>
  <mergeCells count="4">
    <mergeCell ref="S2:S3"/>
    <mergeCell ref="T2:T3"/>
    <mergeCell ref="S7:S10"/>
    <mergeCell ref="T7:T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S6" sqref="S6"/>
    </sheetView>
  </sheetViews>
  <sheetFormatPr defaultRowHeight="14.5" x14ac:dyDescent="0.35"/>
  <cols>
    <col min="1" max="1" width="10.1796875" bestFit="1" customWidth="1"/>
    <col min="2" max="2" width="9.1796875" customWidth="1"/>
    <col min="3" max="3" width="6.26953125" customWidth="1"/>
    <col min="4" max="4" width="6.6328125" customWidth="1"/>
    <col min="5" max="5" width="6.90625" customWidth="1"/>
    <col min="7" max="7" width="9.26953125" customWidth="1"/>
    <col min="8" max="8" width="10.08984375" customWidth="1"/>
    <col min="9" max="9" width="7.453125" customWidth="1"/>
    <col min="10" max="11" width="6.90625" customWidth="1"/>
    <col min="12" max="12" width="8.6328125" customWidth="1"/>
    <col min="13" max="13" width="7.26953125" customWidth="1"/>
    <col min="14" max="14" width="7.36328125" customWidth="1"/>
    <col min="15" max="15" width="7.6328125" customWidth="1"/>
    <col min="16" max="16" width="14.36328125" bestFit="1" customWidth="1"/>
    <col min="17" max="17" width="9.54296875" customWidth="1"/>
    <col min="19" max="19" width="13.08984375" customWidth="1"/>
  </cols>
  <sheetData>
    <row r="1" spans="1:20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38</v>
      </c>
      <c r="R1" s="4"/>
      <c r="S1" s="15" t="s">
        <v>39</v>
      </c>
      <c r="T1" s="16">
        <f>SUM(Q2:Q4)</f>
        <v>-256137.43891356228</v>
      </c>
    </row>
    <row r="2" spans="1:20" x14ac:dyDescent="0.35">
      <c r="A2" s="19" t="s">
        <v>22</v>
      </c>
      <c r="B2" s="19">
        <v>66</v>
      </c>
      <c r="C2" s="19">
        <v>657</v>
      </c>
      <c r="D2" s="19">
        <v>703</v>
      </c>
      <c r="E2" s="19">
        <v>1360</v>
      </c>
      <c r="F2" s="19">
        <v>3.0010150492078198</v>
      </c>
      <c r="G2" s="19">
        <v>2288.8706240487058</v>
      </c>
      <c r="H2" s="19">
        <v>2601.7610241820771</v>
      </c>
      <c r="I2" s="19">
        <v>-312.89040013337029</v>
      </c>
      <c r="J2" s="19">
        <v>2682.5676104733539</v>
      </c>
      <c r="K2" s="19">
        <v>2830.193773341512</v>
      </c>
      <c r="L2" s="19">
        <v>-2.093060153710971</v>
      </c>
      <c r="M2" s="19">
        <v>3.6528981767956922E-2</v>
      </c>
      <c r="N2" s="19">
        <v>216128</v>
      </c>
      <c r="O2" s="19">
        <v>3.3239401593245371E-2</v>
      </c>
      <c r="P2" s="19" t="s">
        <v>24</v>
      </c>
      <c r="Q2" s="20">
        <f>I2*F2%*Positive!$T$1</f>
        <v>-93898.87995529006</v>
      </c>
      <c r="S2" s="4"/>
      <c r="T2" s="5"/>
    </row>
    <row r="3" spans="1:20" x14ac:dyDescent="0.35">
      <c r="A3" s="19" t="s">
        <v>23</v>
      </c>
      <c r="B3" s="19">
        <v>1101</v>
      </c>
      <c r="C3" s="19">
        <v>785</v>
      </c>
      <c r="D3" s="19">
        <v>869</v>
      </c>
      <c r="E3" s="19">
        <v>1654</v>
      </c>
      <c r="F3" s="19">
        <v>3.6497638907277459</v>
      </c>
      <c r="G3" s="19">
        <v>2176.0038216560511</v>
      </c>
      <c r="H3" s="19">
        <v>2523.5788262370538</v>
      </c>
      <c r="I3" s="19">
        <v>-347.57500458100321</v>
      </c>
      <c r="J3" s="19">
        <v>2722.6244937401721</v>
      </c>
      <c r="K3" s="19">
        <v>2960.3523376384169</v>
      </c>
      <c r="L3" s="19">
        <v>-2.4872700979499531</v>
      </c>
      <c r="M3" s="19">
        <v>1.297082192104358E-2</v>
      </c>
      <c r="N3" s="19">
        <v>319375</v>
      </c>
      <c r="O3" s="19">
        <v>1.8165059503709748E-2</v>
      </c>
      <c r="P3" s="19" t="s">
        <v>24</v>
      </c>
      <c r="Q3" s="20">
        <f>I3*F3%*Positive!$T$1</f>
        <v>-126856.67010392764</v>
      </c>
    </row>
    <row r="4" spans="1:20" x14ac:dyDescent="0.35">
      <c r="A4" s="19" t="s">
        <v>17</v>
      </c>
      <c r="B4" s="19">
        <v>9931</v>
      </c>
      <c r="C4" s="19">
        <v>153</v>
      </c>
      <c r="D4" s="19">
        <v>137</v>
      </c>
      <c r="E4" s="19">
        <v>290</v>
      </c>
      <c r="F4" s="19">
        <v>0.6399223266693147</v>
      </c>
      <c r="G4" s="19">
        <v>1415.7843137254899</v>
      </c>
      <c r="H4" s="19">
        <v>1968.693430656934</v>
      </c>
      <c r="I4" s="19">
        <v>-552.90911693144403</v>
      </c>
      <c r="J4" s="19">
        <v>2038.1642473623181</v>
      </c>
      <c r="K4" s="19">
        <v>2403.3978568404682</v>
      </c>
      <c r="L4" s="19">
        <v>-2.10011597194835</v>
      </c>
      <c r="M4" s="19">
        <v>3.6653069248586731E-2</v>
      </c>
      <c r="N4" s="19">
        <v>9045</v>
      </c>
      <c r="O4" s="19">
        <v>2.61572590009738E-2</v>
      </c>
      <c r="P4" s="19" t="s">
        <v>24</v>
      </c>
      <c r="Q4" s="20">
        <f>I4*F4%*Positive!$T$1</f>
        <v>-35381.888854344579</v>
      </c>
    </row>
    <row r="5" spans="1:20" x14ac:dyDescent="0.35">
      <c r="F5">
        <f>SUM(F2:F4)</f>
        <v>7.2907012666048807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"/>
  <sheetViews>
    <sheetView workbookViewId="0">
      <selection activeCell="H33" sqref="H33"/>
    </sheetView>
  </sheetViews>
  <sheetFormatPr defaultRowHeight="14.5" x14ac:dyDescent="0.35"/>
  <cols>
    <col min="1" max="1" width="15.453125" bestFit="1" customWidth="1"/>
    <col min="2" max="2" width="9.6328125" customWidth="1"/>
    <col min="3" max="3" width="6.6328125" customWidth="1"/>
    <col min="4" max="4" width="6.90625" customWidth="1"/>
    <col min="5" max="5" width="6.26953125" customWidth="1"/>
    <col min="7" max="7" width="9.26953125" customWidth="1"/>
    <col min="8" max="8" width="10.08984375" customWidth="1"/>
    <col min="9" max="9" width="7.26953125" customWidth="1"/>
    <col min="10" max="10" width="6.453125" customWidth="1"/>
    <col min="11" max="11" width="6.6328125" customWidth="1"/>
    <col min="12" max="12" width="7.7265625" customWidth="1"/>
    <col min="13" max="13" width="6.7265625" customWidth="1"/>
    <col min="14" max="14" width="7.54296875" customWidth="1"/>
    <col min="15" max="15" width="7.36328125" customWidth="1"/>
    <col min="16" max="16" width="12.36328125" bestFit="1" customWidth="1"/>
    <col min="17" max="17" width="11.54296875" customWidth="1"/>
  </cols>
  <sheetData>
    <row r="1" spans="1:20" ht="3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40</v>
      </c>
      <c r="S1" s="17" t="s">
        <v>41</v>
      </c>
      <c r="T1" s="18">
        <v>100</v>
      </c>
    </row>
    <row r="2" spans="1:20" x14ac:dyDescent="0.35">
      <c r="A2" s="19" t="s">
        <v>25</v>
      </c>
      <c r="B2" s="19">
        <v>2</v>
      </c>
      <c r="C2" s="19">
        <v>78</v>
      </c>
      <c r="D2" s="19">
        <v>71</v>
      </c>
      <c r="E2" s="19">
        <v>149</v>
      </c>
      <c r="F2" s="19">
        <v>0.32878767818526861</v>
      </c>
      <c r="G2" s="19">
        <v>579.33333333333337</v>
      </c>
      <c r="H2" s="19">
        <v>483.45070422535213</v>
      </c>
      <c r="I2" s="19">
        <v>95.882629107981245</v>
      </c>
      <c r="J2" s="19">
        <v>1860.7624304329711</v>
      </c>
      <c r="K2" s="19">
        <v>1654.923181546782</v>
      </c>
      <c r="L2" s="19">
        <v>0.33288475854446581</v>
      </c>
      <c r="M2" s="19">
        <v>0.73969578830356453</v>
      </c>
      <c r="N2" s="19">
        <v>2816</v>
      </c>
      <c r="O2" s="19">
        <v>0.74225517894428794</v>
      </c>
      <c r="P2" s="19" t="s">
        <v>33</v>
      </c>
      <c r="Q2" s="20">
        <f>CEILING((16*J2^2/$T$1^2),1)</f>
        <v>5540</v>
      </c>
    </row>
    <row r="3" spans="1:20" x14ac:dyDescent="0.35">
      <c r="A3" s="19" t="s">
        <v>26</v>
      </c>
      <c r="B3" s="19">
        <v>439</v>
      </c>
      <c r="C3" s="19">
        <v>355</v>
      </c>
      <c r="D3" s="19">
        <v>351</v>
      </c>
      <c r="E3" s="19">
        <v>706</v>
      </c>
      <c r="F3" s="19">
        <v>1.557879871132883</v>
      </c>
      <c r="G3" s="19">
        <v>2481.9605633802821</v>
      </c>
      <c r="H3" s="19">
        <v>2400.635327635327</v>
      </c>
      <c r="I3" s="19">
        <v>81.325235744954171</v>
      </c>
      <c r="J3" s="19">
        <v>4040.4410068102538</v>
      </c>
      <c r="K3" s="19">
        <v>3722.1170724360341</v>
      </c>
      <c r="L3" s="19">
        <v>0.27819655769038959</v>
      </c>
      <c r="M3" s="19">
        <v>0.7809435695125726</v>
      </c>
      <c r="N3" s="19">
        <v>62211</v>
      </c>
      <c r="O3" s="19">
        <v>0.97057171621936644</v>
      </c>
      <c r="P3" s="19" t="s">
        <v>33</v>
      </c>
      <c r="Q3" s="20">
        <f t="shared" ref="Q3:Q31" si="0">CEILING((16*J3^2/$T$1^2),1)</f>
        <v>26121</v>
      </c>
    </row>
    <row r="4" spans="1:20" x14ac:dyDescent="0.35">
      <c r="A4" s="19" t="s">
        <v>26</v>
      </c>
      <c r="B4" s="19">
        <v>477</v>
      </c>
      <c r="C4" s="19">
        <v>382</v>
      </c>
      <c r="D4" s="19">
        <v>386</v>
      </c>
      <c r="E4" s="19">
        <v>768</v>
      </c>
      <c r="F4" s="19">
        <v>1.6946908513173571</v>
      </c>
      <c r="G4" s="19">
        <v>2259.623036649215</v>
      </c>
      <c r="H4" s="19">
        <v>2496.987046632124</v>
      </c>
      <c r="I4" s="19">
        <v>-237.36400998290989</v>
      </c>
      <c r="J4" s="19">
        <v>3482.8460937348032</v>
      </c>
      <c r="K4" s="19">
        <v>3881.9947185225428</v>
      </c>
      <c r="L4" s="19">
        <v>-0.89209603158988471</v>
      </c>
      <c r="M4" s="19">
        <v>0.37262428210711002</v>
      </c>
      <c r="N4" s="19">
        <v>72517</v>
      </c>
      <c r="O4" s="19">
        <v>0.66408932515269381</v>
      </c>
      <c r="P4" s="19" t="s">
        <v>33</v>
      </c>
      <c r="Q4" s="20">
        <f t="shared" si="0"/>
        <v>19409</v>
      </c>
    </row>
    <row r="5" spans="1:20" x14ac:dyDescent="0.35">
      <c r="A5" s="19" t="s">
        <v>26</v>
      </c>
      <c r="B5" s="19">
        <v>516</v>
      </c>
      <c r="C5" s="19">
        <v>634</v>
      </c>
      <c r="D5" s="19">
        <v>636</v>
      </c>
      <c r="E5" s="19">
        <v>1270</v>
      </c>
      <c r="F5" s="19">
        <v>2.802418465069068</v>
      </c>
      <c r="G5" s="19">
        <v>3237.2003154574131</v>
      </c>
      <c r="H5" s="19">
        <v>2880.48427672956</v>
      </c>
      <c r="I5" s="19">
        <v>356.71603872785317</v>
      </c>
      <c r="J5" s="19">
        <v>4537.1038422947649</v>
      </c>
      <c r="K5" s="19">
        <v>3819.2928134705862</v>
      </c>
      <c r="L5" s="19">
        <v>1.5154800043608401</v>
      </c>
      <c r="M5" s="19">
        <v>0.12990763694432711</v>
      </c>
      <c r="N5" s="19">
        <v>206818</v>
      </c>
      <c r="O5" s="19">
        <v>0.40184000481310428</v>
      </c>
      <c r="P5" s="19" t="s">
        <v>33</v>
      </c>
      <c r="Q5" s="20">
        <f t="shared" si="0"/>
        <v>32937</v>
      </c>
    </row>
    <row r="6" spans="1:20" x14ac:dyDescent="0.35">
      <c r="A6" s="19" t="s">
        <v>26</v>
      </c>
      <c r="B6" s="19">
        <v>544</v>
      </c>
      <c r="C6" s="19">
        <v>377</v>
      </c>
      <c r="D6" s="19">
        <v>416</v>
      </c>
      <c r="E6" s="19">
        <v>793</v>
      </c>
      <c r="F6" s="19">
        <v>1.749856569133678</v>
      </c>
      <c r="G6" s="19">
        <v>2621.4270557029181</v>
      </c>
      <c r="H6" s="19">
        <v>2635.5480769230771</v>
      </c>
      <c r="I6" s="19">
        <v>-14.12102122015949</v>
      </c>
      <c r="J6" s="19">
        <v>3714.8947510376788</v>
      </c>
      <c r="K6" s="19">
        <v>4639.8207461839838</v>
      </c>
      <c r="L6" s="19">
        <v>-4.7506012752276713E-2</v>
      </c>
      <c r="M6" s="19">
        <v>0.96212210888796368</v>
      </c>
      <c r="N6" s="19">
        <v>81862</v>
      </c>
      <c r="O6" s="19">
        <v>0.24336356796506539</v>
      </c>
      <c r="P6" s="19" t="s">
        <v>33</v>
      </c>
      <c r="Q6" s="20">
        <f t="shared" si="0"/>
        <v>22081</v>
      </c>
    </row>
    <row r="7" spans="1:20" x14ac:dyDescent="0.35">
      <c r="A7" s="19" t="s">
        <v>26</v>
      </c>
      <c r="B7" s="19">
        <v>699</v>
      </c>
      <c r="C7" s="19">
        <v>482</v>
      </c>
      <c r="D7" s="19">
        <v>494</v>
      </c>
      <c r="E7" s="19">
        <v>976</v>
      </c>
      <c r="F7" s="19">
        <v>2.153669623549141</v>
      </c>
      <c r="G7" s="19">
        <v>2422.286307053942</v>
      </c>
      <c r="H7" s="19">
        <v>2574.3522267206481</v>
      </c>
      <c r="I7" s="19">
        <v>-152.0659196667057</v>
      </c>
      <c r="J7" s="19">
        <v>3906.8178974938301</v>
      </c>
      <c r="K7" s="19">
        <v>4082.8513558716591</v>
      </c>
      <c r="L7" s="19">
        <v>-0.59457604569322464</v>
      </c>
      <c r="M7" s="19">
        <v>0.55226503495765944</v>
      </c>
      <c r="N7" s="19">
        <v>114960.5</v>
      </c>
      <c r="O7" s="19">
        <v>0.30962160412467149</v>
      </c>
      <c r="P7" s="19" t="s">
        <v>33</v>
      </c>
      <c r="Q7" s="20">
        <f t="shared" si="0"/>
        <v>24422</v>
      </c>
    </row>
    <row r="8" spans="1:20" x14ac:dyDescent="0.35">
      <c r="A8" s="19" t="s">
        <v>26</v>
      </c>
      <c r="B8" s="19">
        <v>991</v>
      </c>
      <c r="C8" s="19">
        <v>270</v>
      </c>
      <c r="D8" s="19">
        <v>294</v>
      </c>
      <c r="E8" s="19">
        <v>564</v>
      </c>
      <c r="F8" s="19">
        <v>1.2445385939361839</v>
      </c>
      <c r="G8" s="19">
        <v>3249.281481481481</v>
      </c>
      <c r="H8" s="19">
        <v>2452.9863945578231</v>
      </c>
      <c r="I8" s="19">
        <v>796.29508692365835</v>
      </c>
      <c r="J8" s="19">
        <v>4719.5926012697964</v>
      </c>
      <c r="K8" s="19">
        <v>3633.9358583139442</v>
      </c>
      <c r="L8" s="19">
        <v>2.2308161946965539</v>
      </c>
      <c r="M8" s="19">
        <v>2.6132233544756141E-2</v>
      </c>
      <c r="N8" s="19">
        <v>43029</v>
      </c>
      <c r="O8" s="19">
        <v>6.467166885640406E-2</v>
      </c>
      <c r="P8" s="19" t="s">
        <v>33</v>
      </c>
      <c r="Q8" s="20">
        <f t="shared" si="0"/>
        <v>35640</v>
      </c>
    </row>
    <row r="9" spans="1:20" x14ac:dyDescent="0.35">
      <c r="A9" s="19" t="s">
        <v>23</v>
      </c>
      <c r="B9" s="19">
        <v>1989</v>
      </c>
      <c r="C9" s="19">
        <v>239</v>
      </c>
      <c r="D9" s="19">
        <v>270</v>
      </c>
      <c r="E9" s="19">
        <v>509</v>
      </c>
      <c r="F9" s="19">
        <v>1.12317401474028</v>
      </c>
      <c r="G9" s="19">
        <v>4407.3849372384939</v>
      </c>
      <c r="H9" s="19">
        <v>4163.9592592592589</v>
      </c>
      <c r="I9" s="19">
        <v>243.42567797923491</v>
      </c>
      <c r="J9" s="19">
        <v>2737.9007251199769</v>
      </c>
      <c r="K9" s="19">
        <v>2492.0962933115161</v>
      </c>
      <c r="L9" s="19">
        <v>1.0440009533424639</v>
      </c>
      <c r="M9" s="19">
        <v>0.29700553034601318</v>
      </c>
      <c r="N9" s="19">
        <v>33360.5</v>
      </c>
      <c r="O9" s="19">
        <v>0.50847140726151996</v>
      </c>
      <c r="P9" s="19" t="s">
        <v>33</v>
      </c>
      <c r="Q9" s="20">
        <f t="shared" si="0"/>
        <v>11994</v>
      </c>
    </row>
    <row r="10" spans="1:20" x14ac:dyDescent="0.35">
      <c r="A10" s="19" t="s">
        <v>27</v>
      </c>
      <c r="B10" s="19">
        <v>202</v>
      </c>
      <c r="C10" s="19">
        <v>551</v>
      </c>
      <c r="D10" s="19">
        <v>565</v>
      </c>
      <c r="E10" s="19">
        <v>1116</v>
      </c>
      <c r="F10" s="19">
        <v>2.4625976433205352</v>
      </c>
      <c r="G10" s="19">
        <v>2927.341197822142</v>
      </c>
      <c r="H10" s="19">
        <v>2730.378761061947</v>
      </c>
      <c r="I10" s="19">
        <v>196.96243676019461</v>
      </c>
      <c r="J10" s="19">
        <v>2956.686241494881</v>
      </c>
      <c r="K10" s="19">
        <v>2737.8857851630301</v>
      </c>
      <c r="L10" s="19">
        <v>1.153960596028992</v>
      </c>
      <c r="M10" s="19">
        <v>0.24876639026317529</v>
      </c>
      <c r="N10" s="19">
        <v>159950</v>
      </c>
      <c r="O10" s="19">
        <v>0.41423301365101112</v>
      </c>
      <c r="P10" s="19" t="s">
        <v>33</v>
      </c>
      <c r="Q10" s="20">
        <f t="shared" si="0"/>
        <v>13988</v>
      </c>
    </row>
    <row r="11" spans="1:20" x14ac:dyDescent="0.35">
      <c r="A11" s="19" t="s">
        <v>27</v>
      </c>
      <c r="B11" s="19">
        <v>212</v>
      </c>
      <c r="C11" s="19">
        <v>593</v>
      </c>
      <c r="D11" s="19">
        <v>575</v>
      </c>
      <c r="E11" s="19">
        <v>1168</v>
      </c>
      <c r="F11" s="19">
        <v>2.5773423363784809</v>
      </c>
      <c r="G11" s="19">
        <v>2144.317032040472</v>
      </c>
      <c r="H11" s="19">
        <v>2222.052173913044</v>
      </c>
      <c r="I11" s="19">
        <v>-77.735141872571603</v>
      </c>
      <c r="J11" s="19">
        <v>2708.5887239801191</v>
      </c>
      <c r="K11" s="19">
        <v>2785.1162501572312</v>
      </c>
      <c r="L11" s="19">
        <v>-0.48337766465396381</v>
      </c>
      <c r="M11" s="19">
        <v>0.62891867108223698</v>
      </c>
      <c r="N11" s="19">
        <v>169439</v>
      </c>
      <c r="O11" s="19">
        <v>0.84688540977054894</v>
      </c>
      <c r="P11" s="19" t="s">
        <v>33</v>
      </c>
      <c r="Q11" s="20">
        <f t="shared" si="0"/>
        <v>11739</v>
      </c>
    </row>
    <row r="12" spans="1:20" x14ac:dyDescent="0.35">
      <c r="A12" s="19" t="s">
        <v>27</v>
      </c>
      <c r="B12" s="19">
        <v>277</v>
      </c>
      <c r="C12" s="19">
        <v>708</v>
      </c>
      <c r="D12" s="19">
        <v>709</v>
      </c>
      <c r="E12" s="19">
        <v>1417</v>
      </c>
      <c r="F12" s="19">
        <v>3.126792885829031</v>
      </c>
      <c r="G12" s="19">
        <v>2285.75</v>
      </c>
      <c r="H12" s="19">
        <v>2431.3653032440061</v>
      </c>
      <c r="I12" s="19">
        <v>-145.61530324400559</v>
      </c>
      <c r="J12" s="19">
        <v>2712.677878262808</v>
      </c>
      <c r="K12" s="19">
        <v>2868.5875686413842</v>
      </c>
      <c r="L12" s="19">
        <v>-0.98174417107903589</v>
      </c>
      <c r="M12" s="19">
        <v>0.32639422051119071</v>
      </c>
      <c r="N12" s="19">
        <v>246121.5</v>
      </c>
      <c r="O12" s="19">
        <v>0.50599421881188511</v>
      </c>
      <c r="P12" s="19" t="s">
        <v>33</v>
      </c>
      <c r="Q12" s="20">
        <f t="shared" si="0"/>
        <v>11774</v>
      </c>
    </row>
    <row r="13" spans="1:20" x14ac:dyDescent="0.35">
      <c r="A13" s="19" t="s">
        <v>27</v>
      </c>
      <c r="B13" s="19">
        <v>278</v>
      </c>
      <c r="C13" s="19">
        <v>535</v>
      </c>
      <c r="D13" s="19">
        <v>489</v>
      </c>
      <c r="E13" s="19">
        <v>1024</v>
      </c>
      <c r="F13" s="19">
        <v>2.259587801756477</v>
      </c>
      <c r="G13" s="19">
        <v>2499.3457943925232</v>
      </c>
      <c r="H13" s="19">
        <v>2185.21472392638</v>
      </c>
      <c r="I13" s="19">
        <v>314.13107046614277</v>
      </c>
      <c r="J13" s="19">
        <v>2915.9953289536438</v>
      </c>
      <c r="K13" s="19">
        <v>2574.9155972376111</v>
      </c>
      <c r="L13" s="19">
        <v>1.8304258823871311</v>
      </c>
      <c r="M13" s="19">
        <v>6.7477716140211128E-2</v>
      </c>
      <c r="N13" s="19">
        <v>136856.5</v>
      </c>
      <c r="O13" s="19">
        <v>0.1782203706588702</v>
      </c>
      <c r="P13" s="19" t="s">
        <v>33</v>
      </c>
      <c r="Q13" s="20">
        <f t="shared" si="0"/>
        <v>13605</v>
      </c>
    </row>
    <row r="14" spans="1:20" x14ac:dyDescent="0.35">
      <c r="A14" s="19" t="s">
        <v>27</v>
      </c>
      <c r="B14" s="19">
        <v>444</v>
      </c>
      <c r="C14" s="19">
        <v>650</v>
      </c>
      <c r="D14" s="19">
        <v>562</v>
      </c>
      <c r="E14" s="19">
        <v>1212</v>
      </c>
      <c r="F14" s="19">
        <v>2.6744339997352049</v>
      </c>
      <c r="G14" s="19">
        <v>2404.106153846154</v>
      </c>
      <c r="H14" s="19">
        <v>2545.7348754448399</v>
      </c>
      <c r="I14" s="19">
        <v>-141.62872159868579</v>
      </c>
      <c r="J14" s="19">
        <v>2810.8284873546108</v>
      </c>
      <c r="K14" s="19">
        <v>2797.138763933518</v>
      </c>
      <c r="L14" s="19">
        <v>-0.87705147434136754</v>
      </c>
      <c r="M14" s="19">
        <v>0.38063622813126857</v>
      </c>
      <c r="N14" s="19">
        <v>176313</v>
      </c>
      <c r="O14" s="19">
        <v>0.27663524008058299</v>
      </c>
      <c r="P14" s="19" t="s">
        <v>33</v>
      </c>
      <c r="Q14" s="20">
        <f t="shared" si="0"/>
        <v>12642</v>
      </c>
    </row>
    <row r="15" spans="1:20" x14ac:dyDescent="0.35">
      <c r="A15" s="19" t="s">
        <v>17</v>
      </c>
      <c r="B15" s="19">
        <v>2212</v>
      </c>
      <c r="C15" s="19">
        <v>422</v>
      </c>
      <c r="D15" s="19">
        <v>397</v>
      </c>
      <c r="E15" s="19">
        <v>819</v>
      </c>
      <c r="F15" s="19">
        <v>1.80722891566265</v>
      </c>
      <c r="G15" s="19">
        <v>2813.168246445498</v>
      </c>
      <c r="H15" s="19">
        <v>2739.3627204030231</v>
      </c>
      <c r="I15" s="19">
        <v>73.805526042474867</v>
      </c>
      <c r="J15" s="19">
        <v>3196.8888606429368</v>
      </c>
      <c r="K15" s="19">
        <v>2446.9750361819461</v>
      </c>
      <c r="L15" s="19">
        <v>0.37229689618977357</v>
      </c>
      <c r="M15" s="19">
        <v>0.70977229565237354</v>
      </c>
      <c r="N15" s="19">
        <v>81738.5</v>
      </c>
      <c r="O15" s="19">
        <v>0.54158881616022048</v>
      </c>
      <c r="P15" s="19" t="s">
        <v>33</v>
      </c>
      <c r="Q15" s="20">
        <f t="shared" si="0"/>
        <v>16353</v>
      </c>
    </row>
    <row r="16" spans="1:20" x14ac:dyDescent="0.35">
      <c r="A16" s="19" t="s">
        <v>17</v>
      </c>
      <c r="B16" s="19">
        <v>3786</v>
      </c>
      <c r="C16" s="19">
        <v>237</v>
      </c>
      <c r="D16" s="19">
        <v>278</v>
      </c>
      <c r="E16" s="19">
        <v>515</v>
      </c>
      <c r="F16" s="19">
        <v>1.136413787016197</v>
      </c>
      <c r="G16" s="19">
        <v>2613.683544303798</v>
      </c>
      <c r="H16" s="19">
        <v>2688.2302158273378</v>
      </c>
      <c r="I16" s="19">
        <v>-74.546671523540681</v>
      </c>
      <c r="J16" s="19">
        <v>2712.2358586268442</v>
      </c>
      <c r="K16" s="19">
        <v>3292.9376410463851</v>
      </c>
      <c r="L16" s="19">
        <v>-0.28167124006317618</v>
      </c>
      <c r="M16" s="19">
        <v>0.77830932497055172</v>
      </c>
      <c r="N16" s="19">
        <v>33066.5</v>
      </c>
      <c r="O16" s="19">
        <v>0.94027761709410929</v>
      </c>
      <c r="P16" s="19" t="s">
        <v>33</v>
      </c>
      <c r="Q16" s="20">
        <f t="shared" si="0"/>
        <v>11770</v>
      </c>
    </row>
    <row r="17" spans="1:17" x14ac:dyDescent="0.35">
      <c r="A17" s="19" t="s">
        <v>17</v>
      </c>
      <c r="B17" s="19">
        <v>3987</v>
      </c>
      <c r="C17" s="19">
        <v>801</v>
      </c>
      <c r="D17" s="19">
        <v>785</v>
      </c>
      <c r="E17" s="19">
        <v>1586</v>
      </c>
      <c r="F17" s="19">
        <v>3.4997131382673552</v>
      </c>
      <c r="G17" s="19">
        <v>1602.995006242197</v>
      </c>
      <c r="H17" s="19">
        <v>1639.857324840764</v>
      </c>
      <c r="I17" s="19">
        <v>-36.862318598567072</v>
      </c>
      <c r="J17" s="19">
        <v>2518.8292052012962</v>
      </c>
      <c r="K17" s="19">
        <v>2686.3174166097829</v>
      </c>
      <c r="L17" s="19">
        <v>-0.28178227398088551</v>
      </c>
      <c r="M17" s="19">
        <v>0.77814753419030236</v>
      </c>
      <c r="N17" s="19">
        <v>312182.5</v>
      </c>
      <c r="O17" s="19">
        <v>0.78272076081410702</v>
      </c>
      <c r="P17" s="19" t="s">
        <v>33</v>
      </c>
      <c r="Q17" s="20">
        <f t="shared" si="0"/>
        <v>10152</v>
      </c>
    </row>
    <row r="18" spans="1:17" x14ac:dyDescent="0.35">
      <c r="A18" s="19" t="s">
        <v>17</v>
      </c>
      <c r="B18" s="19">
        <v>6543</v>
      </c>
      <c r="C18" s="19">
        <v>662</v>
      </c>
      <c r="D18" s="19">
        <v>689</v>
      </c>
      <c r="E18" s="19">
        <v>1351</v>
      </c>
      <c r="F18" s="19">
        <v>2.981155390793945</v>
      </c>
      <c r="G18" s="19">
        <v>1702.439577039275</v>
      </c>
      <c r="H18" s="19">
        <v>1528.3251088534109</v>
      </c>
      <c r="I18" s="19">
        <v>174.1144681858643</v>
      </c>
      <c r="J18" s="19">
        <v>2453.9017173783332</v>
      </c>
      <c r="K18" s="19">
        <v>2338.5220633259491</v>
      </c>
      <c r="L18" s="19">
        <v>1.3340926911392501</v>
      </c>
      <c r="M18" s="19">
        <v>0.1824003948595537</v>
      </c>
      <c r="N18" s="19">
        <v>235102.5</v>
      </c>
      <c r="O18" s="19">
        <v>0.26876674637353631</v>
      </c>
      <c r="P18" s="19" t="s">
        <v>33</v>
      </c>
      <c r="Q18" s="20">
        <f t="shared" si="0"/>
        <v>9635</v>
      </c>
    </row>
    <row r="19" spans="1:17" x14ac:dyDescent="0.35">
      <c r="A19" s="19" t="s">
        <v>17</v>
      </c>
      <c r="B19" s="19">
        <v>8543</v>
      </c>
      <c r="C19" s="19">
        <v>148</v>
      </c>
      <c r="D19" s="19">
        <v>140</v>
      </c>
      <c r="E19" s="19">
        <v>288</v>
      </c>
      <c r="F19" s="19">
        <v>0.63550906924400907</v>
      </c>
      <c r="G19" s="19">
        <v>1859.7770270270271</v>
      </c>
      <c r="H19" s="19">
        <v>1804.25</v>
      </c>
      <c r="I19" s="19">
        <v>55.527027027027088</v>
      </c>
      <c r="J19" s="19">
        <v>2568.9804293811749</v>
      </c>
      <c r="K19" s="19">
        <v>3015.7266304677269</v>
      </c>
      <c r="L19" s="19">
        <v>0.1677608966738002</v>
      </c>
      <c r="M19" s="19">
        <v>0.86689537676896467</v>
      </c>
      <c r="N19" s="19">
        <v>10949</v>
      </c>
      <c r="O19" s="19">
        <v>0.34992175029286438</v>
      </c>
      <c r="P19" s="19" t="s">
        <v>33</v>
      </c>
      <c r="Q19" s="20">
        <f t="shared" si="0"/>
        <v>10560</v>
      </c>
    </row>
    <row r="20" spans="1:17" x14ac:dyDescent="0.35">
      <c r="A20" s="19" t="s">
        <v>17</v>
      </c>
      <c r="B20" s="19">
        <v>9121</v>
      </c>
      <c r="C20" s="19">
        <v>131</v>
      </c>
      <c r="D20" s="19">
        <v>108</v>
      </c>
      <c r="E20" s="19">
        <v>239</v>
      </c>
      <c r="F20" s="19">
        <v>0.52738426232402136</v>
      </c>
      <c r="G20" s="19">
        <v>1976.854961832061</v>
      </c>
      <c r="H20" s="19">
        <v>1856.9444444444439</v>
      </c>
      <c r="I20" s="19">
        <v>119.91051738761669</v>
      </c>
      <c r="J20" s="19">
        <v>2605.7974274007302</v>
      </c>
      <c r="K20" s="19">
        <v>2442.3261657052421</v>
      </c>
      <c r="L20" s="19">
        <v>0.36646667467885019</v>
      </c>
      <c r="M20" s="19">
        <v>0.71434929078190579</v>
      </c>
      <c r="N20" s="19">
        <v>7158.5</v>
      </c>
      <c r="O20" s="19">
        <v>0.86371651231460389</v>
      </c>
      <c r="P20" s="19" t="s">
        <v>33</v>
      </c>
      <c r="Q20" s="20">
        <f t="shared" si="0"/>
        <v>10865</v>
      </c>
    </row>
    <row r="21" spans="1:17" x14ac:dyDescent="0.35">
      <c r="A21" s="19" t="s">
        <v>28</v>
      </c>
      <c r="B21" s="19">
        <v>54</v>
      </c>
      <c r="C21" s="19">
        <v>633</v>
      </c>
      <c r="D21" s="19">
        <v>640</v>
      </c>
      <c r="E21" s="19">
        <v>1273</v>
      </c>
      <c r="F21" s="19">
        <v>2.8090383512070258</v>
      </c>
      <c r="G21" s="19">
        <v>1702.7140600315961</v>
      </c>
      <c r="H21" s="19">
        <v>1688.5125</v>
      </c>
      <c r="I21" s="19">
        <v>14.201560031595591</v>
      </c>
      <c r="J21" s="19">
        <v>2565.132439533973</v>
      </c>
      <c r="K21" s="19">
        <v>2628.01249032338</v>
      </c>
      <c r="L21" s="19">
        <v>9.7568656889196193E-2</v>
      </c>
      <c r="M21" s="19">
        <v>0.92229019988265493</v>
      </c>
      <c r="N21" s="19">
        <v>204686</v>
      </c>
      <c r="O21" s="19">
        <v>0.71170696573546</v>
      </c>
      <c r="P21" s="19" t="s">
        <v>33</v>
      </c>
      <c r="Q21" s="20">
        <f t="shared" si="0"/>
        <v>10528</v>
      </c>
    </row>
    <row r="22" spans="1:17" x14ac:dyDescent="0.35">
      <c r="A22" s="19" t="s">
        <v>28</v>
      </c>
      <c r="B22" s="19">
        <v>55</v>
      </c>
      <c r="C22" s="19">
        <v>422</v>
      </c>
      <c r="D22" s="19">
        <v>425</v>
      </c>
      <c r="E22" s="19">
        <v>847</v>
      </c>
      <c r="F22" s="19">
        <v>1.869014519616929</v>
      </c>
      <c r="G22" s="19">
        <v>2109.1066350710898</v>
      </c>
      <c r="H22" s="19">
        <v>2111.2729411764708</v>
      </c>
      <c r="I22" s="19">
        <v>-2.1663061053809538</v>
      </c>
      <c r="J22" s="19">
        <v>2790.9933852461841</v>
      </c>
      <c r="K22" s="19">
        <v>2804.2231882427632</v>
      </c>
      <c r="L22" s="19">
        <v>-1.12679348284012E-2</v>
      </c>
      <c r="M22" s="19">
        <v>0.99101233871754602</v>
      </c>
      <c r="N22" s="19">
        <v>90987.5</v>
      </c>
      <c r="O22" s="19">
        <v>0.69231313543259865</v>
      </c>
      <c r="P22" s="19" t="s">
        <v>33</v>
      </c>
      <c r="Q22" s="20">
        <f t="shared" si="0"/>
        <v>12464</v>
      </c>
    </row>
    <row r="23" spans="1:17" x14ac:dyDescent="0.35">
      <c r="A23" s="19" t="s">
        <v>19</v>
      </c>
      <c r="B23" s="19">
        <v>309</v>
      </c>
      <c r="C23" s="19">
        <v>240</v>
      </c>
      <c r="D23" s="19">
        <v>238</v>
      </c>
      <c r="E23" s="19">
        <v>478</v>
      </c>
      <c r="F23" s="19">
        <v>1.0547685246480429</v>
      </c>
      <c r="G23" s="19">
        <v>2706.2791666666672</v>
      </c>
      <c r="H23" s="19">
        <v>2392.8949579831929</v>
      </c>
      <c r="I23" s="19">
        <v>313.38420868347339</v>
      </c>
      <c r="J23" s="19">
        <v>2814.9398488604011</v>
      </c>
      <c r="K23" s="19">
        <v>2761.9387158176169</v>
      </c>
      <c r="L23" s="19">
        <v>1.2285525117762699</v>
      </c>
      <c r="M23" s="19">
        <v>0.21984675866301021</v>
      </c>
      <c r="N23" s="19">
        <v>30492.5</v>
      </c>
      <c r="O23" s="19">
        <v>0.18329299970019061</v>
      </c>
      <c r="P23" s="19" t="s">
        <v>33</v>
      </c>
      <c r="Q23" s="20">
        <f t="shared" si="0"/>
        <v>12679</v>
      </c>
    </row>
    <row r="24" spans="1:17" x14ac:dyDescent="0.35">
      <c r="A24" s="19" t="s">
        <v>19</v>
      </c>
      <c r="B24" s="19">
        <v>394</v>
      </c>
      <c r="C24" s="19">
        <v>104</v>
      </c>
      <c r="D24" s="19">
        <v>85</v>
      </c>
      <c r="E24" s="19">
        <v>189</v>
      </c>
      <c r="F24" s="19">
        <v>0.41705282669138088</v>
      </c>
      <c r="G24" s="19">
        <v>1229.6442307692309</v>
      </c>
      <c r="H24" s="19">
        <v>973.62352941176471</v>
      </c>
      <c r="I24" s="19">
        <v>256.02070135746601</v>
      </c>
      <c r="J24" s="19">
        <v>2208.2278398271669</v>
      </c>
      <c r="K24" s="19">
        <v>1940.8548250244589</v>
      </c>
      <c r="L24" s="19">
        <v>0.84775118125875082</v>
      </c>
      <c r="M24" s="19">
        <v>0.39766620246400769</v>
      </c>
      <c r="N24" s="19">
        <v>4683</v>
      </c>
      <c r="O24" s="19">
        <v>0.37572280719938839</v>
      </c>
      <c r="P24" s="19" t="s">
        <v>33</v>
      </c>
      <c r="Q24" s="20">
        <f t="shared" si="0"/>
        <v>7803</v>
      </c>
    </row>
    <row r="25" spans="1:17" x14ac:dyDescent="0.35">
      <c r="A25" s="19" t="s">
        <v>19</v>
      </c>
      <c r="B25" s="19">
        <v>576</v>
      </c>
      <c r="C25" s="19">
        <v>630</v>
      </c>
      <c r="D25" s="19">
        <v>657</v>
      </c>
      <c r="E25" s="19">
        <v>1287</v>
      </c>
      <c r="F25" s="19">
        <v>2.8399311531841649</v>
      </c>
      <c r="G25" s="19">
        <v>1594.436507936508</v>
      </c>
      <c r="H25" s="19">
        <v>1342.1293759512939</v>
      </c>
      <c r="I25" s="19">
        <v>252.30713198521431</v>
      </c>
      <c r="J25" s="19">
        <v>2683.7272105777388</v>
      </c>
      <c r="K25" s="19">
        <v>2415.8226638760748</v>
      </c>
      <c r="L25" s="19">
        <v>1.7701744708167659</v>
      </c>
      <c r="M25" s="19">
        <v>7.6940250983994193E-2</v>
      </c>
      <c r="N25" s="19">
        <v>215749</v>
      </c>
      <c r="O25" s="19">
        <v>0.113618864823118</v>
      </c>
      <c r="P25" s="19" t="s">
        <v>33</v>
      </c>
      <c r="Q25" s="20">
        <f t="shared" si="0"/>
        <v>11524</v>
      </c>
    </row>
    <row r="26" spans="1:17" x14ac:dyDescent="0.35">
      <c r="A26" s="19" t="s">
        <v>29</v>
      </c>
      <c r="B26" s="19">
        <v>80</v>
      </c>
      <c r="C26" s="19">
        <v>844</v>
      </c>
      <c r="D26" s="19">
        <v>880</v>
      </c>
      <c r="E26" s="19">
        <v>1724</v>
      </c>
      <c r="F26" s="19">
        <v>3.804227900613443</v>
      </c>
      <c r="G26" s="19">
        <v>2517.3305687203788</v>
      </c>
      <c r="H26" s="19">
        <v>2511.9727272727268</v>
      </c>
      <c r="I26" s="19">
        <v>5.3578414476519356</v>
      </c>
      <c r="J26" s="19">
        <v>2797.1230332385999</v>
      </c>
      <c r="K26" s="19">
        <v>2824.719932223567</v>
      </c>
      <c r="L26" s="19">
        <v>3.9566201648877468E-2</v>
      </c>
      <c r="M26" s="19">
        <v>0.9684435646708115</v>
      </c>
      <c r="N26" s="19">
        <v>373965</v>
      </c>
      <c r="O26" s="19">
        <v>0.79312356646279047</v>
      </c>
      <c r="P26" s="19" t="s">
        <v>33</v>
      </c>
      <c r="Q26" s="20">
        <f t="shared" si="0"/>
        <v>12519</v>
      </c>
    </row>
    <row r="27" spans="1:17" x14ac:dyDescent="0.35">
      <c r="A27" s="19" t="s">
        <v>29</v>
      </c>
      <c r="B27" s="19">
        <v>82</v>
      </c>
      <c r="C27" s="19">
        <v>169</v>
      </c>
      <c r="D27" s="19">
        <v>229</v>
      </c>
      <c r="E27" s="19">
        <v>398</v>
      </c>
      <c r="F27" s="19">
        <v>0.87823822763581794</v>
      </c>
      <c r="G27" s="19">
        <v>2586.0118343195272</v>
      </c>
      <c r="H27" s="19">
        <v>2655.6724890829701</v>
      </c>
      <c r="I27" s="19">
        <v>-69.660654763442835</v>
      </c>
      <c r="J27" s="19">
        <v>2676.4355627004538</v>
      </c>
      <c r="K27" s="19">
        <v>2929.3636863964912</v>
      </c>
      <c r="L27" s="19">
        <v>-0.24650524539756849</v>
      </c>
      <c r="M27" s="19">
        <v>0.80542480583820231</v>
      </c>
      <c r="N27" s="19">
        <v>19563</v>
      </c>
      <c r="O27" s="19">
        <v>0.84694140970637011</v>
      </c>
      <c r="P27" s="19" t="s">
        <v>33</v>
      </c>
      <c r="Q27" s="20">
        <f t="shared" si="0"/>
        <v>11462</v>
      </c>
    </row>
    <row r="28" spans="1:17" x14ac:dyDescent="0.35">
      <c r="A28" s="19" t="s">
        <v>30</v>
      </c>
      <c r="B28" s="19">
        <v>69</v>
      </c>
      <c r="C28" s="19">
        <v>75</v>
      </c>
      <c r="D28" s="19">
        <v>78</v>
      </c>
      <c r="E28" s="19">
        <v>153</v>
      </c>
      <c r="F28" s="19">
        <v>0.33761419303587981</v>
      </c>
      <c r="G28" s="19">
        <v>1171.4533333333329</v>
      </c>
      <c r="H28" s="19">
        <v>600.15384615384619</v>
      </c>
      <c r="I28" s="19">
        <v>571.29948717948719</v>
      </c>
      <c r="J28" s="19">
        <v>2578.1041027632468</v>
      </c>
      <c r="K28" s="19">
        <v>1690.1397550523429</v>
      </c>
      <c r="L28" s="19">
        <v>1.614302026019274</v>
      </c>
      <c r="M28" s="19">
        <v>0.10894456910491809</v>
      </c>
      <c r="N28" s="19">
        <v>3159.5</v>
      </c>
      <c r="O28" s="19">
        <v>0.19868569514015841</v>
      </c>
      <c r="P28" s="19" t="s">
        <v>33</v>
      </c>
      <c r="Q28" s="20">
        <f t="shared" si="0"/>
        <v>10635</v>
      </c>
    </row>
    <row r="29" spans="1:17" x14ac:dyDescent="0.35">
      <c r="A29" s="19" t="s">
        <v>31</v>
      </c>
      <c r="B29" s="19">
        <v>72</v>
      </c>
      <c r="C29" s="19">
        <v>609</v>
      </c>
      <c r="D29" s="19">
        <v>639</v>
      </c>
      <c r="E29" s="19">
        <v>1248</v>
      </c>
      <c r="F29" s="19">
        <v>2.753872633390706</v>
      </c>
      <c r="G29" s="19">
        <v>2371.4334975369461</v>
      </c>
      <c r="H29" s="19">
        <v>2523.3755868544599</v>
      </c>
      <c r="I29" s="19">
        <v>-151.9420893175143</v>
      </c>
      <c r="J29" s="19">
        <v>2906.8244575313529</v>
      </c>
      <c r="K29" s="19">
        <v>2795.9171755336051</v>
      </c>
      <c r="L29" s="19">
        <v>-0.94035361645956916</v>
      </c>
      <c r="M29" s="19">
        <v>0.34721984597332789</v>
      </c>
      <c r="N29" s="19">
        <v>185952</v>
      </c>
      <c r="O29" s="19">
        <v>0.15543372081209991</v>
      </c>
      <c r="P29" s="19" t="s">
        <v>33</v>
      </c>
      <c r="Q29" s="20">
        <f t="shared" si="0"/>
        <v>13520</v>
      </c>
    </row>
    <row r="30" spans="1:17" x14ac:dyDescent="0.35">
      <c r="A30" s="19" t="s">
        <v>31</v>
      </c>
      <c r="B30" s="19">
        <v>73</v>
      </c>
      <c r="C30" s="19">
        <v>187</v>
      </c>
      <c r="D30" s="19">
        <v>167</v>
      </c>
      <c r="E30" s="19">
        <v>354</v>
      </c>
      <c r="F30" s="19">
        <v>0.78114656427909435</v>
      </c>
      <c r="G30" s="19">
        <v>2092.181818181818</v>
      </c>
      <c r="H30" s="19">
        <v>2521.958083832335</v>
      </c>
      <c r="I30" s="19">
        <v>-429.77626565051742</v>
      </c>
      <c r="J30" s="19">
        <v>2530.2746480809951</v>
      </c>
      <c r="K30" s="19">
        <v>2875.45963293559</v>
      </c>
      <c r="L30" s="19">
        <v>-1.4851033592835969</v>
      </c>
      <c r="M30" s="19">
        <v>0.13846276691258799</v>
      </c>
      <c r="N30" s="19">
        <v>14397</v>
      </c>
      <c r="O30" s="19">
        <v>0.18342811005486809</v>
      </c>
      <c r="P30" s="19" t="s">
        <v>33</v>
      </c>
      <c r="Q30" s="20">
        <f t="shared" si="0"/>
        <v>10244</v>
      </c>
    </row>
    <row r="31" spans="1:17" x14ac:dyDescent="0.35">
      <c r="A31" s="19" t="s">
        <v>32</v>
      </c>
      <c r="B31" s="19">
        <v>88</v>
      </c>
      <c r="C31" s="19">
        <v>190</v>
      </c>
      <c r="D31" s="19">
        <v>167</v>
      </c>
      <c r="E31" s="19">
        <v>357</v>
      </c>
      <c r="F31" s="19">
        <v>0.78776645041705273</v>
      </c>
      <c r="G31" s="19">
        <v>2902.410526315789</v>
      </c>
      <c r="H31" s="19">
        <v>2439.4610778443121</v>
      </c>
      <c r="I31" s="19">
        <v>462.94944847147781</v>
      </c>
      <c r="J31" s="19">
        <v>3074.648886892026</v>
      </c>
      <c r="K31" s="19">
        <v>2689.3430530913829</v>
      </c>
      <c r="L31" s="19">
        <v>1.5175500938340989</v>
      </c>
      <c r="M31" s="19">
        <v>0.13001786285422051</v>
      </c>
      <c r="N31" s="19">
        <v>17020.5</v>
      </c>
      <c r="O31" s="19">
        <v>0.22134177144014491</v>
      </c>
      <c r="P31" s="19" t="s">
        <v>33</v>
      </c>
      <c r="Q31" s="20">
        <f t="shared" si="0"/>
        <v>15126</v>
      </c>
    </row>
    <row r="32" spans="1:17" x14ac:dyDescent="0.35">
      <c r="F32">
        <f>SUM(F2:F31)</f>
        <v>54.675846242111298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Positive</vt:lpstr>
      <vt:lpstr>Negative</vt:lpstr>
      <vt:lpstr>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2025-05-06T12:44:30Z</dcterms:created>
  <dcterms:modified xsi:type="dcterms:W3CDTF">2025-05-07T08:19:20Z</dcterms:modified>
</cp:coreProperties>
</file>