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ome\24VVV1\7_XP\"/>
    </mc:Choice>
  </mc:AlternateContent>
  <xr:revisionPtr revIDLastSave="0" documentId="13_ncr:1_{B36C5C7D-5E2F-40A3-8135-15E7B2E619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Диаграммы" sheetId="2" r:id="rId2"/>
    <sheet name="Производство зерна" sheetId="3" r:id="rId3"/>
    <sheet name="Диаграммы.Производство зерна" sheetId="4" r:id="rId4"/>
    <sheet name="Литература" sheetId="5" r:id="rId5"/>
    <sheet name="Год-Продукция" sheetId="6" r:id="rId6"/>
    <sheet name="Лист2" sheetId="7" r:id="rId7"/>
    <sheet name="Лист3" sheetId="8" r:id="rId8"/>
    <sheet name="Поставщики" sheetId="9" r:id="rId9"/>
  </sheets>
  <definedNames>
    <definedName name="_xlnm._FilterDatabase" localSheetId="8" hidden="1">Поставщики!$A$1:$G$12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5" l="1"/>
  <c r="E13" i="5"/>
  <c r="D13" i="5"/>
  <c r="C8" i="3"/>
  <c r="F7" i="3"/>
  <c r="G7" i="3" s="1"/>
  <c r="H7" i="3" s="1"/>
  <c r="E7" i="3"/>
  <c r="E6" i="3"/>
  <c r="F5" i="3"/>
  <c r="G5" i="3" s="1"/>
  <c r="H5" i="3" s="1"/>
  <c r="E5" i="3"/>
  <c r="E4" i="3"/>
  <c r="F3" i="3"/>
  <c r="E3" i="3"/>
  <c r="E8" i="3" s="1"/>
  <c r="F10" i="1"/>
  <c r="E10" i="1"/>
  <c r="D10" i="1"/>
  <c r="C10" i="1"/>
  <c r="B10" i="1"/>
  <c r="E9" i="1"/>
  <c r="E12" i="1" s="1"/>
  <c r="D9" i="1"/>
  <c r="D12" i="1" s="1"/>
  <c r="C9" i="1"/>
  <c r="C12" i="1" s="1"/>
  <c r="B9" i="1"/>
  <c r="B12" i="1" s="1"/>
  <c r="F8" i="1"/>
  <c r="E8" i="1"/>
  <c r="D8" i="1"/>
  <c r="C8" i="1"/>
  <c r="B8" i="1"/>
  <c r="G3" i="3" l="1"/>
  <c r="F6" i="3"/>
  <c r="G6" i="3" s="1"/>
  <c r="H6" i="3" s="1"/>
  <c r="F9" i="1"/>
  <c r="F12" i="1" s="1"/>
  <c r="F4" i="3"/>
  <c r="F8" i="3" s="1"/>
  <c r="G8" i="3" l="1"/>
  <c r="H3" i="3"/>
  <c r="G4" i="3"/>
  <c r="H4" i="3" s="1"/>
</calcChain>
</file>

<file path=xl/sharedStrings.xml><?xml version="1.0" encoding="utf-8"?>
<sst xmlns="http://schemas.openxmlformats.org/spreadsheetml/2006/main" count="161" uniqueCount="78">
  <si>
    <t>Результаты работы малого предриятия</t>
  </si>
  <si>
    <t>Цена продукта</t>
  </si>
  <si>
    <t>Затраты</t>
  </si>
  <si>
    <t>Рентабельность</t>
  </si>
  <si>
    <t>1 квартал</t>
  </si>
  <si>
    <t>2 квартал</t>
  </si>
  <si>
    <t>3 квартал</t>
  </si>
  <si>
    <t>4 квартал</t>
  </si>
  <si>
    <t>за год</t>
  </si>
  <si>
    <t>Реализовано</t>
  </si>
  <si>
    <t>Выручено дененг</t>
  </si>
  <si>
    <t>Себестоимость</t>
  </si>
  <si>
    <t>Прямые расходы</t>
  </si>
  <si>
    <t>Прибыль</t>
  </si>
  <si>
    <t>Сведения о производстве зерна в 2009 г.</t>
  </si>
  <si>
    <t>№ п\п</t>
  </si>
  <si>
    <t xml:space="preserve">Старна </t>
  </si>
  <si>
    <t>Посевная площадь (га)</t>
  </si>
  <si>
    <t>Урожайность (т\га)</t>
  </si>
  <si>
    <t>Валовой сбор (т)</t>
  </si>
  <si>
    <t>Внутреннее потребление (т)</t>
  </si>
  <si>
    <t>Экспорт (т)</t>
  </si>
  <si>
    <t>Выводы</t>
  </si>
  <si>
    <t>Россия</t>
  </si>
  <si>
    <t>Казахстан</t>
  </si>
  <si>
    <t>США</t>
  </si>
  <si>
    <t>Канада</t>
  </si>
  <si>
    <t>Франция</t>
  </si>
  <si>
    <t>Итог</t>
  </si>
  <si>
    <t xml:space="preserve">Дата </t>
  </si>
  <si>
    <t>Тематика</t>
  </si>
  <si>
    <t xml:space="preserve">Название </t>
  </si>
  <si>
    <t>Цена</t>
  </si>
  <si>
    <t>Количество</t>
  </si>
  <si>
    <t>Стоимость</t>
  </si>
  <si>
    <t>1 кв.</t>
  </si>
  <si>
    <t>Компьютеры</t>
  </si>
  <si>
    <t>Micrisoft Excel 2007</t>
  </si>
  <si>
    <t>Проза</t>
  </si>
  <si>
    <t>Война и мир</t>
  </si>
  <si>
    <t>Экономика</t>
  </si>
  <si>
    <t>Экономикс</t>
  </si>
  <si>
    <t>2 кв.</t>
  </si>
  <si>
    <t>Ревизор</t>
  </si>
  <si>
    <t>Маркетинг</t>
  </si>
  <si>
    <t>3 кв.</t>
  </si>
  <si>
    <t>Windows 7</t>
  </si>
  <si>
    <t>4 кв.</t>
  </si>
  <si>
    <t>Summary</t>
  </si>
  <si>
    <t>Sum из Сбыт</t>
  </si>
  <si>
    <t>Названия столбцов</t>
  </si>
  <si>
    <t>Названия строк</t>
  </si>
  <si>
    <t>Железнодорожный</t>
  </si>
  <si>
    <t>Ленинский</t>
  </si>
  <si>
    <t>Октябрьский</t>
  </si>
  <si>
    <t>Первомайский</t>
  </si>
  <si>
    <t>Общий итог</t>
  </si>
  <si>
    <t>бакалея</t>
  </si>
  <si>
    <t>молоко</t>
  </si>
  <si>
    <t>мясо</t>
  </si>
  <si>
    <t>напитки</t>
  </si>
  <si>
    <t>Апрель</t>
  </si>
  <si>
    <t>Май</t>
  </si>
  <si>
    <t>Март</t>
  </si>
  <si>
    <t>Сентябрь</t>
  </si>
  <si>
    <t>Февраль</t>
  </si>
  <si>
    <t>Январь</t>
  </si>
  <si>
    <t>Марченко</t>
  </si>
  <si>
    <t>Никитин</t>
  </si>
  <si>
    <t>Петров</t>
  </si>
  <si>
    <t>Сидоров</t>
  </si>
  <si>
    <t>Месяц</t>
  </si>
  <si>
    <t>Год</t>
  </si>
  <si>
    <t>Продукция</t>
  </si>
  <si>
    <t>Продавец</t>
  </si>
  <si>
    <t>Сбыт</t>
  </si>
  <si>
    <t>Объём</t>
  </si>
  <si>
    <t>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</si>
</sst>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Liberation Sans"/>
    </font>
    <font>
      <sz val="10"/>
      <color rgb="FFFF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№1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view3D>
      <c:rotX val="30"/>
      <c:rotY val="0"/>
      <c:depthPercent val="100"/>
      <c:rAngAx val="0"/>
    </c:view3D>
    <c:floor>
      <c:thickness val="0"/>
      <c:spPr>
        <a:prstGeom prst="rect">
          <a:avLst/>
        </a:prstGeom>
        <a:noFill/>
        <a:ln>
          <a:noFill/>
        </a:ln>
      </c:spPr>
    </c:floor>
    <c:sideWall>
      <c:thickness val="0"/>
      <c:spPr>
        <a:prstGeom prst="rect">
          <a:avLst/>
        </a:prstGeom>
        <a:noFill/>
        <a:ln>
          <a:noFill/>
        </a:ln>
      </c:spPr>
    </c:sideWall>
    <c:backWall>
      <c:thickness val="0"/>
      <c:spPr>
        <a:prstGeom prst="rect">
          <a:avLst/>
        </a:prstGeom>
        <a:noFill/>
        <a:ln>
          <a:noFill/>
        </a:ln>
      </c:spPr>
    </c:backWall>
    <c:plotArea>
      <c:layout/>
      <c:pie3DChart>
        <c:varyColors val="1"/>
        <c:ser>
          <c:idx val="0"/>
          <c:order val="0"/>
          <c:tx>
            <c:strRef>
              <c:f>Лист1!$A$7</c:f>
              <c:strCache>
                <c:ptCount val="1"/>
                <c:pt idx="0">
                  <c:v>Реализовано</c:v>
                </c:pt>
              </c:strCache>
            </c:strRef>
          </c:tx>
          <c:dPt>
            <c:idx val="0"/>
            <c:bubble3D val="0"/>
            <c:spPr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7BA2-47B9-9871-A827A0008908}"/>
              </c:ext>
            </c:extLst>
          </c:dPt>
          <c:dPt>
            <c:idx val="1"/>
            <c:bubble3D val="0"/>
            <c:spPr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7BA2-47B9-9871-A827A0008908}"/>
              </c:ext>
            </c:extLst>
          </c:dPt>
          <c:dPt>
            <c:idx val="2"/>
            <c:bubble3D val="0"/>
            <c:spPr>
              <a:prstGeom prst="rect">
                <a:avLst/>
              </a:prstGeom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7BA2-47B9-9871-A827A0008908}"/>
              </c:ext>
            </c:extLst>
          </c:dPt>
          <c:dPt>
            <c:idx val="3"/>
            <c:bubble3D val="0"/>
            <c:spPr>
              <a:prstGeom prst="rect">
                <a:avLst/>
              </a:prstGeom>
              <a:gradFill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7BA2-47B9-9871-A827A0008908}"/>
              </c:ext>
            </c:extLst>
          </c:dPt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Лист1!$B$6:$E$6</c:f>
              <c:strCache>
                <c:ptCount val="4"/>
                <c:pt idx="0">
                  <c:v>1 квартал</c:v>
                </c:pt>
                <c:pt idx="1">
                  <c:v>2 квартал</c:v>
                </c:pt>
                <c:pt idx="2">
                  <c:v>3 квартал</c:v>
                </c:pt>
                <c:pt idx="3">
                  <c:v>4 квартал</c:v>
                </c:pt>
              </c:strCache>
            </c:strRef>
          </c:cat>
          <c:val>
            <c:numRef>
              <c:f>Лист1!$B$7:$E$7</c:f>
              <c:numCache>
                <c:formatCode>General</c:formatCode>
                <c:ptCount val="4"/>
                <c:pt idx="0">
                  <c:v>900</c:v>
                </c:pt>
                <c:pt idx="1">
                  <c:v>1200</c:v>
                </c:pt>
                <c:pt idx="2">
                  <c:v>1300</c:v>
                </c:pt>
                <c:pt idx="3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A2-47B9-9871-A827A0008908}"/>
            </c:ext>
          </c:extLst>
        </c:ser>
        <c:dLbls>
          <c:dLblPos val="bestFit"/>
          <c:showLegendKey val="0"/>
          <c:showVal val="1"/>
          <c:showCatName val="0"/>
          <c:showSerName val="1"/>
          <c:showPercent val="0"/>
          <c:showBubbleSize val="0"/>
          <c:separator> </c:separator>
          <c:showLeaderLines val="1"/>
        </c:dLbls>
      </c:pie3DChart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xfrm>
      <a:off x="4708524" y="107949"/>
      <a:ext cx="3035299" cy="181609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lstStyle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№1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Лист1!$A$7</c:f>
              <c:strCache>
                <c:ptCount val="1"/>
                <c:pt idx="0">
                  <c:v>Реализовано</c:v>
                </c:pt>
              </c:strCache>
            </c:strRef>
          </c:tx>
          <c:spPr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strRef>
              <c:f>Лист1!$B$6:$E$6</c:f>
              <c:strCache>
                <c:ptCount val="4"/>
                <c:pt idx="0">
                  <c:v>1 квартал</c:v>
                </c:pt>
                <c:pt idx="1">
                  <c:v>2 квартал</c:v>
                </c:pt>
                <c:pt idx="2">
                  <c:v>3 квартал</c:v>
                </c:pt>
                <c:pt idx="3">
                  <c:v>4 квартал</c:v>
                </c:pt>
              </c:strCache>
            </c:strRef>
          </c:cat>
          <c:val>
            <c:numRef>
              <c:f>Лист1!$B$7:$E$7</c:f>
              <c:numCache>
                <c:formatCode>General</c:formatCode>
                <c:ptCount val="4"/>
                <c:pt idx="0">
                  <c:v>900</c:v>
                </c:pt>
                <c:pt idx="1">
                  <c:v>1200</c:v>
                </c:pt>
                <c:pt idx="2">
                  <c:v>1300</c:v>
                </c:pt>
                <c:pt idx="3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8-467D-8F0A-8EF31D34E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169477"/>
        <c:axId val="1866169478"/>
      </c:lineChart>
      <c:catAx>
        <c:axId val="1866169477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1866169478"/>
        <c:crosses val="autoZero"/>
        <c:auto val="1"/>
        <c:lblAlgn val="ctr"/>
        <c:lblOffset val="100"/>
        <c:noMultiLvlLbl val="0"/>
      </c:catAx>
      <c:valAx>
        <c:axId val="186616947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1866169477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xfrm>
      <a:off x="7843837" y="107949"/>
      <a:ext cx="3890962" cy="21399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132"/>
          <c:y val="0.20152999999999999"/>
          <c:w val="0.81891999999999998"/>
          <c:h val="0.596019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Лист1!$A$9</c:f>
              <c:strCache>
                <c:ptCount val="1"/>
                <c:pt idx="0">
                  <c:v>Себестоимость</c:v>
                </c:pt>
              </c:strCache>
            </c:strRef>
          </c:tx>
          <c:spPr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Лист1!$B$6:$F$6</c:f>
              <c:strCache>
                <c:ptCount val="5"/>
                <c:pt idx="0">
                  <c:v>1 квартал</c:v>
                </c:pt>
                <c:pt idx="1">
                  <c:v>2 квартал</c:v>
                </c:pt>
                <c:pt idx="2">
                  <c:v>3 квартал</c:v>
                </c:pt>
                <c:pt idx="3">
                  <c:v>4 квартал</c:v>
                </c:pt>
                <c:pt idx="4">
                  <c:v>за год</c:v>
                </c:pt>
              </c:strCache>
            </c:strRef>
          </c:cat>
          <c:val>
            <c:numRef>
              <c:f>Лист1!$B$9:$F$9</c:f>
              <c:numCache>
                <c:formatCode>General</c:formatCode>
                <c:ptCount val="5"/>
                <c:pt idx="0">
                  <c:v>173250</c:v>
                </c:pt>
                <c:pt idx="1">
                  <c:v>231000.00000000003</c:v>
                </c:pt>
                <c:pt idx="2">
                  <c:v>250250.00000000003</c:v>
                </c:pt>
                <c:pt idx="3">
                  <c:v>327250</c:v>
                </c:pt>
                <c:pt idx="4">
                  <c:v>981750.00000000012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D-46C9-9C08-A795C00D1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169515"/>
        <c:axId val="1866169516"/>
      </c:barChart>
      <c:lineChart>
        <c:grouping val="standard"/>
        <c:varyColors val="0"/>
        <c:ser>
          <c:idx val="1"/>
          <c:order val="1"/>
          <c:tx>
            <c:strRef>
              <c:f>Лист1!$A$12</c:f>
              <c:strCache>
                <c:ptCount val="1"/>
                <c:pt idx="0">
                  <c:v>Прибыль</c:v>
                </c:pt>
              </c:strCache>
            </c:strRef>
          </c:tx>
          <c:spPr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strRef>
              <c:f>Лист1!$B$6:$F$6</c:f>
              <c:strCache>
                <c:ptCount val="5"/>
                <c:pt idx="0">
                  <c:v>1 квартал</c:v>
                </c:pt>
                <c:pt idx="1">
                  <c:v>2 квартал</c:v>
                </c:pt>
                <c:pt idx="2">
                  <c:v>3 квартал</c:v>
                </c:pt>
                <c:pt idx="3">
                  <c:v>4 квартал</c:v>
                </c:pt>
                <c:pt idx="4">
                  <c:v>за год</c:v>
                </c:pt>
              </c:strCache>
            </c:strRef>
          </c:cat>
          <c:val>
            <c:numRef>
              <c:f>Лист1!$B$12:$F$12</c:f>
              <c:numCache>
                <c:formatCode>General</c:formatCode>
                <c:ptCount val="5"/>
                <c:pt idx="0">
                  <c:v>69750</c:v>
                </c:pt>
                <c:pt idx="1">
                  <c:v>93000</c:v>
                </c:pt>
                <c:pt idx="2">
                  <c:v>100750</c:v>
                </c:pt>
                <c:pt idx="3">
                  <c:v>131750</c:v>
                </c:pt>
                <c:pt idx="4">
                  <c:v>395250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D-46C9-9C08-A795C00D1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169515"/>
        <c:axId val="1866169516"/>
      </c:lineChart>
      <c:catAx>
        <c:axId val="18661695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1866169516"/>
        <c:crosses val="autoZero"/>
        <c:auto val="1"/>
        <c:lblAlgn val="ctr"/>
        <c:lblOffset val="100"/>
        <c:noMultiLvlLbl val="0"/>
      </c:catAx>
      <c:valAx>
        <c:axId val="1866169516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1866169515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xfrm>
      <a:off x="4473573" y="2247898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№3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Лист1!$B$6</c:f>
              <c:strCache>
                <c:ptCount val="1"/>
                <c:pt idx="0">
                  <c:v>1 квартал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Лист1!$A$7</c:f>
              <c:strCache>
                <c:ptCount val="1"/>
                <c:pt idx="0">
                  <c:v>Реализовано</c:v>
                </c:pt>
              </c:strCache>
            </c:strRef>
          </c:cat>
          <c:val>
            <c:numRef>
              <c:f>Лист1!$B$7</c:f>
              <c:numCache>
                <c:formatCode>General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4-4CE7-ADE8-04D9EDABB574}"/>
            </c:ext>
          </c:extLst>
        </c:ser>
        <c:ser>
          <c:idx val="1"/>
          <c:order val="1"/>
          <c:tx>
            <c:strRef>
              <c:f>Лист1!$C$6</c:f>
              <c:strCache>
                <c:ptCount val="1"/>
                <c:pt idx="0">
                  <c:v>2 квартал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Лист1!$A$7</c:f>
              <c:strCache>
                <c:ptCount val="1"/>
                <c:pt idx="0">
                  <c:v>Реализовано</c:v>
                </c:pt>
              </c:strCache>
            </c:strRef>
          </c:cat>
          <c:val>
            <c:numRef>
              <c:f>Лист1!$C$7</c:f>
              <c:numCache>
                <c:formatCode>General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4-4CE7-ADE8-04D9EDABB574}"/>
            </c:ext>
          </c:extLst>
        </c:ser>
        <c:ser>
          <c:idx val="2"/>
          <c:order val="2"/>
          <c:tx>
            <c:strRef>
              <c:f>Лист1!$D$6</c:f>
              <c:strCache>
                <c:ptCount val="1"/>
                <c:pt idx="0">
                  <c:v>3 квартал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Лист1!$A$7</c:f>
              <c:strCache>
                <c:ptCount val="1"/>
                <c:pt idx="0">
                  <c:v>Реализовано</c:v>
                </c:pt>
              </c:strCache>
            </c:strRef>
          </c:cat>
          <c:val>
            <c:numRef>
              <c:f>Лист1!$D$7</c:f>
              <c:numCache>
                <c:formatCode>General</c:formatCode>
                <c:ptCount val="1"/>
                <c:pt idx="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4-4CE7-ADE8-04D9EDABB574}"/>
            </c:ext>
          </c:extLst>
        </c:ser>
        <c:ser>
          <c:idx val="3"/>
          <c:order val="3"/>
          <c:tx>
            <c:strRef>
              <c:f>Лист1!$E$6</c:f>
              <c:strCache>
                <c:ptCount val="1"/>
                <c:pt idx="0">
                  <c:v>4 квартал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Лист1!$A$7</c:f>
              <c:strCache>
                <c:ptCount val="1"/>
                <c:pt idx="0">
                  <c:v>Реализовано</c:v>
                </c:pt>
              </c:strCache>
            </c:strRef>
          </c:cat>
          <c:val>
            <c:numRef>
              <c:f>Лист1!$E$7</c:f>
              <c:numCache>
                <c:formatCode>General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04-4CE7-ADE8-04D9EDABB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3"/>
        <c:axId val="1866169507"/>
        <c:axId val="1866169508"/>
      </c:barChart>
      <c:catAx>
        <c:axId val="18661695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</c:spPr>
        <c:txPr>
          <a:bodyPr/>
          <a:lstStyle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1866169508"/>
        <c:crosses val="autoZero"/>
        <c:auto val="1"/>
        <c:lblAlgn val="ctr"/>
        <c:lblOffset val="100"/>
        <c:noMultiLvlLbl val="0"/>
      </c:catAx>
      <c:valAx>
        <c:axId val="186616950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1866169507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xfrm>
      <a:off x="80962" y="66674"/>
      <a:ext cx="4552949" cy="2724149"/>
    </a:xfrm>
    <a:prstGeom prst="rect">
      <a:avLst/>
    </a:prstGeom>
    <a:solidFill>
      <a:srgbClr val="595959"/>
    </a:solidFill>
    <a:ln w="6350" cap="flat" cmpd="sng" algn="ctr">
      <a:noFill/>
      <a:prstDash val="solid"/>
      <a:miter lim="800000"/>
    </a:ln>
  </c:spPr>
  <c:txPr>
    <a:bodyPr/>
    <a:lstStyle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№4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view3D>
      <c:rotX val="30"/>
      <c:rotY val="0"/>
      <c:depthPercent val="100"/>
      <c:rAngAx val="0"/>
    </c:view3D>
    <c:floor>
      <c:thickness val="0"/>
      <c:spPr>
        <a:prstGeom prst="rect">
          <a:avLst/>
        </a:prstGeom>
        <a:noFill/>
        <a:ln>
          <a:noFill/>
          <a:miter/>
        </a:ln>
      </c:spPr>
    </c:floor>
    <c:sideWall>
      <c:thickness val="0"/>
      <c:spPr>
        <a:prstGeom prst="rect">
          <a:avLst/>
        </a:prstGeom>
        <a:noFill/>
        <a:ln>
          <a:noFill/>
        </a:ln>
      </c:spPr>
    </c:sideWall>
    <c:backWall>
      <c:thickness val="0"/>
      <c:spPr>
        <a:prstGeom prst="rect">
          <a:avLst/>
        </a:prstGeom>
        <a:noFill/>
        <a:ln>
          <a:noFill/>
        </a:ln>
      </c:spPr>
    </c:backWall>
    <c:plotArea>
      <c:layout/>
      <c:pie3DChart>
        <c:varyColors val="1"/>
        <c:ser>
          <c:idx val="0"/>
          <c:order val="0"/>
          <c:tx>
            <c:strRef>
              <c:f>Лист1!$A$7</c:f>
              <c:strCache>
                <c:ptCount val="1"/>
                <c:pt idx="0">
                  <c:v>Реализовано</c:v>
                </c:pt>
              </c:strCache>
            </c:strRef>
          </c:tx>
          <c:dPt>
            <c:idx val="0"/>
            <c:bubble3D val="0"/>
            <c:spPr>
              <a:prstGeom prst="rect">
                <a:avLst/>
              </a:prstGeom>
              <a:solidFill>
                <a:schemeClr val="accent1"/>
              </a:solidFill>
              <a:ln w="1905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8B8-4B63-B2F3-25DABA0EDD74}"/>
              </c:ext>
            </c:extLst>
          </c:dPt>
          <c:dPt>
            <c:idx val="1"/>
            <c:bubble3D val="0"/>
            <c:spPr>
              <a:prstGeom prst="rect">
                <a:avLst/>
              </a:prstGeom>
              <a:solidFill>
                <a:schemeClr val="accent2"/>
              </a:solidFill>
              <a:ln w="1905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8B8-4B63-B2F3-25DABA0EDD74}"/>
              </c:ext>
            </c:extLst>
          </c:dPt>
          <c:dPt>
            <c:idx val="2"/>
            <c:bubble3D val="0"/>
            <c:spPr>
              <a:prstGeom prst="rect">
                <a:avLst/>
              </a:prstGeom>
              <a:solidFill>
                <a:schemeClr val="accent3"/>
              </a:solidFill>
              <a:ln w="1905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8B8-4B63-B2F3-25DABA0EDD74}"/>
              </c:ext>
            </c:extLst>
          </c:dPt>
          <c:dPt>
            <c:idx val="3"/>
            <c:bubble3D val="0"/>
            <c:spPr>
              <a:prstGeom prst="rect">
                <a:avLst/>
              </a:prstGeom>
              <a:solidFill>
                <a:schemeClr val="accent4"/>
              </a:solidFill>
              <a:ln w="1905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8B8-4B63-B2F3-25DABA0EDD74}"/>
              </c:ext>
            </c:extLst>
          </c:dPt>
          <c:cat>
            <c:strRef>
              <c:f>Лист1!$B$6:$E$6</c:f>
              <c:strCache>
                <c:ptCount val="4"/>
                <c:pt idx="0">
                  <c:v>1 квартал</c:v>
                </c:pt>
                <c:pt idx="1">
                  <c:v>2 квартал</c:v>
                </c:pt>
                <c:pt idx="2">
                  <c:v>3 квартал</c:v>
                </c:pt>
                <c:pt idx="3">
                  <c:v>4 квартал</c:v>
                </c:pt>
              </c:strCache>
            </c:strRef>
          </c:cat>
          <c:val>
            <c:numRef>
              <c:f>Лист1!$B$7:$E$7</c:f>
              <c:numCache>
                <c:formatCode>General</c:formatCode>
                <c:ptCount val="4"/>
                <c:pt idx="0">
                  <c:v>900</c:v>
                </c:pt>
                <c:pt idx="1">
                  <c:v>1200</c:v>
                </c:pt>
                <c:pt idx="2">
                  <c:v>1300</c:v>
                </c:pt>
                <c:pt idx="3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B8-4B63-B2F3-25DABA0E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xfrm>
      <a:off x="4843462" y="6667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sz="90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№1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prstGeom prst="rect">
          <a:avLst/>
        </a:prstGeom>
        <a:noFill/>
        <a:ln>
          <a:noFill/>
        </a:ln>
      </c:spPr>
    </c:floor>
    <c:sideWall>
      <c:thickness val="0"/>
      <c:spPr>
        <a:prstGeom prst="rect">
          <a:avLst/>
        </a:prstGeom>
        <a:noFill/>
        <a:ln>
          <a:noFill/>
        </a:ln>
      </c:spPr>
    </c:sideWall>
    <c:backWall>
      <c:thickness val="0"/>
      <c:spPr>
        <a:prstGeom prst="rect">
          <a:avLst/>
        </a:prstGeom>
        <a:noFill/>
        <a:ln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'Производство зерна'!$C$2</c:f>
              <c:strCache>
                <c:ptCount val="1"/>
                <c:pt idx="0">
                  <c:v>Посевная площадь (га)</c:v>
                </c:pt>
              </c:strCache>
            </c:strRef>
          </c:tx>
          <c:spPr>
            <a:prstGeom prst="rect">
              <a:avLst/>
            </a:prstGeom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</c:spPr>
          <c:invertIfNegative val="0"/>
          <c:cat>
            <c:strRef>
              <c:f>'Производство зерна'!$B$3:$B$8</c:f>
              <c:strCache>
                <c:ptCount val="6"/>
                <c:pt idx="0">
                  <c:v>Россия</c:v>
                </c:pt>
                <c:pt idx="1">
                  <c:v>Казахстан</c:v>
                </c:pt>
                <c:pt idx="2">
                  <c:v>США</c:v>
                </c:pt>
                <c:pt idx="3">
                  <c:v>Канада</c:v>
                </c:pt>
                <c:pt idx="4">
                  <c:v>Франция</c:v>
                </c:pt>
                <c:pt idx="5">
                  <c:v>Итог</c:v>
                </c:pt>
              </c:strCache>
            </c:strRef>
          </c:cat>
          <c:val>
            <c:numRef>
              <c:f>'Производство зерна'!$C$3:$C$8</c:f>
              <c:numCache>
                <c:formatCode>General</c:formatCode>
                <c:ptCount val="6"/>
                <c:pt idx="0">
                  <c:v>50000</c:v>
                </c:pt>
                <c:pt idx="1">
                  <c:v>35000</c:v>
                </c:pt>
                <c:pt idx="2">
                  <c:v>40000</c:v>
                </c:pt>
                <c:pt idx="3">
                  <c:v>20000</c:v>
                </c:pt>
                <c:pt idx="4">
                  <c:v>20000</c:v>
                </c:pt>
                <c:pt idx="5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7-472D-9981-035C56ED3C96}"/>
            </c:ext>
          </c:extLst>
        </c:ser>
        <c:ser>
          <c:idx val="1"/>
          <c:order val="1"/>
          <c:tx>
            <c:strRef>
              <c:f>'Производство зерна'!$D$2</c:f>
              <c:strCache>
                <c:ptCount val="1"/>
                <c:pt idx="0">
                  <c:v>Урожайность (т\га)</c:v>
                </c:pt>
              </c:strCache>
            </c:strRef>
          </c:tx>
          <c:spPr>
            <a:prstGeom prst="rect">
              <a:avLst/>
            </a:prstGeom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</c:spPr>
          <c:invertIfNegative val="0"/>
          <c:cat>
            <c:strRef>
              <c:f>'Производство зерна'!$B$3:$B$8</c:f>
              <c:strCache>
                <c:ptCount val="6"/>
                <c:pt idx="0">
                  <c:v>Россия</c:v>
                </c:pt>
                <c:pt idx="1">
                  <c:v>Казахстан</c:v>
                </c:pt>
                <c:pt idx="2">
                  <c:v>США</c:v>
                </c:pt>
                <c:pt idx="3">
                  <c:v>Канада</c:v>
                </c:pt>
                <c:pt idx="4">
                  <c:v>Франция</c:v>
                </c:pt>
                <c:pt idx="5">
                  <c:v>Итог</c:v>
                </c:pt>
              </c:strCache>
            </c:strRef>
          </c:cat>
          <c:val>
            <c:numRef>
              <c:f>'Производство зерна'!$D$3:$D$8</c:f>
              <c:numCache>
                <c:formatCode>General</c:formatCode>
                <c:ptCount val="6"/>
                <c:pt idx="0">
                  <c:v>3.5</c:v>
                </c:pt>
                <c:pt idx="1">
                  <c:v>4.7</c:v>
                </c:pt>
                <c:pt idx="2">
                  <c:v>5</c:v>
                </c:pt>
                <c:pt idx="3">
                  <c:v>4.5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7-472D-9981-035C56ED3C96}"/>
            </c:ext>
          </c:extLst>
        </c:ser>
        <c:ser>
          <c:idx val="2"/>
          <c:order val="2"/>
          <c:tx>
            <c:strRef>
              <c:f>'Производство зерна'!$E$2</c:f>
              <c:strCache>
                <c:ptCount val="1"/>
                <c:pt idx="0">
                  <c:v>Валовой сбор (т)</c:v>
                </c:pt>
              </c:strCache>
            </c:strRef>
          </c:tx>
          <c:spPr>
            <a:prstGeom prst="rect">
              <a:avLst/>
            </a:prstGeom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</c:spPr>
          <c:invertIfNegative val="0"/>
          <c:cat>
            <c:strRef>
              <c:f>'Производство зерна'!$B$3:$B$8</c:f>
              <c:strCache>
                <c:ptCount val="6"/>
                <c:pt idx="0">
                  <c:v>Россия</c:v>
                </c:pt>
                <c:pt idx="1">
                  <c:v>Казахстан</c:v>
                </c:pt>
                <c:pt idx="2">
                  <c:v>США</c:v>
                </c:pt>
                <c:pt idx="3">
                  <c:v>Канада</c:v>
                </c:pt>
                <c:pt idx="4">
                  <c:v>Франция</c:v>
                </c:pt>
                <c:pt idx="5">
                  <c:v>Итог</c:v>
                </c:pt>
              </c:strCache>
            </c:strRef>
          </c:cat>
          <c:val>
            <c:numRef>
              <c:f>'Производство зерна'!$E$3:$E$8</c:f>
              <c:numCache>
                <c:formatCode>General</c:formatCode>
                <c:ptCount val="6"/>
                <c:pt idx="0">
                  <c:v>140000</c:v>
                </c:pt>
                <c:pt idx="1">
                  <c:v>131600</c:v>
                </c:pt>
                <c:pt idx="2">
                  <c:v>160000</c:v>
                </c:pt>
                <c:pt idx="3">
                  <c:v>72000</c:v>
                </c:pt>
                <c:pt idx="4">
                  <c:v>48000</c:v>
                </c:pt>
                <c:pt idx="5">
                  <c:v>551600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7-472D-9981-035C56ED3C96}"/>
            </c:ext>
          </c:extLst>
        </c:ser>
        <c:ser>
          <c:idx val="3"/>
          <c:order val="3"/>
          <c:tx>
            <c:strRef>
              <c:f>'Производство зерна'!$F$2</c:f>
              <c:strCache>
                <c:ptCount val="1"/>
                <c:pt idx="0">
                  <c:v>Внутреннее потребление (т)</c:v>
                </c:pt>
              </c:strCache>
            </c:strRef>
          </c:tx>
          <c:spPr>
            <a:prstGeom prst="rect">
              <a:avLst/>
            </a:prstGeom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</c:spPr>
          <c:invertIfNegative val="0"/>
          <c:cat>
            <c:strRef>
              <c:f>'Производство зерна'!$B$3:$B$8</c:f>
              <c:strCache>
                <c:ptCount val="6"/>
                <c:pt idx="0">
                  <c:v>Россия</c:v>
                </c:pt>
                <c:pt idx="1">
                  <c:v>Казахстан</c:v>
                </c:pt>
                <c:pt idx="2">
                  <c:v>США</c:v>
                </c:pt>
                <c:pt idx="3">
                  <c:v>Канада</c:v>
                </c:pt>
                <c:pt idx="4">
                  <c:v>Франция</c:v>
                </c:pt>
                <c:pt idx="5">
                  <c:v>Итог</c:v>
                </c:pt>
              </c:strCache>
            </c:strRef>
          </c:cat>
          <c:val>
            <c:numRef>
              <c:f>'Производство зерна'!$F$3:$F$8</c:f>
              <c:numCache>
                <c:formatCode>General</c:formatCode>
                <c:ptCount val="6"/>
                <c:pt idx="0">
                  <c:v>84000</c:v>
                </c:pt>
                <c:pt idx="1">
                  <c:v>78960</c:v>
                </c:pt>
                <c:pt idx="2">
                  <c:v>64000</c:v>
                </c:pt>
                <c:pt idx="3">
                  <c:v>28800</c:v>
                </c:pt>
                <c:pt idx="4">
                  <c:v>19200</c:v>
                </c:pt>
                <c:pt idx="5">
                  <c:v>274960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A7-472D-9981-035C56ED3C96}"/>
            </c:ext>
          </c:extLst>
        </c:ser>
        <c:ser>
          <c:idx val="4"/>
          <c:order val="4"/>
          <c:tx>
            <c:strRef>
              <c:f>'Производство зерна'!$G$2</c:f>
              <c:strCache>
                <c:ptCount val="1"/>
                <c:pt idx="0">
                  <c:v>Экспорт (т)</c:v>
                </c:pt>
              </c:strCache>
            </c:strRef>
          </c:tx>
          <c:spPr>
            <a:prstGeom prst="rect">
              <a:avLst/>
            </a:prstGeom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</c:spPr>
          <c:invertIfNegative val="0"/>
          <c:cat>
            <c:strRef>
              <c:f>'Производство зерна'!$B$3:$B$8</c:f>
              <c:strCache>
                <c:ptCount val="6"/>
                <c:pt idx="0">
                  <c:v>Россия</c:v>
                </c:pt>
                <c:pt idx="1">
                  <c:v>Казахстан</c:v>
                </c:pt>
                <c:pt idx="2">
                  <c:v>США</c:v>
                </c:pt>
                <c:pt idx="3">
                  <c:v>Канада</c:v>
                </c:pt>
                <c:pt idx="4">
                  <c:v>Франция</c:v>
                </c:pt>
                <c:pt idx="5">
                  <c:v>Итог</c:v>
                </c:pt>
              </c:strCache>
            </c:strRef>
          </c:cat>
          <c:val>
            <c:numRef>
              <c:f>'Производство зерна'!$G$3:$G$8</c:f>
              <c:numCache>
                <c:formatCode>General</c:formatCode>
                <c:ptCount val="6"/>
                <c:pt idx="0">
                  <c:v>39200</c:v>
                </c:pt>
                <c:pt idx="1">
                  <c:v>36848</c:v>
                </c:pt>
                <c:pt idx="2">
                  <c:v>67200</c:v>
                </c:pt>
                <c:pt idx="3">
                  <c:v>30239.999999999996</c:v>
                </c:pt>
                <c:pt idx="4">
                  <c:v>20160</c:v>
                </c:pt>
                <c:pt idx="5">
                  <c:v>193648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A7-472D-9981-035C56ED3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140789893"/>
        <c:axId val="2140789894"/>
        <c:axId val="0"/>
      </c:bar3DChart>
      <c:catAx>
        <c:axId val="21407898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</c:spPr>
        <c:txPr>
          <a:bodyPr/>
          <a:lstStyle/>
          <a:p>
            <a:pPr>
              <a:defRPr sz="900" cap="all">
                <a:solidFill>
                  <a:schemeClr val="dk1">
                    <a:lumMod val="75000"/>
                    <a:lumOff val="2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2140789894"/>
        <c:crosses val="autoZero"/>
        <c:auto val="1"/>
        <c:lblAlgn val="ctr"/>
        <c:lblOffset val="100"/>
        <c:noMultiLvlLbl val="0"/>
      </c:catAx>
      <c:valAx>
        <c:axId val="2140789894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dk1">
                    <a:lumMod val="75000"/>
                    <a:lumOff val="2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2140789893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xfrm>
      <a:off x="66674" y="38100"/>
      <a:ext cx="4552948" cy="2724148"/>
    </a:xfrm>
    <a:prstGeom prst="rect">
      <a:avLst/>
    </a:prstGeom>
    <a:gradFill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/>
    </a:gradFill>
    <a:ln w="9525" cap="flat" cmpd="sng" algn="ctr">
      <a:solidFill>
        <a:schemeClr val="dk1">
          <a:lumMod val="25000"/>
          <a:lumOff val="75000"/>
        </a:schemeClr>
      </a:solidFill>
      <a:round/>
    </a:ln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Урожай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val>
            <c:numRef>
              <c:f>'Производство зерна'!$B$3:$B$7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3-4099-BF32-AFF9DA20BF30}"/>
            </c:ext>
          </c:extLst>
        </c:ser>
        <c:ser>
          <c:idx val="1"/>
          <c:order val="1"/>
          <c:spPr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val>
            <c:numRef>
              <c:f>'Производство зерна'!$D$3:$D$7</c:f>
              <c:numCache>
                <c:formatCode>General</c:formatCode>
                <c:ptCount val="5"/>
                <c:pt idx="0">
                  <c:v>3.5</c:v>
                </c:pt>
                <c:pt idx="1">
                  <c:v>4.7</c:v>
                </c:pt>
                <c:pt idx="2">
                  <c:v>5</c:v>
                </c:pt>
                <c:pt idx="3">
                  <c:v>4.5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3-4099-BF32-AFF9DA20BF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eparator> </c:separator>
        </c:dLbls>
        <c:gapWidth val="219"/>
        <c:overlap val="-26"/>
        <c:axId val="2140789923"/>
        <c:axId val="2140789924"/>
      </c:barChart>
      <c:catAx>
        <c:axId val="21407899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2140789924"/>
        <c:crosses val="autoZero"/>
        <c:auto val="1"/>
        <c:lblAlgn val="ctr"/>
        <c:lblOffset val="100"/>
        <c:tickMarkSkip val="1"/>
        <c:noMultiLvlLbl val="0"/>
      </c:catAx>
      <c:valAx>
        <c:axId val="2140789924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2140789923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 val="-6.2700000000000004E-3"/>
          <c:y val="0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xfrm>
      <a:off x="4752974" y="38100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Площади</a:t>
            </a:r>
          </a:p>
        </c:rich>
      </c:tx>
      <c:layout>
        <c:manualLayout>
          <c:x val="-2.0899999999999998E-3"/>
          <c:y val="0"/>
        </c:manualLayout>
      </c:layout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rstGeom prst="rect">
                <a:avLst/>
              </a:prstGeom>
              <a:solidFill>
                <a:schemeClr val="accent1"/>
              </a:solidFill>
              <a:ln w="1905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D04-4863-9DE2-44699F374B66}"/>
              </c:ext>
            </c:extLst>
          </c:dPt>
          <c:dPt>
            <c:idx val="1"/>
            <c:bubble3D val="0"/>
            <c:spPr>
              <a:prstGeom prst="rect">
                <a:avLst/>
              </a:prstGeom>
              <a:solidFill>
                <a:schemeClr val="accent2"/>
              </a:solidFill>
              <a:ln w="1905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D04-4863-9DE2-44699F374B66}"/>
              </c:ext>
            </c:extLst>
          </c:dPt>
          <c:dPt>
            <c:idx val="2"/>
            <c:bubble3D val="0"/>
            <c:spPr>
              <a:prstGeom prst="rect">
                <a:avLst/>
              </a:prstGeom>
              <a:solidFill>
                <a:schemeClr val="accent3"/>
              </a:solidFill>
              <a:ln w="1905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D04-4863-9DE2-44699F374B66}"/>
              </c:ext>
            </c:extLst>
          </c:dPt>
          <c:dPt>
            <c:idx val="3"/>
            <c:bubble3D val="0"/>
            <c:spPr>
              <a:prstGeom prst="rect">
                <a:avLst/>
              </a:prstGeom>
              <a:solidFill>
                <a:schemeClr val="accent4"/>
              </a:solidFill>
              <a:ln w="1905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D04-4863-9DE2-44699F374B66}"/>
              </c:ext>
            </c:extLst>
          </c:dPt>
          <c:dPt>
            <c:idx val="4"/>
            <c:bubble3D val="0"/>
            <c:spPr>
              <a:prstGeom prst="rect">
                <a:avLst/>
              </a:prstGeom>
              <a:solidFill>
                <a:schemeClr val="accent5"/>
              </a:solidFill>
              <a:ln w="1905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BD04-4863-9DE2-44699F374B66}"/>
              </c:ext>
            </c:extLst>
          </c:dPt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'Производство зерна'!$B$3:$B$7</c:f>
              <c:strCache>
                <c:ptCount val="5"/>
                <c:pt idx="0">
                  <c:v>Россия</c:v>
                </c:pt>
                <c:pt idx="1">
                  <c:v>Казахстан</c:v>
                </c:pt>
                <c:pt idx="2">
                  <c:v>США</c:v>
                </c:pt>
                <c:pt idx="3">
                  <c:v>Канада</c:v>
                </c:pt>
                <c:pt idx="4">
                  <c:v>Франция</c:v>
                </c:pt>
              </c:strCache>
            </c:strRef>
          </c:cat>
          <c:val>
            <c:numRef>
              <c:f>'Производство зерна'!$C$3:$C$7</c:f>
              <c:numCache>
                <c:formatCode>General</c:formatCode>
                <c:ptCount val="5"/>
                <c:pt idx="0">
                  <c:v>50000</c:v>
                </c:pt>
                <c:pt idx="1">
                  <c:v>35000</c:v>
                </c:pt>
                <c:pt idx="2">
                  <c:v>40000</c:v>
                </c:pt>
                <c:pt idx="3">
                  <c:v>20000</c:v>
                </c:pt>
                <c:pt idx="4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04-4863-9DE2-44699F374B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eparator> </c:separator>
          <c:showLeaderLines val="0"/>
        </c:dLbls>
        <c:firstSliceAng val="0"/>
      </c:pieChart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xfrm>
      <a:off x="66674" y="2838449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sz="90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Распределение урожая между внутренним и внешним рынками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val>
            <c:numRef>
              <c:f>'Производство зерна'!$B$3:$B$7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1-4E61-94A7-35E8BBCF32C7}"/>
            </c:ext>
          </c:extLst>
        </c:ser>
        <c:ser>
          <c:idx val="1"/>
          <c:order val="1"/>
          <c:spPr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val>
            <c:numRef>
              <c:f>'Производство зерна'!$E$3:$E$7</c:f>
              <c:numCache>
                <c:formatCode>General</c:formatCode>
                <c:ptCount val="5"/>
                <c:pt idx="0">
                  <c:v>140000</c:v>
                </c:pt>
                <c:pt idx="1">
                  <c:v>131600</c:v>
                </c:pt>
                <c:pt idx="2">
                  <c:v>160000</c:v>
                </c:pt>
                <c:pt idx="3">
                  <c:v>72000</c:v>
                </c:pt>
                <c:pt idx="4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1-4E61-94A7-35E8BBCF32C7}"/>
            </c:ext>
          </c:extLst>
        </c:ser>
        <c:ser>
          <c:idx val="2"/>
          <c:order val="2"/>
          <c:spPr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val>
            <c:numRef>
              <c:f>'Производство зерна'!$F$3:$F$7</c:f>
              <c:numCache>
                <c:formatCode>General</c:formatCode>
                <c:ptCount val="5"/>
                <c:pt idx="0">
                  <c:v>84000</c:v>
                </c:pt>
                <c:pt idx="1">
                  <c:v>78960</c:v>
                </c:pt>
                <c:pt idx="2">
                  <c:v>64000</c:v>
                </c:pt>
                <c:pt idx="3">
                  <c:v>28800</c:v>
                </c:pt>
                <c:pt idx="4">
                  <c:v>19200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B1-4E61-94A7-35E8BBCF32C7}"/>
            </c:ext>
          </c:extLst>
        </c:ser>
        <c:ser>
          <c:idx val="3"/>
          <c:order val="3"/>
          <c:spPr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val>
            <c:numRef>
              <c:f>'Производство зерна'!$G$3:$G$7</c:f>
              <c:numCache>
                <c:formatCode>General</c:formatCode>
                <c:ptCount val="5"/>
                <c:pt idx="0">
                  <c:v>39200</c:v>
                </c:pt>
                <c:pt idx="1">
                  <c:v>36848</c:v>
                </c:pt>
                <c:pt idx="2">
                  <c:v>67200</c:v>
                </c:pt>
                <c:pt idx="3">
                  <c:v>30239.999999999996</c:v>
                </c:pt>
                <c:pt idx="4">
                  <c:v>20160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B1-4E61-94A7-35E8BBCF32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eparator> </c:separator>
        </c:dLbls>
        <c:gapWidth val="182"/>
        <c:axId val="2140789943"/>
        <c:axId val="2140789944"/>
      </c:barChart>
      <c:catAx>
        <c:axId val="2140789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2140789944"/>
        <c:crosses val="autoZero"/>
        <c:auto val="1"/>
        <c:lblAlgn val="ctr"/>
        <c:lblOffset val="100"/>
        <c:tickMarkSkip val="1"/>
        <c:noMultiLvlLbl val="0"/>
      </c:catAx>
      <c:valAx>
        <c:axId val="2140789944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2140789943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xfrm>
      <a:off x="4686299" y="2886074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155573</xdr:colOff>
      <xdr:row>0</xdr:row>
      <xdr:rowOff>107949</xdr:rowOff>
    </xdr:from>
    <xdr:to>
      <xdr:col>10</xdr:col>
      <xdr:colOff>396874</xdr:colOff>
      <xdr:row>11</xdr:row>
      <xdr:rowOff>107949</xdr:rowOff>
    </xdr:to>
    <xdr:graphicFrame macro="">
      <xdr:nvGraphicFramePr>
        <xdr:cNvPr id="501215377" name="Диаграмма 501215376">
          <a:extLst>
            <a:ext uri="{FF2B5EF4-FFF2-40B4-BE49-F238E27FC236}">
              <a16:creationId xmlns:a16="http://schemas.microsoft.com/office/drawing/2014/main" id="{00000000-0008-0000-0000-000091F0D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528637</xdr:colOff>
      <xdr:row>0</xdr:row>
      <xdr:rowOff>107949</xdr:rowOff>
    </xdr:from>
    <xdr:to>
      <xdr:col>16</xdr:col>
      <xdr:colOff>247649</xdr:colOff>
      <xdr:row>13</xdr:row>
      <xdr:rowOff>142874</xdr:rowOff>
    </xdr:to>
    <xdr:graphicFrame macro="">
      <xdr:nvGraphicFramePr>
        <xdr:cNvPr id="2097989040" name="Диаграмма 2097989039">
          <a:extLst>
            <a:ext uri="{FF2B5EF4-FFF2-40B4-BE49-F238E27FC236}">
              <a16:creationId xmlns:a16="http://schemas.microsoft.com/office/drawing/2014/main" id="{00000000-0008-0000-0000-0000B0C50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634998</xdr:colOff>
      <xdr:row>13</xdr:row>
      <xdr:rowOff>142873</xdr:rowOff>
    </xdr:from>
    <xdr:to>
      <xdr:col>12</xdr:col>
      <xdr:colOff>320673</xdr:colOff>
      <xdr:row>30</xdr:row>
      <xdr:rowOff>114298</xdr:rowOff>
    </xdr:to>
    <xdr:graphicFrame macro="">
      <xdr:nvGraphicFramePr>
        <xdr:cNvPr id="1926744383" name="Диаграмма 1926744382">
          <a:extLst>
            <a:ext uri="{FF2B5EF4-FFF2-40B4-BE49-F238E27FC236}">
              <a16:creationId xmlns:a16="http://schemas.microsoft.com/office/drawing/2014/main" id="{00000000-0008-0000-0000-00003FC9D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0</xdr:row>
      <xdr:rowOff>66673</xdr:rowOff>
    </xdr:from>
    <xdr:to>
      <xdr:col>7</xdr:col>
      <xdr:colOff>366712</xdr:colOff>
      <xdr:row>17</xdr:row>
      <xdr:rowOff>38099</xdr:rowOff>
    </xdr:to>
    <xdr:graphicFrame macro="">
      <xdr:nvGraphicFramePr>
        <xdr:cNvPr id="319442353" name="Диаграмма 319442352">
          <a:extLst>
            <a:ext uri="{FF2B5EF4-FFF2-40B4-BE49-F238E27FC236}">
              <a16:creationId xmlns:a16="http://schemas.microsoft.com/office/drawing/2014/main" id="{00000000-0008-0000-0100-0000B14D0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576262</xdr:colOff>
      <xdr:row>0</xdr:row>
      <xdr:rowOff>66673</xdr:rowOff>
    </xdr:from>
    <xdr:to>
      <xdr:col>15</xdr:col>
      <xdr:colOff>252412</xdr:colOff>
      <xdr:row>17</xdr:row>
      <xdr:rowOff>38099</xdr:rowOff>
    </xdr:to>
    <xdr:graphicFrame macro="">
      <xdr:nvGraphicFramePr>
        <xdr:cNvPr id="656188502" name="Диаграмма 656188501">
          <a:extLst>
            <a:ext uri="{FF2B5EF4-FFF2-40B4-BE49-F238E27FC236}">
              <a16:creationId xmlns:a16="http://schemas.microsoft.com/office/drawing/2014/main" id="{00000000-0008-0000-0100-000056A41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38100</xdr:rowOff>
    </xdr:from>
    <xdr:to>
      <xdr:col>7</xdr:col>
      <xdr:colOff>352423</xdr:colOff>
      <xdr:row>17</xdr:row>
      <xdr:rowOff>9524</xdr:rowOff>
    </xdr:to>
    <xdr:graphicFrame macro="">
      <xdr:nvGraphicFramePr>
        <xdr:cNvPr id="12620063" name="Диаграмма 12620062">
          <a:extLst>
            <a:ext uri="{FF2B5EF4-FFF2-40B4-BE49-F238E27FC236}">
              <a16:creationId xmlns:a16="http://schemas.microsoft.com/office/drawing/2014/main" id="{00000000-0008-0000-0300-00001F91C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485774</xdr:colOff>
      <xdr:row>0</xdr:row>
      <xdr:rowOff>38100</xdr:rowOff>
    </xdr:from>
    <xdr:to>
      <xdr:col>15</xdr:col>
      <xdr:colOff>161923</xdr:colOff>
      <xdr:row>17</xdr:row>
      <xdr:rowOff>9524</xdr:rowOff>
    </xdr:to>
    <xdr:graphicFrame macro="">
      <xdr:nvGraphicFramePr>
        <xdr:cNvPr id="178500178" name="Диаграмма 178500177">
          <a:extLst>
            <a:ext uri="{FF2B5EF4-FFF2-40B4-BE49-F238E27FC236}">
              <a16:creationId xmlns:a16="http://schemas.microsoft.com/office/drawing/2014/main" id="{00000000-0008-0000-0300-000052B2A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66674</xdr:colOff>
      <xdr:row>17</xdr:row>
      <xdr:rowOff>85724</xdr:rowOff>
    </xdr:from>
    <xdr:to>
      <xdr:col>7</xdr:col>
      <xdr:colOff>352423</xdr:colOff>
      <xdr:row>34</xdr:row>
      <xdr:rowOff>57148</xdr:rowOff>
    </xdr:to>
    <xdr:graphicFrame macro="">
      <xdr:nvGraphicFramePr>
        <xdr:cNvPr id="1960334396" name="Диаграмма 1960334395">
          <a:extLst>
            <a:ext uri="{FF2B5EF4-FFF2-40B4-BE49-F238E27FC236}">
              <a16:creationId xmlns:a16="http://schemas.microsoft.com/office/drawing/2014/main" id="{00000000-0008-0000-0300-00003C54D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419099</xdr:colOff>
      <xdr:row>17</xdr:row>
      <xdr:rowOff>133349</xdr:rowOff>
    </xdr:from>
    <xdr:to>
      <xdr:col>15</xdr:col>
      <xdr:colOff>95248</xdr:colOff>
      <xdr:row>34</xdr:row>
      <xdr:rowOff>104773</xdr:rowOff>
    </xdr:to>
    <xdr:graphicFrame macro="">
      <xdr:nvGraphicFramePr>
        <xdr:cNvPr id="710419951" name="Диаграмма 710419950">
          <a:extLst>
            <a:ext uri="{FF2B5EF4-FFF2-40B4-BE49-F238E27FC236}">
              <a16:creationId xmlns:a16="http://schemas.microsoft.com/office/drawing/2014/main" id="{00000000-0008-0000-0300-0000EF255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4" refreshedVersion="4" minRefreshableVersion="3" recordCount="11" xr:uid="{00000000-000A-0000-FFFF-FFFF00000000}">
  <cacheSource type="worksheet">
    <worksheetSource ref="A1:G12" sheet="Поставщики"/>
  </cacheSource>
  <cacheFields count="7">
    <cacheField name="Месяц" numFmtId="0">
      <sharedItems count="6">
        <s v="Январь"/>
        <s v="Февраль"/>
        <s v="Сентябрь"/>
        <s v="Март"/>
        <s v="Май"/>
        <s v="Апрель"/>
      </sharedItems>
    </cacheField>
    <cacheField name="Год">
      <sharedItems containsSemiMixedTypes="0" containsString="0" containsNumber="1" containsInteger="1" minValue="2010" maxValue="2010" count="1">
        <n v="2010"/>
      </sharedItems>
    </cacheField>
    <cacheField name="Продукция" numFmtId="0">
      <sharedItems count="4">
        <s v="молоко"/>
        <s v="бакалея"/>
        <s v="мясо"/>
        <s v="напитки"/>
      </sharedItems>
    </cacheField>
    <cacheField name="Продавец" numFmtId="0">
      <sharedItems count="4">
        <s v="Петров"/>
        <s v="Никитин"/>
        <s v="Марченко"/>
        <s v="Сидоров"/>
      </sharedItems>
    </cacheField>
    <cacheField name="Сбыт">
      <sharedItems containsSemiMixedTypes="0" containsString="0" containsNumber="1" containsInteger="1" minValue="1546" maxValue="9465"/>
    </cacheField>
    <cacheField name="Объём">
      <sharedItems containsSemiMixedTypes="0" containsString="0" containsNumber="1" containsInteger="1" minValue="2678" maxValue="9970"/>
    </cacheField>
    <cacheField name="Район" numFmtId="0">
      <sharedItems count="4">
        <s v="Железнодорожный"/>
        <s v="Первомайский"/>
        <s v="Ленинский"/>
        <s v="Октябрьски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n v="4366"/>
    <n v="5689"/>
    <x v="0"/>
  </r>
  <r>
    <x v="0"/>
    <x v="0"/>
    <x v="0"/>
    <x v="1"/>
    <n v="2869"/>
    <n v="5678"/>
    <x v="1"/>
  </r>
  <r>
    <x v="0"/>
    <x v="0"/>
    <x v="0"/>
    <x v="0"/>
    <n v="2487"/>
    <n v="3571"/>
    <x v="0"/>
  </r>
  <r>
    <x v="1"/>
    <x v="0"/>
    <x v="1"/>
    <x v="2"/>
    <n v="6712"/>
    <n v="2678"/>
    <x v="2"/>
  </r>
  <r>
    <x v="1"/>
    <x v="0"/>
    <x v="2"/>
    <x v="0"/>
    <n v="9437"/>
    <n v="3470"/>
    <x v="3"/>
  </r>
  <r>
    <x v="2"/>
    <x v="0"/>
    <x v="1"/>
    <x v="2"/>
    <n v="8912"/>
    <n v="9710"/>
    <x v="0"/>
  </r>
  <r>
    <x v="3"/>
    <x v="0"/>
    <x v="2"/>
    <x v="0"/>
    <n v="2943"/>
    <n v="3744"/>
    <x v="1"/>
  </r>
  <r>
    <x v="4"/>
    <x v="0"/>
    <x v="1"/>
    <x v="3"/>
    <n v="1546"/>
    <n v="2734"/>
    <x v="1"/>
  </r>
  <r>
    <x v="4"/>
    <x v="0"/>
    <x v="3"/>
    <x v="3"/>
    <n v="8934"/>
    <n v="6715"/>
    <x v="3"/>
  </r>
  <r>
    <x v="5"/>
    <x v="0"/>
    <x v="3"/>
    <x v="2"/>
    <n v="4870"/>
    <n v="6248"/>
    <x v="1"/>
  </r>
  <r>
    <x v="5"/>
    <x v="0"/>
    <x v="3"/>
    <x v="1"/>
    <n v="9465"/>
    <n v="997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F9" firstHeaderRow="1" firstDataRow="2" firstDataCol="1"/>
  <pivotFields count="7">
    <pivotField showAll="0"/>
    <pivotField showAll="0">
      <items count="2">
        <item x="0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dataField="1" showAll="0"/>
    <pivotField showAll="0"/>
    <pivotField axis="axisCol" showAll="0">
      <items count="5">
        <item x="0"/>
        <item x="2"/>
        <item x="3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Сбыт" fld="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3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F11" firstHeaderRow="1" firstDataRow="2" firstDataCol="1"/>
  <pivotFields count="7">
    <pivotField axis="axisRow" showAll="0">
      <items count="7"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Сбыт" fld="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4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F9" firstHeaderRow="1" firstDataRow="2" firstDataCol="1"/>
  <pivotFields count="7"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Сбыт" fld="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2" displayName="Таблица2" ref="A1:F13" totalsRowCount="1">
  <autoFilter ref="A1:F12" xr:uid="{00000000-0009-0000-0100-000001000000}">
    <filterColumn colId="1">
      <customFilters and="1">
        <customFilter operator="greaterThan" val="К"/>
        <customFilter operator="lessThan" val="Л"/>
      </customFilters>
    </filterColumn>
    <filterColumn colId="3">
      <customFilters and="1">
        <customFilter operator="greaterThanOrEqual" val="300"/>
        <customFilter operator="lessThan" val="800"/>
      </customFilters>
    </filterColumn>
  </autoFilter>
  <sortState xmlns:xlrd2="http://schemas.microsoft.com/office/spreadsheetml/2017/richdata2" ref="A2:F12">
    <sortCondition ref="A2:A12"/>
    <sortCondition ref="B2:B12"/>
  </sortState>
  <tableColumns count="6">
    <tableColumn id="1" xr3:uid="{00000000-0010-0000-0000-000001000000}" name="Дата " totalsRowLabel="Summary"/>
    <tableColumn id="2" xr3:uid="{00000000-0010-0000-0000-000002000000}" name="Тематика"/>
    <tableColumn id="3" xr3:uid="{00000000-0010-0000-0000-000003000000}" name="Название "/>
    <tableColumn id="4" xr3:uid="{00000000-0010-0000-0000-000004000000}" name="Цена" totalsRowFunction="average"/>
    <tableColumn id="5" xr3:uid="{00000000-0010-0000-0000-000005000000}" name="Количество" totalsRowFunction="min"/>
    <tableColumn id="6" xr3:uid="{00000000-0010-0000-0000-000006000000}" name="Стоимость" totalsRowFunction="sum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 База_данных"/>
    </ext>
  </extLst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D19" sqref="D19"/>
    </sheetView>
  </sheetViews>
  <sheetFormatPr defaultColWidth="10.42578125" defaultRowHeight="12.75"/>
  <cols>
    <col min="1" max="1" width="15.85546875" customWidth="1"/>
  </cols>
  <sheetData>
    <row r="1" spans="1:6">
      <c r="B1" s="11" t="s">
        <v>0</v>
      </c>
      <c r="C1" s="11"/>
      <c r="D1" s="11"/>
      <c r="E1" s="11"/>
    </row>
    <row r="3" spans="1:6">
      <c r="A3" t="s">
        <v>1</v>
      </c>
      <c r="B3">
        <v>350</v>
      </c>
    </row>
    <row r="4" spans="1:6">
      <c r="A4" t="s">
        <v>2</v>
      </c>
      <c r="B4">
        <v>80</v>
      </c>
    </row>
    <row r="5" spans="1:6">
      <c r="A5" t="s">
        <v>3</v>
      </c>
      <c r="B5" s="2">
        <v>0.45</v>
      </c>
    </row>
    <row r="6" spans="1:6">
      <c r="B6" s="13" t="s">
        <v>4</v>
      </c>
      <c r="C6" s="13" t="s">
        <v>5</v>
      </c>
      <c r="D6" s="3" t="s">
        <v>6</v>
      </c>
      <c r="E6" s="3" t="s">
        <v>7</v>
      </c>
      <c r="F6" t="s">
        <v>8</v>
      </c>
    </row>
    <row r="7" spans="1:6">
      <c r="A7" t="s">
        <v>9</v>
      </c>
      <c r="B7" s="13">
        <v>900</v>
      </c>
      <c r="C7" s="13">
        <v>1200</v>
      </c>
      <c r="D7">
        <v>1300</v>
      </c>
      <c r="E7">
        <v>1700</v>
      </c>
      <c r="F7">
        <v>5100</v>
      </c>
    </row>
    <row r="8" spans="1:6">
      <c r="A8" t="s">
        <v>10</v>
      </c>
      <c r="B8" s="13">
        <f>$B3*B7</f>
        <v>315000</v>
      </c>
      <c r="C8" s="13">
        <f>$B3*C7</f>
        <v>420000</v>
      </c>
      <c r="D8">
        <f>$B3*D7</f>
        <v>455000</v>
      </c>
      <c r="E8">
        <f>$B3*E7</f>
        <v>595000</v>
      </c>
      <c r="F8">
        <f>$B3*F7</f>
        <v>1785000</v>
      </c>
    </row>
    <row r="9" spans="1:6">
      <c r="A9" t="s">
        <v>11</v>
      </c>
      <c r="B9" s="13">
        <f>(1-$B5)*B8</f>
        <v>173250</v>
      </c>
      <c r="C9" s="13">
        <f>(1-$B5)*C8</f>
        <v>231000.00000000003</v>
      </c>
      <c r="D9">
        <f>(1-$B5)*D8</f>
        <v>250250.00000000003</v>
      </c>
      <c r="E9">
        <f>(1-$B5)*E8</f>
        <v>327250</v>
      </c>
      <c r="F9">
        <f>(1-$B5)*F8</f>
        <v>981750.00000000012</v>
      </c>
    </row>
    <row r="10" spans="1:6">
      <c r="A10" t="s">
        <v>12</v>
      </c>
      <c r="B10" s="13">
        <f>$B4*B7</f>
        <v>72000</v>
      </c>
      <c r="C10" s="13">
        <f>$B4*C7</f>
        <v>96000</v>
      </c>
      <c r="D10">
        <f>$B4*D7</f>
        <v>104000</v>
      </c>
      <c r="E10">
        <f>$B4*E7</f>
        <v>136000</v>
      </c>
      <c r="F10">
        <f>$B4*F7</f>
        <v>408000</v>
      </c>
    </row>
    <row r="12" spans="1:6">
      <c r="A12" t="s">
        <v>13</v>
      </c>
      <c r="B12">
        <f>B8-(B9+B10)</f>
        <v>69750</v>
      </c>
      <c r="C12">
        <f>C8-(C9+C10)</f>
        <v>93000</v>
      </c>
      <c r="D12">
        <f>D8-(D9+D10)</f>
        <v>100750</v>
      </c>
      <c r="E12">
        <f>E8-(E9+E10)</f>
        <v>131750</v>
      </c>
      <c r="F12">
        <f>F8-(F9+F10)</f>
        <v>395250</v>
      </c>
    </row>
  </sheetData>
  <mergeCells count="1">
    <mergeCell ref="B1:E1"/>
  </mergeCells>
  <pageMargins left="0.7" right="0.7" top="0.75" bottom="0.75" header="0.51181102362204689" footer="0.51181102362204689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ageMargins left="0.70078740157480324" right="0.70078740157480324" top="0.75196850393700787" bottom="0.75196850393700787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/>
  </sheetViews>
  <sheetFormatPr defaultRowHeight="12.75"/>
  <cols>
    <col min="3" max="3" width="12.28515625" customWidth="1"/>
    <col min="4" max="4" width="12.42578125" customWidth="1"/>
    <col min="6" max="6" width="11.85546875" customWidth="1"/>
    <col min="8" max="8" width="25.5703125" customWidth="1"/>
  </cols>
  <sheetData>
    <row r="1" spans="1:8">
      <c r="A1" s="12" t="s">
        <v>14</v>
      </c>
      <c r="B1" s="12"/>
      <c r="C1" s="12"/>
      <c r="D1" s="12"/>
      <c r="E1" s="12"/>
      <c r="F1" s="12"/>
      <c r="G1" s="12"/>
    </row>
    <row r="2" spans="1:8" ht="51" customHeight="1">
      <c r="A2" s="4" t="s">
        <v>15</v>
      </c>
      <c r="B2" s="5" t="s">
        <v>16</v>
      </c>
      <c r="C2" s="6" t="s">
        <v>17</v>
      </c>
      <c r="D2" s="6" t="s">
        <v>18</v>
      </c>
      <c r="E2" s="6" t="s">
        <v>19</v>
      </c>
      <c r="F2" s="6" t="s">
        <v>20</v>
      </c>
      <c r="G2" s="6" t="s">
        <v>21</v>
      </c>
      <c r="H2" s="4" t="s">
        <v>22</v>
      </c>
    </row>
    <row r="3" spans="1:8">
      <c r="A3">
        <v>1</v>
      </c>
      <c r="B3" t="s">
        <v>23</v>
      </c>
      <c r="C3">
        <v>50000</v>
      </c>
      <c r="D3">
        <v>3.5</v>
      </c>
      <c r="E3">
        <f>C3*D3*0.8</f>
        <v>140000</v>
      </c>
      <c r="F3">
        <f>E3*0.6</f>
        <v>84000</v>
      </c>
      <c r="G3">
        <f>(E3-F3)*0.7</f>
        <v>39200</v>
      </c>
      <c r="H3" t="str">
        <f>IF(G3&gt;F3,"Международный поставщик"," ")</f>
        <v xml:space="preserve"> </v>
      </c>
    </row>
    <row r="4" spans="1:8">
      <c r="A4">
        <v>2</v>
      </c>
      <c r="B4" t="s">
        <v>24</v>
      </c>
      <c r="C4">
        <v>35000</v>
      </c>
      <c r="D4">
        <v>4.7</v>
      </c>
      <c r="E4">
        <f>C4*D4*0.8</f>
        <v>131600</v>
      </c>
      <c r="F4">
        <f>E4*0.6</f>
        <v>78960</v>
      </c>
      <c r="G4">
        <f>(E4-F4)*0.7</f>
        <v>36848</v>
      </c>
      <c r="H4" t="str">
        <f>IF(G4&gt;F4,"Международный поставщик"," ")</f>
        <v xml:space="preserve"> </v>
      </c>
    </row>
    <row r="5" spans="1:8">
      <c r="A5">
        <v>3</v>
      </c>
      <c r="B5" t="s">
        <v>25</v>
      </c>
      <c r="C5">
        <v>40000</v>
      </c>
      <c r="D5">
        <v>5</v>
      </c>
      <c r="E5">
        <f>C5*D5*0.8</f>
        <v>160000</v>
      </c>
      <c r="F5">
        <f>E5*0.4</f>
        <v>64000</v>
      </c>
      <c r="G5">
        <f>(E5-F5)*0.7</f>
        <v>67200</v>
      </c>
      <c r="H5" t="str">
        <f>IF(G5&gt;F5,"Международный поставщик"," ")</f>
        <v>Международный поставщик</v>
      </c>
    </row>
    <row r="6" spans="1:8">
      <c r="A6">
        <v>4</v>
      </c>
      <c r="B6" t="s">
        <v>26</v>
      </c>
      <c r="C6">
        <v>20000</v>
      </c>
      <c r="D6">
        <v>4.5</v>
      </c>
      <c r="E6">
        <f>C6*D6*0.8</f>
        <v>72000</v>
      </c>
      <c r="F6">
        <f>E6*0.4</f>
        <v>28800</v>
      </c>
      <c r="G6">
        <f>(E6-F6)*0.7</f>
        <v>30239.999999999996</v>
      </c>
      <c r="H6" t="str">
        <f>IF(G6&gt;F6,"Международный поставщик"," ")</f>
        <v>Международный поставщик</v>
      </c>
    </row>
    <row r="7" spans="1:8">
      <c r="A7">
        <v>5</v>
      </c>
      <c r="B7" t="s">
        <v>27</v>
      </c>
      <c r="C7">
        <v>20000</v>
      </c>
      <c r="D7">
        <v>3</v>
      </c>
      <c r="E7">
        <f>C7*D7*0.8</f>
        <v>48000</v>
      </c>
      <c r="F7">
        <f>E7*0.4</f>
        <v>19200</v>
      </c>
      <c r="G7">
        <f>(E7-F7)*0.7</f>
        <v>20160</v>
      </c>
      <c r="H7" t="str">
        <f>IF(G7&gt;F7,"Международный поставщик"," ")</f>
        <v>Международный поставщик</v>
      </c>
    </row>
    <row r="8" spans="1:8">
      <c r="B8" t="s">
        <v>28</v>
      </c>
      <c r="C8">
        <f>SUM(C3:C7)</f>
        <v>165000</v>
      </c>
      <c r="E8">
        <f>SUM(E3:E7)</f>
        <v>551600</v>
      </c>
      <c r="F8">
        <f>SUM(F3:F7)</f>
        <v>274960</v>
      </c>
      <c r="G8">
        <f>SUM(G3:G7)</f>
        <v>193648</v>
      </c>
    </row>
  </sheetData>
  <mergeCells count="1">
    <mergeCell ref="A1:G1"/>
  </mergeCells>
  <pageMargins left="0.70078740157480324" right="0.70078740157480324" top="0.75196850393700787" bottom="0.75196850393700787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75"/>
  <sheetData/>
  <pageMargins left="0.70078740157480324" right="0.70078740157480324" top="0.75196850393700787" bottom="0.75196850393700787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"/>
  <sheetViews>
    <sheetView workbookViewId="0"/>
  </sheetViews>
  <sheetFormatPr defaultRowHeight="12.75"/>
  <cols>
    <col min="2" max="2" width="11.85546875" bestFit="1" customWidth="1"/>
    <col min="3" max="3" width="17.5703125" customWidth="1"/>
    <col min="5" max="5" width="14.140625" bestFit="1" customWidth="1"/>
    <col min="6" max="6" width="13.5703125" bestFit="1" customWidth="1"/>
  </cols>
  <sheetData>
    <row r="1" spans="1:6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hidden="1">
      <c r="A2" t="s">
        <v>35</v>
      </c>
      <c r="B2" t="s">
        <v>36</v>
      </c>
      <c r="C2" t="s">
        <v>37</v>
      </c>
      <c r="D2">
        <v>270</v>
      </c>
      <c r="E2">
        <v>100</v>
      </c>
      <c r="F2">
        <v>27000</v>
      </c>
    </row>
    <row r="3" spans="1:6" hidden="1">
      <c r="A3" s="7" t="s">
        <v>35</v>
      </c>
      <c r="B3" t="s">
        <v>38</v>
      </c>
      <c r="C3" t="s">
        <v>39</v>
      </c>
      <c r="D3">
        <v>300</v>
      </c>
      <c r="E3">
        <v>80</v>
      </c>
      <c r="F3">
        <v>24000</v>
      </c>
    </row>
    <row r="4" spans="1:6" hidden="1">
      <c r="A4" s="7" t="s">
        <v>35</v>
      </c>
      <c r="B4" t="s">
        <v>40</v>
      </c>
      <c r="C4" t="s">
        <v>41</v>
      </c>
      <c r="D4">
        <v>1000</v>
      </c>
      <c r="E4">
        <v>90</v>
      </c>
      <c r="F4">
        <v>90000</v>
      </c>
    </row>
    <row r="5" spans="1:6" hidden="1">
      <c r="A5" s="7" t="s">
        <v>42</v>
      </c>
      <c r="B5" t="s">
        <v>36</v>
      </c>
      <c r="C5" t="s">
        <v>37</v>
      </c>
      <c r="D5">
        <v>270</v>
      </c>
      <c r="E5">
        <v>70</v>
      </c>
      <c r="F5">
        <v>18900</v>
      </c>
    </row>
    <row r="6" spans="1:6" hidden="1">
      <c r="A6" t="s">
        <v>42</v>
      </c>
      <c r="B6" t="s">
        <v>38</v>
      </c>
      <c r="C6" t="s">
        <v>43</v>
      </c>
      <c r="D6">
        <v>200</v>
      </c>
      <c r="E6">
        <v>70</v>
      </c>
      <c r="F6">
        <v>14000</v>
      </c>
    </row>
    <row r="7" spans="1:6" hidden="1">
      <c r="A7" s="7" t="s">
        <v>42</v>
      </c>
      <c r="B7" s="8" t="s">
        <v>40</v>
      </c>
      <c r="C7" t="s">
        <v>44</v>
      </c>
      <c r="D7">
        <v>800</v>
      </c>
      <c r="E7">
        <v>80</v>
      </c>
      <c r="F7">
        <v>64000</v>
      </c>
    </row>
    <row r="8" spans="1:6">
      <c r="A8" s="7" t="s">
        <v>45</v>
      </c>
      <c r="B8" t="s">
        <v>36</v>
      </c>
      <c r="C8" t="s">
        <v>46</v>
      </c>
      <c r="D8">
        <v>600</v>
      </c>
      <c r="E8">
        <v>80</v>
      </c>
      <c r="F8">
        <v>48000</v>
      </c>
    </row>
    <row r="9" spans="1:6" hidden="1">
      <c r="A9" s="7" t="s">
        <v>45</v>
      </c>
      <c r="B9" t="s">
        <v>38</v>
      </c>
      <c r="C9" t="s">
        <v>39</v>
      </c>
      <c r="D9">
        <v>300</v>
      </c>
      <c r="E9">
        <v>40</v>
      </c>
      <c r="F9">
        <v>12000</v>
      </c>
    </row>
    <row r="10" spans="1:6" hidden="1">
      <c r="A10" t="s">
        <v>45</v>
      </c>
      <c r="B10" t="s">
        <v>40</v>
      </c>
      <c r="C10" t="s">
        <v>41</v>
      </c>
      <c r="D10">
        <v>1000</v>
      </c>
      <c r="E10">
        <v>50</v>
      </c>
      <c r="F10">
        <v>50000</v>
      </c>
    </row>
    <row r="11" spans="1:6" hidden="1">
      <c r="A11" t="s">
        <v>47</v>
      </c>
      <c r="B11" t="s">
        <v>38</v>
      </c>
      <c r="C11" t="s">
        <v>43</v>
      </c>
      <c r="D11">
        <v>200</v>
      </c>
      <c r="E11">
        <v>40</v>
      </c>
      <c r="F11">
        <v>8000</v>
      </c>
    </row>
    <row r="12" spans="1:6" hidden="1">
      <c r="A12" s="7" t="s">
        <v>47</v>
      </c>
      <c r="B12" t="s">
        <v>40</v>
      </c>
      <c r="C12" t="s">
        <v>44</v>
      </c>
      <c r="D12">
        <v>800</v>
      </c>
      <c r="E12">
        <v>60</v>
      </c>
      <c r="F12">
        <v>48000</v>
      </c>
    </row>
    <row r="13" spans="1:6">
      <c r="A13" s="9" t="s">
        <v>48</v>
      </c>
      <c r="B13" s="10"/>
      <c r="C13" s="10"/>
      <c r="D13" s="10">
        <f>SUBTOTAL(101,Таблица2[Цена])</f>
        <v>600</v>
      </c>
      <c r="E13" s="10">
        <f>SUBTOTAL(105,Таблица2[Количество])</f>
        <v>80</v>
      </c>
      <c r="F13" s="10">
        <f>SUBTOTAL(109,Таблица2[Стоимость])</f>
        <v>48000</v>
      </c>
    </row>
  </sheetData>
  <pageMargins left="0.70078740157480324" right="0.70078740157480324" top="0.75196850393700787" bottom="0.75196850393700787" header="0.3" footer="0.3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F9"/>
  <sheetViews>
    <sheetView workbookViewId="0"/>
  </sheetViews>
  <sheetFormatPr defaultRowHeight="12.75"/>
  <cols>
    <col min="1" max="1" width="18" bestFit="1"/>
    <col min="2" max="2" width="21.5703125" bestFit="1"/>
    <col min="3" max="3" width="10.7109375" bestFit="1"/>
    <col min="4" max="4" width="13" bestFit="1"/>
    <col min="5" max="5" width="14.42578125" bestFit="1"/>
    <col min="6" max="6" width="11.85546875" bestFit="1"/>
    <col min="7" max="7" width="10.42578125" bestFit="1"/>
    <col min="8" max="8" width="10.7109375" bestFit="1"/>
    <col min="9" max="9" width="13.28515625" bestFit="1"/>
    <col min="10" max="10" width="11.85546875" bestFit="1"/>
  </cols>
  <sheetData>
    <row r="3" spans="1:6">
      <c r="A3" t="s">
        <v>49</v>
      </c>
      <c r="B3" t="s">
        <v>50</v>
      </c>
    </row>
    <row r="4" spans="1:6">
      <c r="A4" t="s">
        <v>51</v>
      </c>
      <c r="B4" t="s">
        <v>52</v>
      </c>
      <c r="C4" t="s">
        <v>53</v>
      </c>
      <c r="D4" t="s">
        <v>54</v>
      </c>
      <c r="E4" t="s">
        <v>55</v>
      </c>
      <c r="F4" t="s">
        <v>56</v>
      </c>
    </row>
    <row r="5" spans="1:6">
      <c r="A5" s="1" t="s">
        <v>57</v>
      </c>
      <c r="B5">
        <v>8912</v>
      </c>
      <c r="C5">
        <v>6712</v>
      </c>
      <c r="E5">
        <v>1546</v>
      </c>
      <c r="F5">
        <v>17170</v>
      </c>
    </row>
    <row r="6" spans="1:6">
      <c r="A6" s="1" t="s">
        <v>58</v>
      </c>
      <c r="B6">
        <v>6853</v>
      </c>
      <c r="E6">
        <v>2869</v>
      </c>
      <c r="F6">
        <v>9722</v>
      </c>
    </row>
    <row r="7" spans="1:6">
      <c r="A7" s="1" t="s">
        <v>59</v>
      </c>
      <c r="D7">
        <v>9437</v>
      </c>
      <c r="E7">
        <v>2943</v>
      </c>
      <c r="F7">
        <v>12380</v>
      </c>
    </row>
    <row r="8" spans="1:6">
      <c r="A8" s="1" t="s">
        <v>60</v>
      </c>
      <c r="D8">
        <v>18399</v>
      </c>
      <c r="E8">
        <v>4870</v>
      </c>
      <c r="F8">
        <v>23269</v>
      </c>
    </row>
    <row r="9" spans="1:6">
      <c r="A9" s="1" t="s">
        <v>56</v>
      </c>
      <c r="B9">
        <v>15765</v>
      </c>
      <c r="C9">
        <v>6712</v>
      </c>
      <c r="D9">
        <v>27836</v>
      </c>
      <c r="E9">
        <v>12228</v>
      </c>
      <c r="F9">
        <v>62541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F11"/>
  <sheetViews>
    <sheetView workbookViewId="0"/>
  </sheetViews>
  <sheetFormatPr defaultRowHeight="12.75"/>
  <cols>
    <col min="1" max="1" width="18" bestFit="1"/>
    <col min="2" max="2" width="21.5703125" bestFit="1"/>
    <col min="3" max="3" width="7.7109375" bestFit="1"/>
    <col min="4" max="4" width="5.7109375" bestFit="1"/>
    <col min="5" max="5" width="8.28515625" bestFit="1"/>
    <col min="6" max="6" width="11.85546875" bestFit="1"/>
  </cols>
  <sheetData>
    <row r="3" spans="1:6">
      <c r="A3" t="s">
        <v>49</v>
      </c>
      <c r="B3" t="s">
        <v>50</v>
      </c>
    </row>
    <row r="4" spans="1:6">
      <c r="A4" t="s">
        <v>51</v>
      </c>
      <c r="B4" t="s">
        <v>57</v>
      </c>
      <c r="C4" t="s">
        <v>58</v>
      </c>
      <c r="D4" t="s">
        <v>59</v>
      </c>
      <c r="E4" t="s">
        <v>60</v>
      </c>
      <c r="F4" t="s">
        <v>56</v>
      </c>
    </row>
    <row r="5" spans="1:6">
      <c r="A5" s="1" t="s">
        <v>61</v>
      </c>
      <c r="E5">
        <v>14335</v>
      </c>
      <c r="F5">
        <v>14335</v>
      </c>
    </row>
    <row r="6" spans="1:6">
      <c r="A6" s="1" t="s">
        <v>62</v>
      </c>
      <c r="B6">
        <v>1546</v>
      </c>
      <c r="E6">
        <v>8934</v>
      </c>
      <c r="F6">
        <v>10480</v>
      </c>
    </row>
    <row r="7" spans="1:6">
      <c r="A7" s="1" t="s">
        <v>63</v>
      </c>
      <c r="D7">
        <v>2943</v>
      </c>
      <c r="F7">
        <v>2943</v>
      </c>
    </row>
    <row r="8" spans="1:6">
      <c r="A8" s="1" t="s">
        <v>64</v>
      </c>
      <c r="B8">
        <v>8912</v>
      </c>
      <c r="F8">
        <v>8912</v>
      </c>
    </row>
    <row r="9" spans="1:6">
      <c r="A9" s="1" t="s">
        <v>65</v>
      </c>
      <c r="B9">
        <v>6712</v>
      </c>
      <c r="D9">
        <v>9437</v>
      </c>
      <c r="F9">
        <v>16149</v>
      </c>
    </row>
    <row r="10" spans="1:6">
      <c r="A10" s="1" t="s">
        <v>66</v>
      </c>
      <c r="C10">
        <v>9722</v>
      </c>
      <c r="F10">
        <v>9722</v>
      </c>
    </row>
    <row r="11" spans="1:6">
      <c r="A11" s="1" t="s">
        <v>56</v>
      </c>
      <c r="B11">
        <v>17170</v>
      </c>
      <c r="C11">
        <v>9722</v>
      </c>
      <c r="D11">
        <v>12380</v>
      </c>
      <c r="E11">
        <v>23269</v>
      </c>
      <c r="F11">
        <v>62541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F9"/>
  <sheetViews>
    <sheetView workbookViewId="0"/>
  </sheetViews>
  <sheetFormatPr defaultRowHeight="12.75"/>
  <cols>
    <col min="1" max="1" width="18" bestFit="1"/>
    <col min="2" max="2" width="21.5703125" bestFit="1"/>
    <col min="3" max="3" width="8.7109375" bestFit="1"/>
    <col min="4" max="4" width="7.5703125" bestFit="1"/>
    <col min="5" max="5" width="9" bestFit="1"/>
    <col min="6" max="6" width="11.85546875" bestFit="1"/>
  </cols>
  <sheetData>
    <row r="3" spans="1:6">
      <c r="A3" t="s">
        <v>49</v>
      </c>
      <c r="B3" t="s">
        <v>50</v>
      </c>
    </row>
    <row r="4" spans="1:6">
      <c r="A4" t="s">
        <v>51</v>
      </c>
      <c r="B4" t="s">
        <v>67</v>
      </c>
      <c r="C4" t="s">
        <v>68</v>
      </c>
      <c r="D4" t="s">
        <v>69</v>
      </c>
      <c r="E4" t="s">
        <v>70</v>
      </c>
      <c r="F4" t="s">
        <v>56</v>
      </c>
    </row>
    <row r="5" spans="1:6">
      <c r="A5" s="1" t="s">
        <v>57</v>
      </c>
      <c r="B5">
        <v>15624</v>
      </c>
      <c r="E5">
        <v>1546</v>
      </c>
      <c r="F5">
        <v>17170</v>
      </c>
    </row>
    <row r="6" spans="1:6">
      <c r="A6" s="1" t="s">
        <v>58</v>
      </c>
      <c r="C6">
        <v>2869</v>
      </c>
      <c r="D6">
        <v>6853</v>
      </c>
      <c r="F6">
        <v>9722</v>
      </c>
    </row>
    <row r="7" spans="1:6">
      <c r="A7" s="1" t="s">
        <v>59</v>
      </c>
      <c r="D7">
        <v>12380</v>
      </c>
      <c r="F7">
        <v>12380</v>
      </c>
    </row>
    <row r="8" spans="1:6">
      <c r="A8" s="1" t="s">
        <v>60</v>
      </c>
      <c r="B8">
        <v>4870</v>
      </c>
      <c r="C8">
        <v>9465</v>
      </c>
      <c r="E8">
        <v>8934</v>
      </c>
      <c r="F8">
        <v>23269</v>
      </c>
    </row>
    <row r="9" spans="1:6">
      <c r="A9" s="1" t="s">
        <v>56</v>
      </c>
      <c r="B9">
        <v>20494</v>
      </c>
      <c r="C9">
        <v>12334</v>
      </c>
      <c r="D9">
        <v>19233</v>
      </c>
      <c r="E9">
        <v>10480</v>
      </c>
      <c r="F9">
        <v>62541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2"/>
  <sheetViews>
    <sheetView workbookViewId="0"/>
  </sheetViews>
  <sheetFormatPr defaultRowHeight="12.75"/>
  <cols>
    <col min="3" max="3" width="10.7109375" customWidth="1"/>
    <col min="4" max="4" width="9.7109375" customWidth="1"/>
    <col min="7" max="7" width="17.42578125" customWidth="1"/>
    <col min="8" max="8" width="8.85546875" customWidth="1"/>
  </cols>
  <sheetData>
    <row r="1" spans="1:7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</row>
    <row r="2" spans="1:7">
      <c r="A2" t="s">
        <v>66</v>
      </c>
      <c r="B2">
        <v>2010</v>
      </c>
      <c r="C2" t="s">
        <v>58</v>
      </c>
      <c r="D2" t="s">
        <v>69</v>
      </c>
      <c r="E2">
        <v>4366</v>
      </c>
      <c r="F2">
        <v>5689</v>
      </c>
      <c r="G2" t="s">
        <v>52</v>
      </c>
    </row>
    <row r="3" spans="1:7">
      <c r="A3" t="s">
        <v>66</v>
      </c>
      <c r="B3">
        <v>2010</v>
      </c>
      <c r="C3" t="s">
        <v>58</v>
      </c>
      <c r="D3" t="s">
        <v>68</v>
      </c>
      <c r="E3">
        <v>2869</v>
      </c>
      <c r="F3">
        <v>5678</v>
      </c>
      <c r="G3" t="s">
        <v>55</v>
      </c>
    </row>
    <row r="4" spans="1:7">
      <c r="A4" t="s">
        <v>66</v>
      </c>
      <c r="B4">
        <v>2010</v>
      </c>
      <c r="C4" t="s">
        <v>58</v>
      </c>
      <c r="D4" t="s">
        <v>69</v>
      </c>
      <c r="E4">
        <v>2487</v>
      </c>
      <c r="F4">
        <v>3571</v>
      </c>
      <c r="G4" t="s">
        <v>52</v>
      </c>
    </row>
    <row r="5" spans="1:7">
      <c r="A5" t="s">
        <v>65</v>
      </c>
      <c r="B5">
        <v>2010</v>
      </c>
      <c r="C5" t="s">
        <v>57</v>
      </c>
      <c r="D5" t="s">
        <v>67</v>
      </c>
      <c r="E5">
        <v>6712</v>
      </c>
      <c r="F5">
        <v>2678</v>
      </c>
      <c r="G5" t="s">
        <v>53</v>
      </c>
    </row>
    <row r="6" spans="1:7">
      <c r="A6" t="s">
        <v>65</v>
      </c>
      <c r="B6">
        <v>2010</v>
      </c>
      <c r="C6" t="s">
        <v>59</v>
      </c>
      <c r="D6" t="s">
        <v>69</v>
      </c>
      <c r="E6">
        <v>9437</v>
      </c>
      <c r="F6">
        <v>3470</v>
      </c>
      <c r="G6" t="s">
        <v>54</v>
      </c>
    </row>
    <row r="7" spans="1:7">
      <c r="A7" t="s">
        <v>64</v>
      </c>
      <c r="B7">
        <v>2010</v>
      </c>
      <c r="C7" t="s">
        <v>57</v>
      </c>
      <c r="D7" t="s">
        <v>67</v>
      </c>
      <c r="E7">
        <v>8912</v>
      </c>
      <c r="F7">
        <v>9710</v>
      </c>
      <c r="G7" t="s">
        <v>52</v>
      </c>
    </row>
    <row r="8" spans="1:7">
      <c r="A8" t="s">
        <v>63</v>
      </c>
      <c r="B8">
        <v>2010</v>
      </c>
      <c r="C8" t="s">
        <v>59</v>
      </c>
      <c r="D8" t="s">
        <v>69</v>
      </c>
      <c r="E8">
        <v>2943</v>
      </c>
      <c r="F8">
        <v>3744</v>
      </c>
      <c r="G8" t="s">
        <v>55</v>
      </c>
    </row>
    <row r="9" spans="1:7">
      <c r="A9" t="s">
        <v>62</v>
      </c>
      <c r="B9">
        <v>2010</v>
      </c>
      <c r="C9" t="s">
        <v>57</v>
      </c>
      <c r="D9" t="s">
        <v>70</v>
      </c>
      <c r="E9">
        <v>1546</v>
      </c>
      <c r="F9">
        <v>2734</v>
      </c>
      <c r="G9" t="s">
        <v>55</v>
      </c>
    </row>
    <row r="10" spans="1:7">
      <c r="A10" t="s">
        <v>62</v>
      </c>
      <c r="B10">
        <v>2010</v>
      </c>
      <c r="C10" t="s">
        <v>60</v>
      </c>
      <c r="D10" t="s">
        <v>70</v>
      </c>
      <c r="E10">
        <v>8934</v>
      </c>
      <c r="F10">
        <v>6715</v>
      </c>
      <c r="G10" t="s">
        <v>54</v>
      </c>
    </row>
    <row r="11" spans="1:7">
      <c r="A11" t="s">
        <v>61</v>
      </c>
      <c r="B11">
        <v>2010</v>
      </c>
      <c r="C11" t="s">
        <v>60</v>
      </c>
      <c r="D11" t="s">
        <v>67</v>
      </c>
      <c r="E11">
        <v>4870</v>
      </c>
      <c r="F11">
        <v>6248</v>
      </c>
      <c r="G11" t="s">
        <v>55</v>
      </c>
    </row>
    <row r="12" spans="1:7">
      <c r="A12" t="s">
        <v>61</v>
      </c>
      <c r="B12">
        <v>2010</v>
      </c>
      <c r="C12" t="s">
        <v>60</v>
      </c>
      <c r="D12" t="s">
        <v>68</v>
      </c>
      <c r="E12">
        <v>9465</v>
      </c>
      <c r="F12">
        <v>9970</v>
      </c>
      <c r="G12" t="s">
        <v>54</v>
      </c>
    </row>
  </sheetData>
  <autoFilter ref="A1:G12" xr:uid="{00000000-0009-0000-0000-000008000000}"/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Диаграммы</vt:lpstr>
      <vt:lpstr>Производство зерна</vt:lpstr>
      <vt:lpstr>Диаграммы.Производство зерна</vt:lpstr>
      <vt:lpstr>Литература</vt:lpstr>
      <vt:lpstr>Год-Продукция</vt:lpstr>
      <vt:lpstr>Лист2</vt:lpstr>
      <vt:lpstr>Лист3</vt:lpstr>
      <vt:lpstr>Поставщики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Home</cp:lastModifiedBy>
  <cp:revision>4</cp:revision>
  <dcterms:created xsi:type="dcterms:W3CDTF">2023-08-25T14:01:22Z</dcterms:created>
  <dcterms:modified xsi:type="dcterms:W3CDTF">2025-03-02T13:46:53Z</dcterms:modified>
  <dc:language>ru-RU</dc:language>
</cp:coreProperties>
</file>