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Квартплата" sheetId="1" r:id="rId1"/>
    <sheet name="Распределение фонда зарплаты" sheetId="2" r:id="rId2"/>
    <sheet name="Сдельная зарплата" sheetId="3" r:id="rId3"/>
  </sheets>
  <calcPr calcId="144525"/>
</workbook>
</file>

<file path=xl/sharedStrings.xml><?xml version="1.0" encoding="utf-8"?>
<sst xmlns="http://schemas.openxmlformats.org/spreadsheetml/2006/main" count="70" uniqueCount="58">
  <si>
    <t>ТАРИФЫ</t>
  </si>
  <si>
    <t>Телефон</t>
  </si>
  <si>
    <t>отдельн.</t>
  </si>
  <si>
    <t>спаренн.</t>
  </si>
  <si>
    <t>Газ</t>
  </si>
  <si>
    <t>без колонки</t>
  </si>
  <si>
    <t>с колонкой</t>
  </si>
  <si>
    <t xml:space="preserve">Коммун.
 Услуги
</t>
  </si>
  <si>
    <t>№ 
квартиры</t>
  </si>
  <si>
    <r>
      <rPr>
        <sz val="11"/>
        <color theme="1"/>
        <rFont val="Calibri"/>
        <charset val="134"/>
        <scheme val="minor"/>
      </rPr>
      <t>площадь, м</t>
    </r>
    <r>
      <rPr>
        <vertAlign val="superscript"/>
        <sz val="11"/>
        <color theme="1"/>
        <rFont val="Calibri"/>
        <charset val="134"/>
        <scheme val="minor"/>
      </rPr>
      <t>2</t>
    </r>
  </si>
  <si>
    <t>человек</t>
  </si>
  <si>
    <t>удобства</t>
  </si>
  <si>
    <t>оплата</t>
  </si>
  <si>
    <t>ИТОГО</t>
  </si>
  <si>
    <t>электрическая плита</t>
  </si>
  <si>
    <t>газовая колонка</t>
  </si>
  <si>
    <t>телефон       (спар/отд.)</t>
  </si>
  <si>
    <t>коммунальные услуги</t>
  </si>
  <si>
    <t>газ</t>
  </si>
  <si>
    <t xml:space="preserve">телефон </t>
  </si>
  <si>
    <t>+</t>
  </si>
  <si>
    <t>о</t>
  </si>
  <si>
    <t>с</t>
  </si>
  <si>
    <t>ВСЕГО</t>
  </si>
  <si>
    <r>
      <rPr>
        <sz val="11"/>
        <color theme="1"/>
        <rFont val="Calibri"/>
        <charset val="134"/>
        <scheme val="minor"/>
      </rPr>
      <t xml:space="preserve">ДОХОД СОТРУДНИКОВ ЗА </t>
    </r>
    <r>
      <rPr>
        <b/>
        <sz val="11"/>
        <color theme="1"/>
        <rFont val="Calibri"/>
        <charset val="134"/>
        <scheme val="minor"/>
      </rPr>
      <t>ОКТЯБРЬ</t>
    </r>
  </si>
  <si>
    <t>Количество рабочих дней</t>
  </si>
  <si>
    <t>Фонд заработной платы</t>
  </si>
  <si>
    <t>Ф.И.О. работника</t>
  </si>
  <si>
    <t>Отработано дней</t>
  </si>
  <si>
    <t>Разряд</t>
  </si>
  <si>
    <t>КТУ</t>
  </si>
  <si>
    <t>Оклад</t>
  </si>
  <si>
    <t>Начислено</t>
  </si>
  <si>
    <t>Надбавка</t>
  </si>
  <si>
    <t>Новая Зарплата</t>
  </si>
  <si>
    <t>Антонов Р.И.</t>
  </si>
  <si>
    <t>Борисов И.П.</t>
  </si>
  <si>
    <t>Иванов В.А.</t>
  </si>
  <si>
    <t>Крючков Н.Р.</t>
  </si>
  <si>
    <t>Новиков Л.Д.</t>
  </si>
  <si>
    <t>Огарев Н.И.</t>
  </si>
  <si>
    <t>Петров К.О.</t>
  </si>
  <si>
    <t>Сидоров И.Н.</t>
  </si>
  <si>
    <t>Тимофеев Н.Н.</t>
  </si>
  <si>
    <t>Федоров А.Н.</t>
  </si>
  <si>
    <t>Налог до 15000 р.</t>
  </si>
  <si>
    <t>Налог от 15000 р.</t>
  </si>
  <si>
    <t>Стоимость работы</t>
  </si>
  <si>
    <t>Стоимость детали</t>
  </si>
  <si>
    <t>СДЕЛЬНАЯ ЗАРАБОТНАЯ ПЛАТА</t>
  </si>
  <si>
    <t xml:space="preserve"> Работник</t>
  </si>
  <si>
    <t>Обработано деталец</t>
  </si>
  <si>
    <t>Деталей брака</t>
  </si>
  <si>
    <t>Зарплата</t>
  </si>
  <si>
    <t>Сумма налога</t>
  </si>
  <si>
    <t>Сумма на руки</t>
  </si>
  <si>
    <t>Ковалев И.Р.</t>
  </si>
  <si>
    <t>Федоров Г.Д.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</si>
</sst>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.00&quot;₽&quot;;\-#\ ##0.00&quot;₽&quot;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80" fontId="0" fillId="0" borderId="3" xfId="0" applyNumberForma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180" fontId="1" fillId="0" borderId="3" xfId="0" applyNumberFormat="1" applyFont="1" applyBorder="1"/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180" fontId="1" fillId="0" borderId="3" xfId="0" applyNumberFormat="1" applyFont="1" applyBorder="1" applyAlignment="1">
      <alignment horizontal="right" vertical="center"/>
    </xf>
    <xf numFmtId="0" fontId="0" fillId="0" borderId="0" xfId="0" applyBorder="1" applyAlignment="1"/>
    <xf numFmtId="0" fontId="0" fillId="0" borderId="0" xfId="0" applyBorder="1" applyAlignment="1">
      <alignment vertical="center" textRotation="90"/>
    </xf>
    <xf numFmtId="180" fontId="0" fillId="0" borderId="0" xfId="0" applyNumberFormat="1" applyBorder="1" applyAlignment="1"/>
    <xf numFmtId="0" fontId="0" fillId="0" borderId="3" xfId="0" applyBorder="1" applyAlignment="1">
      <alignment horizontal="center" vertical="center" wrapText="1"/>
    </xf>
    <xf numFmtId="9" fontId="0" fillId="0" borderId="3" xfId="0" applyNumberFormat="1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Распределение фонда зарплаты</a:t>
            </a:r>
          </a:p>
        </c:rich>
      </c:tx>
      <c:layout>
        <c:manualLayout>
          <c:xMode val="edge"/>
          <c:yMode val="edge"/>
          <c:x val="0.283086216364635"/>
          <c:y val="0.0210861348716929"/>
        </c:manualLayout>
      </c:layout>
      <c:overlay val="0"/>
      <c:spPr>
        <a:noFill/>
        <a:ln>
          <a:solidFill>
            <a:schemeClr val="tx1"/>
          </a:solidFill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;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фонда зарплаты'!$A$7:$A$16</c:f>
              <c:strCache>
                <c:ptCount val="10"/>
                <c:pt idx="0">
                  <c:v>Антонов Р.И.</c:v>
                </c:pt>
                <c:pt idx="1">
                  <c:v>Борисов И.П.</c:v>
                </c:pt>
                <c:pt idx="2">
                  <c:v>Иванов В.А.</c:v>
                </c:pt>
                <c:pt idx="3">
                  <c:v>Крючков Н.Р.</c:v>
                </c:pt>
                <c:pt idx="4">
                  <c:v>Новиков Л.Д.</c:v>
                </c:pt>
                <c:pt idx="5">
                  <c:v>Огарев Н.И.</c:v>
                </c:pt>
                <c:pt idx="6">
                  <c:v>Петров К.О.</c:v>
                </c:pt>
                <c:pt idx="7">
                  <c:v>Сидоров И.Н.</c:v>
                </c:pt>
                <c:pt idx="8">
                  <c:v>Тимофеев Н.Н.</c:v>
                </c:pt>
                <c:pt idx="9">
                  <c:v>Федоров А.Н.</c:v>
                </c:pt>
              </c:strCache>
            </c:strRef>
          </c:cat>
          <c:val>
            <c:numRef>
              <c:f>'Распределение фонда зарплаты'!$H$7:$H$16</c:f>
              <c:numCache>
                <c:formatCode>#\ ##0.00"₽";\-#\ ##0.00"₽"</c:formatCode>
                <c:ptCount val="10"/>
                <c:pt idx="0">
                  <c:v>40882.0164221295</c:v>
                </c:pt>
                <c:pt idx="1">
                  <c:v>45134.6076187912</c:v>
                </c:pt>
                <c:pt idx="2">
                  <c:v>31072.4862027191</c:v>
                </c:pt>
                <c:pt idx="3">
                  <c:v>34890.2947906851</c:v>
                </c:pt>
                <c:pt idx="4">
                  <c:v>28450.329788666</c:v>
                </c:pt>
                <c:pt idx="5">
                  <c:v>17657.1543949388</c:v>
                </c:pt>
                <c:pt idx="6">
                  <c:v>13627.3388073765</c:v>
                </c:pt>
                <c:pt idx="7">
                  <c:v>29428.5906582313</c:v>
                </c:pt>
                <c:pt idx="8">
                  <c:v>23966.8865257774</c:v>
                </c:pt>
                <c:pt idx="9">
                  <c:v>34890.2947906851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12700" cmpd="sng">
          <a:solidFill>
            <a:schemeClr val="tx1"/>
          </a:solidFill>
          <a:prstDash val="solid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1">
                <a:solidFill>
                  <a:schemeClr val="tx1"/>
                </a:solidFill>
              </a:rPr>
              <a:t>Сдельная заработная плата</a:t>
            </a:r>
            <a:endParaRPr alt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944444444444"/>
          <c:y val="0.174305555555556"/>
          <c:w val="0.8195"/>
          <c:h val="0.605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'Сдельная зарплата'!$D$6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зарплата'!$D$7:$D$11</c:f>
              <c:numCache>
                <c:formatCode>#\ ##0.00"₽";\-#\ ##0.00"₽"</c:formatCode>
                <c:ptCount val="5"/>
                <c:pt idx="0">
                  <c:v>14525</c:v>
                </c:pt>
                <c:pt idx="1">
                  <c:v>15875</c:v>
                </c:pt>
                <c:pt idx="2">
                  <c:v>14850</c:v>
                </c:pt>
                <c:pt idx="3">
                  <c:v>17600</c:v>
                </c:pt>
                <c:pt idx="4">
                  <c:v>13150</c:v>
                </c:pt>
              </c:numCache>
            </c:numRef>
          </c:val>
        </c:ser>
        <c:ser>
          <c:idx val="1"/>
          <c:order val="1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зарплата'!$E$7:$E$11</c:f>
              <c:numCache>
                <c:formatCode>#\ ##0.00"₽";\-#\ ##0.00"₽"</c:formatCode>
                <c:ptCount val="5"/>
                <c:pt idx="0">
                  <c:v>2905</c:v>
                </c:pt>
                <c:pt idx="1">
                  <c:v>3175</c:v>
                </c:pt>
                <c:pt idx="2">
                  <c:v>2970</c:v>
                </c:pt>
                <c:pt idx="3">
                  <c:v>3520</c:v>
                </c:pt>
                <c:pt idx="4">
                  <c:v>2630</c:v>
                </c:pt>
              </c:numCache>
            </c:numRef>
          </c:val>
        </c:ser>
        <c:ser>
          <c:idx val="2"/>
          <c:order val="2"/>
          <c:tx>
            <c:strRef>
              <c:f>'Сдельная зарплата'!$F$6</c:f>
              <c:strCache>
                <c:ptCount val="1"/>
                <c:pt idx="0">
                  <c:v>Сумма на руки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зарплата'!$F$7:$F$11</c:f>
              <c:numCache>
                <c:formatCode>#\ ##0.00"₽";\-#\ ##0.00"₽"</c:formatCode>
                <c:ptCount val="5"/>
                <c:pt idx="0">
                  <c:v>11620</c:v>
                </c:pt>
                <c:pt idx="1">
                  <c:v>12700</c:v>
                </c:pt>
                <c:pt idx="2">
                  <c:v>11880</c:v>
                </c:pt>
                <c:pt idx="3">
                  <c:v>14080</c:v>
                </c:pt>
                <c:pt idx="4">
                  <c:v>10520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68542"/>
        <c:axId val="752671325"/>
      </c:barChart>
      <c:catAx>
        <c:axId val="369568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671325"/>
        <c:crosses val="autoZero"/>
        <c:auto val="1"/>
        <c:lblAlgn val="ctr"/>
        <c:lblOffset val="100"/>
        <c:noMultiLvlLbl val="0"/>
      </c:catAx>
      <c:valAx>
        <c:axId val="752671325"/>
        <c:scaling>
          <c:orientation val="minMax"/>
        </c:scaling>
        <c:delete val="0"/>
        <c:axPos val="l"/>
        <c:numFmt formatCode="#\ ##0.00&quot;₽&quot;;\-#\ ##0.00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568542"/>
        <c:crosses val="autoZero"/>
        <c:crossBetween val="between"/>
        <c:majorUnit val="5000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337820</xdr:colOff>
      <xdr:row>5</xdr:row>
      <xdr:rowOff>44450</xdr:rowOff>
    </xdr:from>
    <xdr:to>
      <xdr:col>17</xdr:col>
      <xdr:colOff>588645</xdr:colOff>
      <xdr:row>19</xdr:row>
      <xdr:rowOff>22225</xdr:rowOff>
    </xdr:to>
    <xdr:graphicFrame>
      <xdr:nvGraphicFramePr>
        <xdr:cNvPr id="2" name="Диаграмма 1"/>
        <xdr:cNvGraphicFramePr/>
      </xdr:nvGraphicFramePr>
      <xdr:xfrm>
        <a:off x="6868160" y="958850"/>
        <a:ext cx="5782945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187960</xdr:colOff>
      <xdr:row>0</xdr:row>
      <xdr:rowOff>114300</xdr:rowOff>
    </xdr:from>
    <xdr:to>
      <xdr:col>14</xdr:col>
      <xdr:colOff>5080</xdr:colOff>
      <xdr:row>12</xdr:row>
      <xdr:rowOff>7620</xdr:rowOff>
    </xdr:to>
    <xdr:graphicFrame>
      <xdr:nvGraphicFramePr>
        <xdr:cNvPr id="2" name="Диаграмма 1"/>
        <xdr:cNvGraphicFramePr/>
      </xdr:nvGraphicFramePr>
      <xdr:xfrm>
        <a:off x="4759960" y="11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85" zoomScaleNormal="85" workbookViewId="0">
      <selection activeCell="J16" sqref="J16"/>
    </sheetView>
  </sheetViews>
  <sheetFormatPr defaultColWidth="9" defaultRowHeight="14.4"/>
  <cols>
    <col min="1" max="1" width="12.8888888888889" customWidth="1"/>
    <col min="2" max="2" width="15.3333333333333" customWidth="1"/>
    <col min="3" max="3" width="11.6666666666667" customWidth="1"/>
    <col min="7" max="7" width="9.55555555555556"/>
    <col min="10" max="10" width="9.55555555555556"/>
  </cols>
  <sheetData>
    <row r="1" spans="1:3">
      <c r="A1" s="7" t="s">
        <v>0</v>
      </c>
      <c r="B1" s="7"/>
      <c r="C1" s="7"/>
    </row>
    <row r="2" spans="1:3">
      <c r="A2" s="23" t="s">
        <v>1</v>
      </c>
      <c r="B2" s="17" t="s">
        <v>2</v>
      </c>
      <c r="C2" s="6">
        <v>300</v>
      </c>
    </row>
    <row r="3" spans="1:3">
      <c r="A3" s="23"/>
      <c r="B3" s="17" t="s">
        <v>3</v>
      </c>
      <c r="C3" s="6">
        <v>250</v>
      </c>
    </row>
    <row r="4" spans="1:3">
      <c r="A4" s="23" t="s">
        <v>4</v>
      </c>
      <c r="B4" s="17" t="s">
        <v>5</v>
      </c>
      <c r="C4" s="6">
        <v>70</v>
      </c>
    </row>
    <row r="5" spans="1:3">
      <c r="A5" s="23"/>
      <c r="B5" s="17" t="s">
        <v>6</v>
      </c>
      <c r="C5" s="6">
        <v>95</v>
      </c>
    </row>
    <row r="6" spans="1:3">
      <c r="A6" s="29" t="s">
        <v>7</v>
      </c>
      <c r="B6" s="17" t="s">
        <v>5</v>
      </c>
      <c r="C6" s="6">
        <v>50</v>
      </c>
    </row>
    <row r="7" spans="1:3">
      <c r="A7" s="29"/>
      <c r="B7" s="17" t="s">
        <v>6</v>
      </c>
      <c r="C7" s="30">
        <v>-0.1</v>
      </c>
    </row>
    <row r="9" spans="1:10">
      <c r="A9" s="29" t="s">
        <v>8</v>
      </c>
      <c r="B9" s="31" t="s">
        <v>9</v>
      </c>
      <c r="C9" s="23" t="s">
        <v>10</v>
      </c>
      <c r="D9" s="32" t="s">
        <v>11</v>
      </c>
      <c r="E9" s="32"/>
      <c r="F9" s="32"/>
      <c r="G9" s="32" t="s">
        <v>12</v>
      </c>
      <c r="H9" s="32"/>
      <c r="I9" s="32"/>
      <c r="J9" s="34" t="s">
        <v>13</v>
      </c>
    </row>
    <row r="10" ht="81" customHeight="1" spans="1:10">
      <c r="A10" s="23"/>
      <c r="B10" s="31"/>
      <c r="C10" s="23"/>
      <c r="D10" s="33" t="s">
        <v>14</v>
      </c>
      <c r="E10" s="33" t="s">
        <v>15</v>
      </c>
      <c r="F10" s="33" t="s">
        <v>16</v>
      </c>
      <c r="G10" s="33" t="s">
        <v>17</v>
      </c>
      <c r="H10" s="33" t="s">
        <v>18</v>
      </c>
      <c r="I10" s="33" t="s">
        <v>19</v>
      </c>
      <c r="J10" s="34"/>
    </row>
    <row r="11" spans="1:10">
      <c r="A11" s="32">
        <v>1</v>
      </c>
      <c r="B11" s="32">
        <v>100</v>
      </c>
      <c r="C11" s="32">
        <v>7</v>
      </c>
      <c r="D11" s="32"/>
      <c r="E11" s="32" t="s">
        <v>20</v>
      </c>
      <c r="F11" s="32" t="s">
        <v>21</v>
      </c>
      <c r="G11" s="6">
        <f>B11*$C$6*IF(E11="+",1+$C$7,1)</f>
        <v>4500</v>
      </c>
      <c r="H11" s="6">
        <f>IF(D11&lt;&gt;"+",1,0)*C11*IF(E11="+",$C$5,$C$4)</f>
        <v>665</v>
      </c>
      <c r="I11" s="6">
        <f>IF(F11="о",$C$2,IF(F11="с",$C$3,0))</f>
        <v>300</v>
      </c>
      <c r="J11" s="6">
        <f>SUM(G11:I11)</f>
        <v>5465</v>
      </c>
    </row>
    <row r="12" spans="1:10">
      <c r="A12" s="32">
        <v>2</v>
      </c>
      <c r="B12" s="32">
        <v>60</v>
      </c>
      <c r="C12" s="32">
        <v>3</v>
      </c>
      <c r="D12" s="32" t="s">
        <v>20</v>
      </c>
      <c r="E12" s="32"/>
      <c r="F12" s="32" t="s">
        <v>22</v>
      </c>
      <c r="G12" s="6">
        <f>B12*$C$6*IF(E12="+",1+$C$7,1)</f>
        <v>3000</v>
      </c>
      <c r="H12" s="6">
        <f>IF(D12&lt;&gt;"+",1,0)*C12*IF(E12="+",$C$5,$C$4)</f>
        <v>0</v>
      </c>
      <c r="I12" s="6">
        <f>IF(F12="о",$C$2,IF(F12="с",$C$3,0))</f>
        <v>250</v>
      </c>
      <c r="J12" s="6">
        <f>SUM(G12:I12)</f>
        <v>3250</v>
      </c>
    </row>
    <row r="13" spans="1:10">
      <c r="A13" s="32">
        <v>3</v>
      </c>
      <c r="B13" s="32">
        <v>70</v>
      </c>
      <c r="C13" s="32">
        <v>4</v>
      </c>
      <c r="D13" s="32"/>
      <c r="E13" s="32" t="s">
        <v>20</v>
      </c>
      <c r="F13" s="32"/>
      <c r="G13" s="6">
        <f>B13*$C$6*IF(E13="+",1+$C$7,1)</f>
        <v>3150</v>
      </c>
      <c r="H13" s="6">
        <f>IF(D13&lt;&gt;"+",1,0)*C13*IF(E13="+",$C$5,$C$4)</f>
        <v>380</v>
      </c>
      <c r="I13" s="6">
        <f>IF(F13="о",$C$2,IF(F13="с",$C$3,0))</f>
        <v>0</v>
      </c>
      <c r="J13" s="6">
        <f>SUM(G13:I13)</f>
        <v>3530</v>
      </c>
    </row>
    <row r="14" spans="1:10">
      <c r="A14" s="32">
        <v>4</v>
      </c>
      <c r="B14" s="32">
        <v>80</v>
      </c>
      <c r="C14" s="32">
        <v>3</v>
      </c>
      <c r="D14" s="32" t="s">
        <v>20</v>
      </c>
      <c r="E14" s="32"/>
      <c r="F14" s="32" t="s">
        <v>21</v>
      </c>
      <c r="G14" s="6">
        <f>B14*$C$6*IF(E14="+",1+$C$7,1)</f>
        <v>4000</v>
      </c>
      <c r="H14" s="6">
        <f>IF(D14&lt;&gt;"+",1,0)*C14*IF(E14="+",$C$5,$C$4)</f>
        <v>0</v>
      </c>
      <c r="I14" s="6">
        <f>IF(F14="о",$C$2,IF(F14="с",$C$3,0))</f>
        <v>300</v>
      </c>
      <c r="J14" s="6">
        <f>SUM(G14:I14)</f>
        <v>4300</v>
      </c>
    </row>
    <row r="15" spans="1:10">
      <c r="A15" s="32">
        <v>5</v>
      </c>
      <c r="B15" s="32">
        <v>90</v>
      </c>
      <c r="C15" s="32">
        <v>8</v>
      </c>
      <c r="D15" s="32"/>
      <c r="E15" s="32" t="s">
        <v>20</v>
      </c>
      <c r="F15" s="32"/>
      <c r="G15" s="6">
        <f>B15*$C$6*IF(E15="+",1+$C$7,1)</f>
        <v>4050</v>
      </c>
      <c r="H15" s="6">
        <f>IF(D15&lt;&gt;"+",1,0)*C15*IF(E15="+",$C$5,$C$4)</f>
        <v>760</v>
      </c>
      <c r="I15" s="6">
        <f>IF(F15="о",$C$2,IF(F15="с",$C$3,0))</f>
        <v>0</v>
      </c>
      <c r="J15" s="6">
        <f>SUM(G15:I15)</f>
        <v>4810</v>
      </c>
    </row>
    <row r="16" spans="1:10">
      <c r="A16" s="24" t="s">
        <v>23</v>
      </c>
      <c r="B16" s="17"/>
      <c r="C16" s="17"/>
      <c r="D16" s="17">
        <f>COUNTIF(D11:D15,"+")</f>
        <v>2</v>
      </c>
      <c r="E16" s="17">
        <f>COUNTIF(E11:E15,"+")</f>
        <v>3</v>
      </c>
      <c r="F16" s="17">
        <f>COUNTA(F11:F15)</f>
        <v>3</v>
      </c>
      <c r="G16" s="6"/>
      <c r="H16" s="6"/>
      <c r="I16" s="6"/>
      <c r="J16" s="6"/>
    </row>
  </sheetData>
  <mergeCells count="10">
    <mergeCell ref="A1:C1"/>
    <mergeCell ref="D9:F9"/>
    <mergeCell ref="G9:I9"/>
    <mergeCell ref="A2:A3"/>
    <mergeCell ref="A4:A5"/>
    <mergeCell ref="A6:A7"/>
    <mergeCell ref="A9:A10"/>
    <mergeCell ref="B9:B10"/>
    <mergeCell ref="C9:C10"/>
    <mergeCell ref="J9:J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85" zoomScaleNormal="85" topLeftCell="A5" workbookViewId="0">
      <selection activeCell="A6" sqref="A6:H10"/>
    </sheetView>
  </sheetViews>
  <sheetFormatPr defaultColWidth="8.88888888888889" defaultRowHeight="14.4"/>
  <cols>
    <col min="1" max="1" width="14" customWidth="1"/>
    <col min="2" max="2" width="12.1111111111111" customWidth="1"/>
    <col min="3" max="3" width="12.8888888888889"/>
    <col min="5" max="5" width="11.7777777777778"/>
    <col min="6" max="6" width="11.7777777777778" customWidth="1"/>
    <col min="7" max="7" width="11.7777777777778"/>
    <col min="8" max="8" width="12"/>
    <col min="10" max="10" width="9.55555555555556"/>
  </cols>
  <sheetData>
    <row r="1" spans="1:6">
      <c r="A1" s="19" t="s">
        <v>24</v>
      </c>
      <c r="B1" s="20"/>
      <c r="C1" s="20"/>
      <c r="D1" s="20"/>
      <c r="E1" s="20"/>
      <c r="F1" s="20"/>
    </row>
    <row r="3" spans="1:3">
      <c r="A3" s="17" t="s">
        <v>25</v>
      </c>
      <c r="B3" s="17"/>
      <c r="C3" s="21">
        <v>23</v>
      </c>
    </row>
    <row r="5" spans="1:3">
      <c r="A5" s="21" t="s">
        <v>26</v>
      </c>
      <c r="B5" s="21"/>
      <c r="C5" s="22">
        <v>300000</v>
      </c>
    </row>
    <row r="6" ht="70" customHeight="1" spans="1:10">
      <c r="A6" s="8" t="s">
        <v>27</v>
      </c>
      <c r="B6" s="9" t="s">
        <v>28</v>
      </c>
      <c r="C6" s="9" t="s">
        <v>29</v>
      </c>
      <c r="D6" s="9" t="s">
        <v>30</v>
      </c>
      <c r="E6" s="9" t="s">
        <v>31</v>
      </c>
      <c r="F6" s="9" t="s">
        <v>32</v>
      </c>
      <c r="G6" s="9" t="s">
        <v>33</v>
      </c>
      <c r="H6" s="9" t="s">
        <v>34</v>
      </c>
      <c r="I6" s="26"/>
      <c r="J6" s="27"/>
    </row>
    <row r="7" spans="1:10">
      <c r="A7" s="11" t="s">
        <v>35</v>
      </c>
      <c r="B7" s="23">
        <v>20</v>
      </c>
      <c r="C7" s="23">
        <v>5</v>
      </c>
      <c r="D7" s="23">
        <v>90</v>
      </c>
      <c r="E7" s="14">
        <v>30000</v>
      </c>
      <c r="F7" s="14">
        <f>E7*B7/$C$3</f>
        <v>26086.9565217391</v>
      </c>
      <c r="G7" s="14">
        <f>($C$5-$F$17)/$D$17*D7</f>
        <v>14795.0599003904</v>
      </c>
      <c r="H7" s="14">
        <f>SUM(F7:G7)</f>
        <v>40882.0164221295</v>
      </c>
      <c r="I7" s="27"/>
      <c r="J7" s="27"/>
    </row>
    <row r="8" spans="1:10">
      <c r="A8" s="16" t="s">
        <v>36</v>
      </c>
      <c r="B8" s="23">
        <v>22</v>
      </c>
      <c r="C8" s="23">
        <v>5</v>
      </c>
      <c r="D8" s="23">
        <v>100</v>
      </c>
      <c r="E8" s="14">
        <v>30000</v>
      </c>
      <c r="F8" s="14">
        <f t="shared" ref="F8:F16" si="0">E8*B8/$C$3</f>
        <v>28695.652173913</v>
      </c>
      <c r="G8" s="14">
        <f t="shared" ref="G8:G16" si="1">($C$5-$F$17)/$D$17*D8</f>
        <v>16438.9554448782</v>
      </c>
      <c r="H8" s="14">
        <f t="shared" ref="H8:H16" si="2">SUM(F8:G8)</f>
        <v>45134.6076187912</v>
      </c>
      <c r="I8" s="28"/>
      <c r="J8" s="28"/>
    </row>
    <row r="9" spans="1:10">
      <c r="A9" s="16" t="s">
        <v>37</v>
      </c>
      <c r="B9" s="23">
        <v>18</v>
      </c>
      <c r="C9" s="23">
        <v>4</v>
      </c>
      <c r="D9" s="23">
        <v>70</v>
      </c>
      <c r="E9" s="14">
        <v>25000</v>
      </c>
      <c r="F9" s="14">
        <f t="shared" si="0"/>
        <v>19565.2173913043</v>
      </c>
      <c r="G9" s="14">
        <f t="shared" si="1"/>
        <v>11507.2688114147</v>
      </c>
      <c r="H9" s="14">
        <f t="shared" si="2"/>
        <v>31072.4862027191</v>
      </c>
      <c r="I9" s="28"/>
      <c r="J9" s="28"/>
    </row>
    <row r="10" spans="1:10">
      <c r="A10" s="16" t="s">
        <v>38</v>
      </c>
      <c r="B10" s="23">
        <v>20</v>
      </c>
      <c r="C10" s="23">
        <v>4</v>
      </c>
      <c r="D10" s="23">
        <v>80</v>
      </c>
      <c r="E10" s="14">
        <v>25000</v>
      </c>
      <c r="F10" s="14">
        <f t="shared" si="0"/>
        <v>21739.1304347826</v>
      </c>
      <c r="G10" s="14">
        <f t="shared" si="1"/>
        <v>13151.1643559025</v>
      </c>
      <c r="H10" s="14">
        <f t="shared" si="2"/>
        <v>34890.2947906851</v>
      </c>
      <c r="I10" s="28"/>
      <c r="J10" s="28"/>
    </row>
    <row r="11" spans="1:10">
      <c r="A11" s="16" t="s">
        <v>39</v>
      </c>
      <c r="B11" s="23">
        <v>19</v>
      </c>
      <c r="C11" s="23">
        <v>3</v>
      </c>
      <c r="D11" s="23">
        <v>60</v>
      </c>
      <c r="E11" s="14">
        <v>22500</v>
      </c>
      <c r="F11" s="14">
        <f t="shared" si="0"/>
        <v>18586.9565217391</v>
      </c>
      <c r="G11" s="14">
        <f t="shared" si="1"/>
        <v>9863.37326692691</v>
      </c>
      <c r="H11" s="14">
        <f t="shared" si="2"/>
        <v>28450.329788666</v>
      </c>
      <c r="I11" s="28"/>
      <c r="J11" s="28"/>
    </row>
    <row r="12" spans="1:10">
      <c r="A12" s="16" t="s">
        <v>40</v>
      </c>
      <c r="B12" s="23">
        <v>12</v>
      </c>
      <c r="C12" s="23">
        <v>3</v>
      </c>
      <c r="D12" s="23">
        <v>36</v>
      </c>
      <c r="E12" s="14">
        <v>22500</v>
      </c>
      <c r="F12" s="14">
        <f t="shared" si="0"/>
        <v>11739.1304347826</v>
      </c>
      <c r="G12" s="14">
        <f t="shared" si="1"/>
        <v>5918.02396015614</v>
      </c>
      <c r="H12" s="14">
        <f t="shared" si="2"/>
        <v>17657.1543949388</v>
      </c>
      <c r="I12" s="28"/>
      <c r="J12" s="28"/>
    </row>
    <row r="13" spans="1:10">
      <c r="A13" s="16" t="s">
        <v>41</v>
      </c>
      <c r="B13" s="23">
        <v>10</v>
      </c>
      <c r="C13" s="23">
        <v>2</v>
      </c>
      <c r="D13" s="23">
        <v>30</v>
      </c>
      <c r="E13" s="14">
        <v>20000</v>
      </c>
      <c r="F13" s="14">
        <f t="shared" si="0"/>
        <v>8695.65217391304</v>
      </c>
      <c r="G13" s="14">
        <f t="shared" si="1"/>
        <v>4931.68663346345</v>
      </c>
      <c r="H13" s="14">
        <f t="shared" si="2"/>
        <v>13627.3388073765</v>
      </c>
      <c r="I13" s="28"/>
      <c r="J13" s="28"/>
    </row>
    <row r="14" spans="1:8">
      <c r="A14" s="16" t="s">
        <v>42</v>
      </c>
      <c r="B14" s="23">
        <v>20</v>
      </c>
      <c r="C14" s="23">
        <v>3</v>
      </c>
      <c r="D14" s="23">
        <v>60</v>
      </c>
      <c r="E14" s="14">
        <v>22500</v>
      </c>
      <c r="F14" s="14">
        <f t="shared" si="0"/>
        <v>19565.2173913043</v>
      </c>
      <c r="G14" s="14">
        <f t="shared" si="1"/>
        <v>9863.37326692691</v>
      </c>
      <c r="H14" s="14">
        <f t="shared" si="2"/>
        <v>29428.5906582313</v>
      </c>
    </row>
    <row r="15" spans="1:8">
      <c r="A15" s="16" t="s">
        <v>43</v>
      </c>
      <c r="B15" s="23">
        <v>20</v>
      </c>
      <c r="C15" s="23">
        <v>2</v>
      </c>
      <c r="D15" s="23">
        <v>40</v>
      </c>
      <c r="E15" s="14">
        <v>20000</v>
      </c>
      <c r="F15" s="14">
        <f t="shared" si="0"/>
        <v>17391.3043478261</v>
      </c>
      <c r="G15" s="14">
        <f t="shared" si="1"/>
        <v>6575.58217795127</v>
      </c>
      <c r="H15" s="14">
        <f t="shared" si="2"/>
        <v>23966.8865257774</v>
      </c>
    </row>
    <row r="16" spans="1:8">
      <c r="A16" s="16" t="s">
        <v>44</v>
      </c>
      <c r="B16" s="23">
        <v>20</v>
      </c>
      <c r="C16" s="23">
        <v>4</v>
      </c>
      <c r="D16" s="23">
        <v>80</v>
      </c>
      <c r="E16" s="14">
        <v>25000</v>
      </c>
      <c r="F16" s="14">
        <f t="shared" si="0"/>
        <v>21739.1304347826</v>
      </c>
      <c r="G16" s="14">
        <f t="shared" si="1"/>
        <v>13151.1643559025</v>
      </c>
      <c r="H16" s="14">
        <f t="shared" si="2"/>
        <v>34890.2947906851</v>
      </c>
    </row>
    <row r="17" spans="1:8">
      <c r="A17" s="24" t="s">
        <v>23</v>
      </c>
      <c r="B17" s="23"/>
      <c r="C17" s="23"/>
      <c r="D17" s="23">
        <f>SUM(D7:D16)</f>
        <v>646</v>
      </c>
      <c r="E17" s="14">
        <f>SUM(E7:E16)</f>
        <v>242500</v>
      </c>
      <c r="F17" s="14">
        <f>SUM(F7:F16)</f>
        <v>193804.347826087</v>
      </c>
      <c r="G17" s="14">
        <f>SUM(G7:G16)</f>
        <v>106195.652173913</v>
      </c>
      <c r="H17" s="25">
        <f>SUM(H7:H16)</f>
        <v>300000</v>
      </c>
    </row>
  </sheetData>
  <mergeCells count="3">
    <mergeCell ref="A1:F1"/>
    <mergeCell ref="A3:B3"/>
    <mergeCell ref="A5:B5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P7" sqref="P7"/>
    </sheetView>
  </sheetViews>
  <sheetFormatPr defaultColWidth="8.88888888888889" defaultRowHeight="14.4" outlineLevelCol="7"/>
  <cols>
    <col min="1" max="1" width="13.5555555555556" customWidth="1"/>
    <col min="3" max="3" width="10"/>
    <col min="4" max="4" width="11.7777777777778"/>
    <col min="5" max="5" width="10.6666666666667" customWidth="1"/>
    <col min="6" max="6" width="11.7777777777778" customWidth="1"/>
    <col min="7" max="8" width="8" customWidth="1"/>
  </cols>
  <sheetData>
    <row r="1" spans="1:6">
      <c r="A1" s="1" t="s">
        <v>45</v>
      </c>
      <c r="B1" s="2"/>
      <c r="C1" s="3">
        <v>0.13</v>
      </c>
      <c r="D1" s="1" t="s">
        <v>46</v>
      </c>
      <c r="E1" s="2"/>
      <c r="F1" s="3">
        <v>0.2</v>
      </c>
    </row>
    <row r="2" spans="1:3">
      <c r="A2" s="4" t="s">
        <v>47</v>
      </c>
      <c r="B2" s="5"/>
      <c r="C2" s="6">
        <v>125</v>
      </c>
    </row>
    <row r="3" spans="1:3">
      <c r="A3" s="4" t="s">
        <v>48</v>
      </c>
      <c r="B3" s="5"/>
      <c r="C3" s="6">
        <v>200</v>
      </c>
    </row>
    <row r="5" spans="1:6">
      <c r="A5" s="7" t="s">
        <v>49</v>
      </c>
      <c r="B5" s="7"/>
      <c r="C5" s="7"/>
      <c r="D5" s="7"/>
      <c r="E5" s="7"/>
      <c r="F5" s="7"/>
    </row>
    <row r="6" ht="66" customHeight="1" spans="1:8">
      <c r="A6" s="8" t="s">
        <v>50</v>
      </c>
      <c r="B6" s="9" t="s">
        <v>51</v>
      </c>
      <c r="C6" s="9" t="s">
        <v>52</v>
      </c>
      <c r="D6" s="9" t="s">
        <v>53</v>
      </c>
      <c r="E6" s="9" t="s">
        <v>54</v>
      </c>
      <c r="F6" s="9" t="s">
        <v>55</v>
      </c>
      <c r="G6" s="10"/>
      <c r="H6" s="10"/>
    </row>
    <row r="7" spans="1:8">
      <c r="A7" s="11" t="s">
        <v>37</v>
      </c>
      <c r="B7" s="12">
        <v>145</v>
      </c>
      <c r="C7" s="12">
        <v>18</v>
      </c>
      <c r="D7" s="13">
        <f>B7*$C$2-C7*$C$3</f>
        <v>14525</v>
      </c>
      <c r="E7" s="14">
        <f>D7*IF(D7&gt;=5000,$F$1,$C$1)</f>
        <v>2905</v>
      </c>
      <c r="F7" s="14">
        <f>D7-E7</f>
        <v>11620</v>
      </c>
      <c r="G7" s="15"/>
      <c r="H7" s="15"/>
    </row>
    <row r="8" spans="1:8">
      <c r="A8" s="16" t="s">
        <v>56</v>
      </c>
      <c r="B8" s="12">
        <v>135</v>
      </c>
      <c r="C8" s="12">
        <v>5</v>
      </c>
      <c r="D8" s="13">
        <f>B8*$C$2-C8*$C$3</f>
        <v>15875</v>
      </c>
      <c r="E8" s="14">
        <f>D8*IF(D8&gt;=5000,$F$1,$C$1)</f>
        <v>3175</v>
      </c>
      <c r="F8" s="14">
        <f>D8-E8</f>
        <v>12700</v>
      </c>
      <c r="G8" s="15"/>
      <c r="H8" s="15"/>
    </row>
    <row r="9" spans="1:8">
      <c r="A9" s="16" t="s">
        <v>41</v>
      </c>
      <c r="B9" s="12">
        <v>130</v>
      </c>
      <c r="C9" s="12">
        <v>7</v>
      </c>
      <c r="D9" s="13">
        <f>B9*$C$2-C9*$C$3</f>
        <v>14850</v>
      </c>
      <c r="E9" s="14">
        <f>D9*IF(D9&gt;=5000,$F$1,$C$1)</f>
        <v>2970</v>
      </c>
      <c r="F9" s="14">
        <f>D9-E9</f>
        <v>11880</v>
      </c>
      <c r="G9" s="15"/>
      <c r="H9" s="15"/>
    </row>
    <row r="10" spans="1:8">
      <c r="A10" s="16" t="s">
        <v>42</v>
      </c>
      <c r="B10" s="12">
        <v>160</v>
      </c>
      <c r="C10" s="12">
        <v>12</v>
      </c>
      <c r="D10" s="13">
        <f>B10*$C$2-C10*$C$3</f>
        <v>17600</v>
      </c>
      <c r="E10" s="14">
        <f>D10*IF(D10&gt;=5000,$F$1,$C$1)</f>
        <v>3520</v>
      </c>
      <c r="F10" s="14">
        <f>D10-E10</f>
        <v>14080</v>
      </c>
      <c r="G10" s="15"/>
      <c r="H10" s="15"/>
    </row>
    <row r="11" spans="1:6">
      <c r="A11" s="17" t="s">
        <v>57</v>
      </c>
      <c r="B11" s="18">
        <v>110</v>
      </c>
      <c r="C11" s="18">
        <v>3</v>
      </c>
      <c r="D11" s="13">
        <f>B11*$C$2-C11*$C$3</f>
        <v>13150</v>
      </c>
      <c r="E11" s="14">
        <f>D11*IF(D11&gt;=5000,$F$1,$C$1)</f>
        <v>2630</v>
      </c>
      <c r="F11" s="14">
        <f>D11-E11</f>
        <v>10520</v>
      </c>
    </row>
    <row r="12" spans="1:6">
      <c r="A12" s="17" t="s">
        <v>23</v>
      </c>
      <c r="B12" s="17"/>
      <c r="C12" s="17"/>
      <c r="D12" s="13">
        <f>SUM(D7:D11)</f>
        <v>76000</v>
      </c>
      <c r="E12" s="6">
        <f>SUM(E7:E11)</f>
        <v>15200</v>
      </c>
      <c r="F12" s="6">
        <f>SUM(F7:F11)</f>
        <v>60800</v>
      </c>
    </row>
  </sheetData>
  <mergeCells count="5">
    <mergeCell ref="A1:B1"/>
    <mergeCell ref="D1:E1"/>
    <mergeCell ref="A2:B2"/>
    <mergeCell ref="A3:B3"/>
    <mergeCell ref="A5:F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Квартплата</vt:lpstr>
      <vt:lpstr>Распределение фонда зарплаты</vt:lpstr>
      <vt:lpstr>Сдельная зарплата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created xsi:type="dcterms:W3CDTF">2023-10-19T14:45:00Z</dcterms:created>
  <dcterms:modified xsi:type="dcterms:W3CDTF">2023-10-20T19:01:18Z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C9203F99882B4587AF0990AF52CA7CCB_12</vt:lpwstr>
  </property>
  <property fmtid="{D5CDD505-2E9C-101B-9397-08002B2CF9AE}" pid="3" name="KSOProductBuildVer">
    <vt:lpwstr>1049-12.2.0.13266</vt:lpwstr>
  </property>
</Properties>
</file>