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28695" windowHeight="12660" activeTab="2"/>
  </bookViews>
  <sheets>
    <sheet name="Ведомость переоценки" sheetId="1" r:id="rId1"/>
    <sheet name="Диаграмма" sheetId="4" r:id="rId2"/>
    <sheet name="Отчетная ведомость" sheetId="2" r:id="rId3"/>
    <sheet name="Ведомость зарплаты " sheetId="3" r:id="rId4"/>
  </sheets>
  <calcPr calcId="124519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E3"/>
  <c r="E4"/>
  <c r="E5"/>
  <c r="E6"/>
  <c r="E7"/>
  <c r="E8"/>
  <c r="E9"/>
  <c r="E10"/>
  <c r="E11"/>
  <c r="E2"/>
  <c r="D12"/>
  <c r="C12"/>
  <c r="B12"/>
  <c r="E12" s="1"/>
  <c r="G12" i="1"/>
  <c r="F12"/>
  <c r="D12"/>
  <c r="C12"/>
  <c r="B12"/>
  <c r="G5"/>
  <c r="G6"/>
  <c r="G7"/>
  <c r="G8"/>
  <c r="G9"/>
  <c r="G10"/>
  <c r="G11"/>
  <c r="G4"/>
  <c r="F5"/>
  <c r="F6"/>
  <c r="F7"/>
  <c r="F8"/>
  <c r="F9"/>
  <c r="F10"/>
  <c r="F11"/>
  <c r="F4"/>
  <c r="D5"/>
  <c r="D6"/>
  <c r="D7"/>
  <c r="D8"/>
  <c r="D9"/>
  <c r="D10"/>
  <c r="D11"/>
  <c r="D4"/>
  <c r="E11"/>
  <c r="E5"/>
  <c r="E6"/>
  <c r="E7"/>
  <c r="E8"/>
  <c r="E9"/>
  <c r="E10"/>
  <c r="E4"/>
  <c r="H10" i="2" l="1"/>
  <c r="F6"/>
  <c r="G12"/>
  <c r="F5"/>
  <c r="F2"/>
  <c r="H3"/>
  <c r="F10"/>
  <c r="H7"/>
  <c r="H4"/>
  <c r="F9"/>
  <c r="H6"/>
  <c r="F11"/>
  <c r="F3"/>
  <c r="H8"/>
  <c r="H11"/>
  <c r="F7"/>
  <c r="F8"/>
  <c r="F4"/>
  <c r="H9"/>
  <c r="H2"/>
  <c r="H5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<sst xmlns="http://schemas.openxmlformats.org/spreadsheetml/2006/main" count="80" uniqueCount="67">
  <si>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</si>
  <si>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 объекта</t>
  </si>
  <si>
    <t>Балансовая стоимость (БС), млн.руб.</t>
  </si>
  <si>
    <t>Износ объекта (ИО), млн.руб</t>
  </si>
  <si>
    <t>Остаточная стоимость (ОС), млн. руб.</t>
  </si>
  <si>
    <t>k</t>
  </si>
  <si>
    <t>Восстановительная полная стоимость (ВПС), млн. руб.</t>
  </si>
  <si>
    <t>Восстановительная остаточная стоимость (ВОС), млн.руб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</si>
  <si>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</si>
  <si>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</si>
  <si>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</si>
  <si>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</si>
  <si>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 1</t>
  </si>
  <si>
    <t>Склад № 2</t>
  </si>
  <si>
    <t>Склад № 3</t>
  </si>
  <si>
    <t>Склад № 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</si>
  <si>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</si>
  <si>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</si>
  <si>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</si>
  <si>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</si>
  <si>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</si>
  <si>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</si>
  <si>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</si>
  <si>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</si>
  <si>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</si>
  <si>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</si>
  <si>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</si>
  <si>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</si>
  <si>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</si>
  <si>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</si>
  <si>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</si>
  <si>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</si>
  <si>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</si>
  <si>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</si>
  <si>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</si>
  <si>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 xml:space="preserve">РАСЧЕТ ЗАРАБОТНОЙ ПЛАТЫ СОТРУДНИКОВ </t>
  </si>
  <si>
    <t>НАУЧНО-ПРОЕКТНОГО ОТДЕЛА</t>
  </si>
  <si>
    <t>№ п/п</t>
  </si>
  <si>
    <t>Фамилия И.О.</t>
  </si>
  <si>
    <t>Должность</t>
  </si>
  <si>
    <t>Тарифная скидка</t>
  </si>
  <si>
    <t>Стаж</t>
  </si>
  <si>
    <t>Надбавка за стаж</t>
  </si>
  <si>
    <t>Процент налога</t>
  </si>
  <si>
    <t>Сумма налога</t>
  </si>
  <si>
    <t>Выплата</t>
  </si>
  <si>
    <t>лаборант</t>
  </si>
  <si>
    <t>инженер</t>
  </si>
  <si>
    <t>мл.н.сотрудник</t>
  </si>
  <si>
    <t>ст.н.сотрудник</t>
  </si>
  <si>
    <t>зав.лабораторией</t>
  </si>
  <si>
    <t>ИТОГО К ВЫДАЧЕ</t>
  </si>
  <si>
    <t>Антонов Р.И.</t>
  </si>
  <si>
    <t>Борисов И.П.</t>
  </si>
  <si>
    <t>Вольская О.А.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</si>
  <si>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</si>
  <si>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</si>
  <si>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</si>
  <si>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</si>
  <si>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</si>
  <si>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</si>
  <si>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</si>
  <si>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</si>
  <si>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Степанков В.Д.</t>
  </si>
  <si>
    <t>Тимофеев Н.Н.</t>
  </si>
  <si>
    <t>Уткина Е.В.</t>
  </si>
  <si>
    <t>Федоов А.Н.</t>
  </si>
</sst>
</file>

<file path=xl/styles.xml><?xml version="1.0" encoding="utf-8"?>
<styleSheet xmlns="http://schemas.openxmlformats.org/spreadsheetml/2006/main">
  <numFmts count="2">
    <numFmt numFmtId="166" formatCode="0.0"/>
    <numFmt numFmtId="167" formatCode="#,###.00&quot; тыс.руб.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NumberFormat="1" applyBorder="1"/>
    <xf numFmtId="10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Оценка</a:t>
            </a:r>
            <a:r>
              <a:rPr lang="ru-RU" baseline="0"/>
              <a:t> основных средств производства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'Ведомость переоценки'!$B$3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переоценки'!$B$6:$B$11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</c:ser>
        <c:ser>
          <c:idx val="1"/>
          <c:order val="1"/>
          <c:tx>
            <c:strRef>
              <c:f>'Ведомость переоценки'!$C$3</c:f>
              <c:strCache>
                <c:ptCount val="1"/>
                <c:pt idx="0">
                  <c:v>Износ объекта (ИО), млн.руб</c:v>
                </c:pt>
              </c:strCache>
            </c:strRef>
          </c:tx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переоценки'!$C$6:$C$11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</c:ser>
        <c:ser>
          <c:idx val="2"/>
          <c:order val="2"/>
          <c:tx>
            <c:strRef>
              <c:f>'Ведомость переоценки'!$D$3</c:f>
              <c:strCache>
                <c:ptCount val="1"/>
                <c:pt idx="0">
                  <c:v>Остаточная стоимость (ОС), млн. руб.</c:v>
                </c:pt>
              </c:strCache>
            </c:strRef>
          </c:tx>
          <c:cat>
            <c:strRef>
              <c:f>'Ведомость переоценки'!$A$6:$A$11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'Ведомость переоценки'!$D$6:$D$11</c:f>
              <c:numCache>
                <c:formatCode>0.00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</c:ser>
        <c:axId val="138766976"/>
        <c:axId val="145823232"/>
      </c:barChart>
      <c:catAx>
        <c:axId val="138766976"/>
        <c:scaling>
          <c:orientation val="minMax"/>
        </c:scaling>
        <c:axPos val="b"/>
        <c:tickLblPos val="nextTo"/>
        <c:crossAx val="145823232"/>
        <c:crosses val="autoZero"/>
        <c:auto val="1"/>
        <c:lblAlgn val="ctr"/>
        <c:lblOffset val="100"/>
      </c:catAx>
      <c:valAx>
        <c:axId val="145823232"/>
        <c:scaling>
          <c:orientation val="minMax"/>
        </c:scaling>
        <c:axPos val="l"/>
        <c:numFmt formatCode="0.0" sourceLinked="1"/>
        <c:tickLblPos val="nextTo"/>
        <c:crossAx val="138766976"/>
        <c:crosses val="autoZero"/>
        <c:crossBetween val="between"/>
      </c:valAx>
    </c:plotArea>
    <c:legend>
      <c:legendPos val="b"/>
      <c:layout/>
    </c:legend>
    <c:plotVisOnly val="1"/>
  </c:chart>
  <c:spPr>
    <a:ln w="15875"/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4677130397546053E-4"/>
          <c:y val="0.17127223680373288"/>
          <c:w val="0.84244371229400983"/>
          <c:h val="0.67559018664333625"/>
        </c:manualLayout>
      </c:layout>
      <c:pie3DChart>
        <c:varyColors val="1"/>
        <c:ser>
          <c:idx val="0"/>
          <c:order val="0"/>
          <c:explosion val="25"/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</c:ser>
        <c:dLbls>
          <c:dLblPos val="outEnd"/>
          <c:showVal val="1"/>
        </c:dLbls>
      </c:pie3D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10</xdr:row>
      <xdr:rowOff>95250</xdr:rowOff>
    </xdr:from>
    <xdr:to>
      <xdr:col>17</xdr:col>
      <xdr:colOff>504824</xdr:colOff>
      <xdr:row>24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3" sqref="B3"/>
    </sheetView>
  </sheetViews>
  <sheetFormatPr defaultRowHeight="15"/>
  <cols>
    <col min="1" max="1" width="23.42578125" customWidth="1"/>
    <col min="2" max="2" width="17.7109375" customWidth="1"/>
    <col min="3" max="3" width="18" customWidth="1"/>
    <col min="4" max="4" width="17.7109375" customWidth="1"/>
    <col min="6" max="6" width="19" customWidth="1"/>
    <col min="7" max="7" width="20.85546875" customWidth="1"/>
  </cols>
  <sheetData>
    <row r="1" spans="1:7">
      <c r="A1" s="4" t="s">
        <v>0</v>
      </c>
      <c r="B1" s="4"/>
      <c r="C1" s="4"/>
      <c r="D1" s="4"/>
      <c r="E1" s="4"/>
      <c r="F1" s="4"/>
      <c r="G1" s="4"/>
    </row>
    <row r="3" spans="1:7" ht="60">
      <c r="A3" s="1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spans="1:7" ht="30">
      <c r="A4" s="5" t="s">
        <v>8</v>
      </c>
      <c r="B4" s="2">
        <v>19087.8</v>
      </c>
      <c r="C4" s="2">
        <v>568.79999999999995</v>
      </c>
      <c r="D4" s="3">
        <f>B4-C4</f>
        <v>18519</v>
      </c>
      <c r="E4" s="3">
        <f>IF(B4&lt;=700,3.3,IF(B4&lt;700,4.2,IF(B4&lt;1000,4.2,IF(B4&gt;=1000,5.1,))))</f>
        <v>5.0999999999999996</v>
      </c>
      <c r="F4" s="3">
        <f>B4*E4</f>
        <v>97347.779999999984</v>
      </c>
      <c r="G4" s="3">
        <f>D4*E4</f>
        <v>94446.9</v>
      </c>
    </row>
    <row r="5" spans="1:7" ht="30">
      <c r="A5" s="5" t="s">
        <v>9</v>
      </c>
      <c r="B5" s="2">
        <v>407.2</v>
      </c>
      <c r="C5" s="2">
        <v>203.1</v>
      </c>
      <c r="D5" s="3">
        <f t="shared" ref="D5:D11" si="0">B5-C5</f>
        <v>204.1</v>
      </c>
      <c r="E5" s="3">
        <f t="shared" ref="E5:E10" si="1">IF(B5&lt;=700,3.3,IF(B5&lt;700,4.2,IF(B5&lt;1000,4.2,IF(B5&gt;=1000,5.1,))))</f>
        <v>3.3</v>
      </c>
      <c r="F5" s="3">
        <f t="shared" ref="F5:F11" si="2">B5*E5</f>
        <v>1343.76</v>
      </c>
      <c r="G5" s="3">
        <f t="shared" ref="G5:G11" si="3">D5*E5</f>
        <v>673.53</v>
      </c>
    </row>
    <row r="6" spans="1:7">
      <c r="A6" s="5" t="s">
        <v>10</v>
      </c>
      <c r="B6" s="2">
        <v>673</v>
      </c>
      <c r="C6" s="2">
        <v>198.9</v>
      </c>
      <c r="D6" s="3">
        <f t="shared" si="0"/>
        <v>474.1</v>
      </c>
      <c r="E6" s="3">
        <f t="shared" si="1"/>
        <v>3.3</v>
      </c>
      <c r="F6" s="3">
        <f t="shared" si="2"/>
        <v>2220.9</v>
      </c>
      <c r="G6" s="3">
        <f t="shared" si="3"/>
        <v>1564.53</v>
      </c>
    </row>
    <row r="7" spans="1:7">
      <c r="A7" s="5" t="s">
        <v>11</v>
      </c>
      <c r="B7" s="2">
        <v>821.6</v>
      </c>
      <c r="C7" s="2">
        <v>401.2</v>
      </c>
      <c r="D7" s="3">
        <f t="shared" si="0"/>
        <v>420.40000000000003</v>
      </c>
      <c r="E7" s="3">
        <f t="shared" si="1"/>
        <v>4.2</v>
      </c>
      <c r="F7" s="3">
        <f t="shared" si="2"/>
        <v>3450.7200000000003</v>
      </c>
      <c r="G7" s="3">
        <f t="shared" si="3"/>
        <v>1765.6800000000003</v>
      </c>
    </row>
    <row r="8" spans="1:7">
      <c r="A8" s="5" t="s">
        <v>12</v>
      </c>
      <c r="B8" s="2">
        <v>598.4</v>
      </c>
      <c r="C8" s="2">
        <v>131.5</v>
      </c>
      <c r="D8" s="3">
        <f t="shared" si="0"/>
        <v>466.9</v>
      </c>
      <c r="E8" s="3">
        <f t="shared" si="1"/>
        <v>3.3</v>
      </c>
      <c r="F8" s="3">
        <f t="shared" si="2"/>
        <v>1974.7199999999998</v>
      </c>
      <c r="G8" s="3">
        <f t="shared" si="3"/>
        <v>1540.7699999999998</v>
      </c>
    </row>
    <row r="9" spans="1:7">
      <c r="A9" s="5" t="s">
        <v>13</v>
      </c>
      <c r="B9" s="2">
        <v>610</v>
      </c>
      <c r="C9" s="2">
        <v>345.6</v>
      </c>
      <c r="D9" s="3">
        <f t="shared" si="0"/>
        <v>264.39999999999998</v>
      </c>
      <c r="E9" s="3">
        <f t="shared" si="1"/>
        <v>3.3</v>
      </c>
      <c r="F9" s="3">
        <f t="shared" si="2"/>
        <v>2013</v>
      </c>
      <c r="G9" s="3">
        <f t="shared" si="3"/>
        <v>872.51999999999987</v>
      </c>
    </row>
    <row r="10" spans="1:7">
      <c r="A10" s="5" t="s">
        <v>14</v>
      </c>
      <c r="B10" s="2">
        <v>756.3</v>
      </c>
      <c r="C10" s="2">
        <v>159.6</v>
      </c>
      <c r="D10" s="3">
        <f t="shared" si="0"/>
        <v>596.69999999999993</v>
      </c>
      <c r="E10" s="3">
        <f t="shared" si="1"/>
        <v>4.2</v>
      </c>
      <c r="F10" s="3">
        <f t="shared" si="2"/>
        <v>3176.46</v>
      </c>
      <c r="G10" s="3">
        <f t="shared" si="3"/>
        <v>2506.14</v>
      </c>
    </row>
    <row r="11" spans="1:7">
      <c r="A11" s="5" t="s">
        <v>15</v>
      </c>
      <c r="B11" s="2">
        <v>614.29999999999995</v>
      </c>
      <c r="C11" s="2">
        <v>148.69999999999999</v>
      </c>
      <c r="D11" s="3">
        <f t="shared" si="0"/>
        <v>465.59999999999997</v>
      </c>
      <c r="E11" s="3">
        <f>IF(B11&lt;=700,3.3,IF(B11&lt;700,4.2,IF(B11&lt;1000,4.2,IF(B11&gt;=1000,5.1,))))</f>
        <v>3.3</v>
      </c>
      <c r="F11" s="3">
        <f t="shared" si="2"/>
        <v>2027.1899999999998</v>
      </c>
      <c r="G11" s="3">
        <f t="shared" si="3"/>
        <v>1536.4799999999998</v>
      </c>
    </row>
    <row r="12" spans="1:7">
      <c r="A12" s="5" t="s">
        <v>16</v>
      </c>
      <c r="B12" s="3">
        <f>SUM(B4:B11)</f>
        <v>23568.6</v>
      </c>
      <c r="C12" s="3">
        <f>SUM(C4:C11)</f>
        <v>2157.3999999999996</v>
      </c>
      <c r="D12" s="3">
        <f>SUM(D4:D11)</f>
        <v>21411.200000000001</v>
      </c>
      <c r="E12" s="3"/>
      <c r="F12" s="3">
        <f>SUM(F4:F11)</f>
        <v>113554.52999999998</v>
      </c>
      <c r="G12" s="3">
        <f>SUM(G4:G11)</f>
        <v>104906.54999999999</v>
      </c>
    </row>
  </sheetData>
  <mergeCells count="1"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17" sqref="E17"/>
    </sheetView>
  </sheetViews>
  <sheetFormatPr defaultRowHeight="15"/>
  <cols>
    <col min="1" max="1" width="10.85546875" bestFit="1" customWidth="1"/>
    <col min="2" max="4" width="19.7109375" bestFit="1" customWidth="1"/>
    <col min="5" max="5" width="20.7109375" bestFit="1" customWidth="1"/>
    <col min="6" max="6" width="13.7109375" bestFit="1" customWidth="1"/>
    <col min="7" max="7" width="19.7109375" bestFit="1" customWidth="1"/>
    <col min="8" max="8" width="14.7109375" customWidth="1"/>
  </cols>
  <sheetData>
    <row r="1" spans="1:9" ht="4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9">
      <c r="A2" s="7" t="s">
        <v>25</v>
      </c>
      <c r="B2" s="11">
        <v>345000</v>
      </c>
      <c r="C2" s="11">
        <v>543000</v>
      </c>
      <c r="D2" s="11">
        <v>423000</v>
      </c>
      <c r="E2" s="11">
        <f>SUM(B2:D2)</f>
        <v>1311000</v>
      </c>
      <c r="F2" s="11">
        <f>RANK(E2,$E$2:$E$12,1)</f>
        <v>1</v>
      </c>
      <c r="G2" s="11">
        <f>AVERAGE(B2:D2)</f>
        <v>437000</v>
      </c>
      <c r="H2" s="9">
        <f>E2/$E$12*100%</f>
        <v>6.4406779661016947E-2</v>
      </c>
      <c r="I2" s="10"/>
    </row>
    <row r="3" spans="1:9">
      <c r="A3" s="7" t="s">
        <v>26</v>
      </c>
      <c r="B3" s="11">
        <v>657000</v>
      </c>
      <c r="C3" s="11">
        <v>234000</v>
      </c>
      <c r="D3" s="11">
        <v>453000</v>
      </c>
      <c r="E3" s="11">
        <f t="shared" ref="E3:E12" si="0">SUM(B3:D3)</f>
        <v>1344000</v>
      </c>
      <c r="F3" s="11">
        <f t="shared" ref="F3:F11" si="1">RANK(E3,$E$2:$E$12,1)</f>
        <v>2</v>
      </c>
      <c r="G3" s="11">
        <f t="shared" ref="G3:G12" si="2">AVERAGE(B3:D3)</f>
        <v>448000</v>
      </c>
      <c r="H3" s="9">
        <f t="shared" ref="H3:H12" si="3">E3/$E$12*100%</f>
        <v>6.6028002947678702E-2</v>
      </c>
    </row>
    <row r="4" spans="1:9">
      <c r="A4" s="7" t="s">
        <v>27</v>
      </c>
      <c r="B4" s="11">
        <v>765000</v>
      </c>
      <c r="C4" s="11">
        <v>904000</v>
      </c>
      <c r="D4" s="11">
        <v>856000</v>
      </c>
      <c r="E4" s="11">
        <f t="shared" si="0"/>
        <v>2525000</v>
      </c>
      <c r="F4" s="11">
        <f t="shared" si="1"/>
        <v>8</v>
      </c>
      <c r="G4" s="11">
        <f t="shared" si="2"/>
        <v>841666.66666666663</v>
      </c>
      <c r="H4" s="9">
        <f t="shared" si="3"/>
        <v>0.12404814541881602</v>
      </c>
    </row>
    <row r="5" spans="1:9">
      <c r="A5" s="7" t="s">
        <v>28</v>
      </c>
      <c r="B5" s="11">
        <v>798000</v>
      </c>
      <c r="C5" s="11">
        <v>735000</v>
      </c>
      <c r="D5" s="11">
        <v>654000</v>
      </c>
      <c r="E5" s="11">
        <f t="shared" si="0"/>
        <v>2187000</v>
      </c>
      <c r="F5" s="11">
        <f t="shared" si="1"/>
        <v>6</v>
      </c>
      <c r="G5" s="11">
        <f t="shared" si="2"/>
        <v>729000</v>
      </c>
      <c r="H5" s="9">
        <f t="shared" si="3"/>
        <v>0.10744288872512896</v>
      </c>
    </row>
    <row r="6" spans="1:9">
      <c r="A6" s="7" t="s">
        <v>29</v>
      </c>
      <c r="B6" s="11">
        <v>879000</v>
      </c>
      <c r="C6" s="11">
        <v>984000</v>
      </c>
      <c r="D6" s="11">
        <v>971000</v>
      </c>
      <c r="E6" s="11">
        <f t="shared" si="0"/>
        <v>2834000</v>
      </c>
      <c r="F6" s="11">
        <f t="shared" si="1"/>
        <v>10</v>
      </c>
      <c r="G6" s="11">
        <f t="shared" si="2"/>
        <v>944666.66666666663</v>
      </c>
      <c r="H6" s="9">
        <f t="shared" si="3"/>
        <v>0.13922869073937608</v>
      </c>
    </row>
    <row r="7" spans="1:9">
      <c r="A7" s="7" t="s">
        <v>30</v>
      </c>
      <c r="B7" s="11">
        <v>375000</v>
      </c>
      <c r="C7" s="11">
        <v>594000</v>
      </c>
      <c r="D7" s="11">
        <v>512000</v>
      </c>
      <c r="E7" s="11">
        <f t="shared" si="0"/>
        <v>1481000</v>
      </c>
      <c r="F7" s="11">
        <f t="shared" si="1"/>
        <v>3</v>
      </c>
      <c r="G7" s="11">
        <f t="shared" si="2"/>
        <v>493666.66666666669</v>
      </c>
      <c r="H7" s="9">
        <f t="shared" si="3"/>
        <v>7.2758535986244169E-2</v>
      </c>
    </row>
    <row r="8" spans="1:9">
      <c r="A8" s="7" t="s">
        <v>31</v>
      </c>
      <c r="B8" s="11">
        <v>912000</v>
      </c>
      <c r="C8" s="11">
        <v>634000</v>
      </c>
      <c r="D8" s="11">
        <v>879000</v>
      </c>
      <c r="E8" s="11">
        <f t="shared" si="0"/>
        <v>2425000</v>
      </c>
      <c r="F8" s="11">
        <f t="shared" si="1"/>
        <v>7</v>
      </c>
      <c r="G8" s="11">
        <f t="shared" si="2"/>
        <v>808333.33333333337</v>
      </c>
      <c r="H8" s="9">
        <f t="shared" si="3"/>
        <v>0.11913534758044707</v>
      </c>
    </row>
    <row r="9" spans="1:9">
      <c r="A9" s="7" t="s">
        <v>32</v>
      </c>
      <c r="B9" s="11">
        <v>467000</v>
      </c>
      <c r="C9" s="11">
        <v>593000</v>
      </c>
      <c r="D9" s="11">
        <v>598000</v>
      </c>
      <c r="E9" s="11">
        <f t="shared" si="0"/>
        <v>1658000</v>
      </c>
      <c r="F9" s="11">
        <f t="shared" si="1"/>
        <v>4</v>
      </c>
      <c r="G9" s="11">
        <f t="shared" si="2"/>
        <v>552666.66666666663</v>
      </c>
      <c r="H9" s="9">
        <f t="shared" si="3"/>
        <v>8.1454188160157204E-2</v>
      </c>
    </row>
    <row r="10" spans="1:9">
      <c r="A10" s="7" t="s">
        <v>33</v>
      </c>
      <c r="B10" s="11">
        <v>1003000</v>
      </c>
      <c r="C10" s="11">
        <v>945000</v>
      </c>
      <c r="D10" s="11">
        <v>877000</v>
      </c>
      <c r="E10" s="11">
        <f t="shared" si="0"/>
        <v>2825000</v>
      </c>
      <c r="F10" s="11">
        <f t="shared" si="1"/>
        <v>9</v>
      </c>
      <c r="G10" s="11">
        <f t="shared" si="2"/>
        <v>941666.66666666663</v>
      </c>
      <c r="H10" s="9">
        <f t="shared" si="3"/>
        <v>0.13878653893392287</v>
      </c>
    </row>
    <row r="11" spans="1:9">
      <c r="A11" s="7" t="s">
        <v>34</v>
      </c>
      <c r="B11" s="11">
        <v>545000</v>
      </c>
      <c r="C11" s="11">
        <v>567000</v>
      </c>
      <c r="D11" s="11">
        <v>653000</v>
      </c>
      <c r="E11" s="11">
        <f t="shared" si="0"/>
        <v>1765000</v>
      </c>
      <c r="F11" s="11">
        <f t="shared" si="1"/>
        <v>5</v>
      </c>
      <c r="G11" s="11">
        <f t="shared" si="2"/>
        <v>588333.33333333337</v>
      </c>
      <c r="H11" s="9">
        <f t="shared" si="3"/>
        <v>8.6710881847211985E-2</v>
      </c>
    </row>
    <row r="12" spans="1:9">
      <c r="A12" s="7" t="s">
        <v>16</v>
      </c>
      <c r="B12" s="11">
        <f>SUM(B2:B11)</f>
        <v>6746000</v>
      </c>
      <c r="C12" s="11">
        <f>SUM(C2:C11)</f>
        <v>6733000</v>
      </c>
      <c r="D12" s="11">
        <f>SUM(D2:D11)</f>
        <v>6876000</v>
      </c>
      <c r="E12" s="11">
        <f t="shared" si="0"/>
        <v>20355000</v>
      </c>
      <c r="F12" s="11"/>
      <c r="G12" s="11">
        <f t="shared" si="2"/>
        <v>6785000</v>
      </c>
      <c r="H12" s="8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D4" sqref="D4"/>
    </sheetView>
  </sheetViews>
  <sheetFormatPr defaultRowHeight="15"/>
  <cols>
    <col min="1" max="1" width="4.85546875" customWidth="1"/>
    <col min="2" max="2" width="15.42578125" customWidth="1"/>
    <col min="3" max="3" width="17.85546875" bestFit="1" customWidth="1"/>
    <col min="4" max="4" width="13.7109375" customWidth="1"/>
    <col min="7" max="7" width="10.7109375" customWidth="1"/>
    <col min="9" max="9" width="11.5703125" customWidth="1"/>
    <col min="10" max="10" width="10.7109375" customWidth="1"/>
    <col min="11" max="11" width="10.5703125" customWidth="1"/>
  </cols>
  <sheetData>
    <row r="1" spans="1:11">
      <c r="A1" s="12" t="s">
        <v>35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2" t="s">
        <v>36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30">
      <c r="A3" s="6" t="s">
        <v>37</v>
      </c>
      <c r="B3" s="6" t="s">
        <v>38</v>
      </c>
      <c r="C3" s="6" t="s">
        <v>39</v>
      </c>
      <c r="D3" s="6" t="s">
        <v>40</v>
      </c>
      <c r="E3" s="6" t="s">
        <v>41</v>
      </c>
      <c r="F3" s="6" t="s">
        <v>5</v>
      </c>
      <c r="G3" s="6" t="s">
        <v>42</v>
      </c>
      <c r="H3" s="6" t="s">
        <v>16</v>
      </c>
      <c r="I3" s="6" t="s">
        <v>43</v>
      </c>
      <c r="J3" s="6" t="s">
        <v>44</v>
      </c>
      <c r="K3" s="6" t="s">
        <v>45</v>
      </c>
    </row>
    <row r="4" spans="1:11">
      <c r="A4" s="13">
        <v>1</v>
      </c>
      <c r="B4" s="13" t="s">
        <v>52</v>
      </c>
      <c r="C4" s="13" t="s">
        <v>46</v>
      </c>
      <c r="D4" s="13"/>
      <c r="E4" s="14">
        <v>2</v>
      </c>
      <c r="F4" s="13"/>
      <c r="G4" s="13"/>
      <c r="H4" s="13"/>
      <c r="I4" s="13"/>
      <c r="J4" s="13"/>
      <c r="K4" s="13"/>
    </row>
    <row r="5" spans="1:11">
      <c r="A5" s="13">
        <v>2</v>
      </c>
      <c r="B5" s="13" t="s">
        <v>53</v>
      </c>
      <c r="C5" s="13" t="s">
        <v>47</v>
      </c>
      <c r="D5" s="13"/>
      <c r="E5" s="14">
        <v>6</v>
      </c>
      <c r="F5" s="13"/>
      <c r="G5" s="13"/>
      <c r="H5" s="13"/>
      <c r="I5" s="13"/>
      <c r="J5" s="13"/>
      <c r="K5" s="13"/>
    </row>
    <row r="6" spans="1:11">
      <c r="A6" s="13">
        <v>3</v>
      </c>
      <c r="B6" s="13" t="s">
        <v>54</v>
      </c>
      <c r="C6" s="13" t="s">
        <v>48</v>
      </c>
      <c r="D6" s="13"/>
      <c r="E6" s="14">
        <v>7</v>
      </c>
      <c r="F6" s="13"/>
      <c r="G6" s="13"/>
      <c r="H6" s="13"/>
      <c r="I6" s="13"/>
      <c r="J6" s="13"/>
      <c r="K6" s="13"/>
    </row>
    <row r="7" spans="1:11">
      <c r="A7" s="13">
        <v>4</v>
      </c>
      <c r="B7" s="13" t="s">
        <v>55</v>
      </c>
      <c r="C7" s="13" t="s">
        <v>46</v>
      </c>
      <c r="D7" s="13"/>
      <c r="E7" s="14">
        <v>4</v>
      </c>
      <c r="F7" s="13"/>
      <c r="G7" s="13"/>
      <c r="H7" s="13"/>
      <c r="I7" s="13"/>
      <c r="J7" s="13"/>
      <c r="K7" s="13"/>
    </row>
    <row r="8" spans="1:11">
      <c r="A8" s="13">
        <v>5</v>
      </c>
      <c r="B8" s="13" t="s">
        <v>56</v>
      </c>
      <c r="C8" s="13" t="s">
        <v>49</v>
      </c>
      <c r="D8" s="13"/>
      <c r="E8" s="14">
        <v>16</v>
      </c>
      <c r="F8" s="13"/>
      <c r="G8" s="13"/>
      <c r="H8" s="13"/>
      <c r="I8" s="13"/>
      <c r="J8" s="13"/>
      <c r="K8" s="13"/>
    </row>
    <row r="9" spans="1:11">
      <c r="A9" s="13">
        <v>6</v>
      </c>
      <c r="B9" s="13" t="s">
        <v>57</v>
      </c>
      <c r="C9" s="13" t="s">
        <v>49</v>
      </c>
      <c r="D9" s="13"/>
      <c r="E9" s="14">
        <v>7</v>
      </c>
      <c r="F9" s="13"/>
      <c r="G9" s="13"/>
      <c r="H9" s="13"/>
      <c r="I9" s="13"/>
      <c r="J9" s="13"/>
      <c r="K9" s="13"/>
    </row>
    <row r="10" spans="1:11">
      <c r="A10" s="13">
        <v>7</v>
      </c>
      <c r="B10" s="13" t="s">
        <v>58</v>
      </c>
      <c r="C10" s="13" t="s">
        <v>48</v>
      </c>
      <c r="D10" s="13"/>
      <c r="E10" s="14">
        <v>8</v>
      </c>
      <c r="F10" s="13"/>
      <c r="G10" s="13"/>
      <c r="H10" s="13"/>
      <c r="I10" s="13"/>
      <c r="J10" s="13"/>
      <c r="K10" s="13"/>
    </row>
    <row r="11" spans="1:11">
      <c r="A11" s="13">
        <v>8</v>
      </c>
      <c r="B11" s="13" t="s">
        <v>59</v>
      </c>
      <c r="C11" s="13" t="s">
        <v>48</v>
      </c>
      <c r="D11" s="13"/>
      <c r="E11" s="14">
        <v>3</v>
      </c>
      <c r="F11" s="13"/>
      <c r="G11" s="13"/>
      <c r="H11" s="13"/>
      <c r="I11" s="13"/>
      <c r="J11" s="13"/>
      <c r="K11" s="13"/>
    </row>
    <row r="12" spans="1:11">
      <c r="A12" s="13">
        <v>9</v>
      </c>
      <c r="B12" s="13" t="s">
        <v>60</v>
      </c>
      <c r="C12" s="13" t="s">
        <v>50</v>
      </c>
      <c r="D12" s="13"/>
      <c r="E12" s="14">
        <v>10</v>
      </c>
      <c r="F12" s="13"/>
      <c r="G12" s="13"/>
      <c r="H12" s="13"/>
      <c r="I12" s="13"/>
      <c r="J12" s="13"/>
      <c r="K12" s="13"/>
    </row>
    <row r="13" spans="1:11">
      <c r="A13" s="13">
        <v>10</v>
      </c>
      <c r="B13" s="13" t="s">
        <v>61</v>
      </c>
      <c r="C13" s="13" t="s">
        <v>49</v>
      </c>
      <c r="D13" s="13"/>
      <c r="E13" s="14">
        <v>12</v>
      </c>
      <c r="F13" s="13"/>
      <c r="G13" s="13"/>
      <c r="H13" s="13"/>
      <c r="I13" s="13"/>
      <c r="J13" s="13"/>
      <c r="K13" s="13"/>
    </row>
    <row r="14" spans="1:11">
      <c r="A14" s="13">
        <v>11</v>
      </c>
      <c r="B14" s="13" t="s">
        <v>62</v>
      </c>
      <c r="C14" s="13" t="s">
        <v>47</v>
      </c>
      <c r="D14" s="13"/>
      <c r="E14" s="14">
        <v>6</v>
      </c>
      <c r="F14" s="13"/>
      <c r="G14" s="13"/>
      <c r="H14" s="13"/>
      <c r="I14" s="13"/>
      <c r="J14" s="13"/>
      <c r="K14" s="13"/>
    </row>
    <row r="15" spans="1:11">
      <c r="A15" s="13">
        <v>12</v>
      </c>
      <c r="B15" s="13" t="s">
        <v>63</v>
      </c>
      <c r="C15" s="13" t="s">
        <v>46</v>
      </c>
      <c r="D15" s="13"/>
      <c r="E15" s="14">
        <v>8</v>
      </c>
      <c r="F15" s="13"/>
      <c r="G15" s="13"/>
      <c r="H15" s="13"/>
      <c r="I15" s="13"/>
      <c r="J15" s="13"/>
      <c r="K15" s="13"/>
    </row>
    <row r="16" spans="1:11">
      <c r="A16" s="13">
        <v>13</v>
      </c>
      <c r="B16" s="13" t="s">
        <v>64</v>
      </c>
      <c r="C16" s="13" t="s">
        <v>49</v>
      </c>
      <c r="D16" s="13"/>
      <c r="E16" s="14">
        <v>7</v>
      </c>
      <c r="F16" s="13"/>
      <c r="G16" s="13"/>
      <c r="H16" s="13"/>
      <c r="I16" s="13"/>
      <c r="J16" s="13"/>
      <c r="K16" s="13"/>
    </row>
    <row r="17" spans="1:11">
      <c r="A17" s="13">
        <v>14</v>
      </c>
      <c r="B17" s="13" t="s">
        <v>65</v>
      </c>
      <c r="C17" s="13" t="s">
        <v>48</v>
      </c>
      <c r="D17" s="13"/>
      <c r="E17" s="14">
        <v>2</v>
      </c>
      <c r="F17" s="13"/>
      <c r="G17" s="13"/>
      <c r="H17" s="13"/>
      <c r="I17" s="13"/>
      <c r="J17" s="13"/>
      <c r="K17" s="13"/>
    </row>
    <row r="18" spans="1:11">
      <c r="A18" s="13">
        <v>15</v>
      </c>
      <c r="B18" s="13" t="s">
        <v>66</v>
      </c>
      <c r="C18" s="13" t="s">
        <v>47</v>
      </c>
      <c r="D18" s="13"/>
      <c r="E18" s="14">
        <v>14</v>
      </c>
      <c r="F18" s="13"/>
      <c r="G18" s="13"/>
      <c r="H18" s="13"/>
      <c r="I18" s="13"/>
      <c r="J18" s="13"/>
      <c r="K18" s="13"/>
    </row>
    <row r="19" spans="1:11">
      <c r="A19" s="15" t="s">
        <v>51</v>
      </c>
      <c r="B19" s="15"/>
      <c r="C19" s="15"/>
      <c r="D19" s="15"/>
      <c r="E19" s="15"/>
      <c r="F19" s="15"/>
      <c r="G19" s="15"/>
      <c r="H19" s="15"/>
      <c r="I19" s="15"/>
      <c r="J19" s="15"/>
      <c r="K19" s="13"/>
    </row>
  </sheetData>
  <mergeCells count="3">
    <mergeCell ref="A1:K1"/>
    <mergeCell ref="A2:K2"/>
    <mergeCell ref="A19:J1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Ведомость переоценки</vt:lpstr>
      <vt:lpstr>Отчетная ведомость</vt:lpstr>
      <vt:lpstr>Ведомость зарплаты </vt:lpstr>
      <vt:lpstr>Диаграмма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2023-10-10T15:05:32Z</dcterms:modified>
</cp:coreProperties>
</file>