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\source\BSUIR\5sem\MoO\MoO_Labs\MoO_Lab3\"/>
    </mc:Choice>
  </mc:AlternateContent>
  <xr:revisionPtr revIDLastSave="0" documentId="8_{E8DF2D1B-16AE-4EF0-9E3A-C9C13330B78B}" xr6:coauthVersionLast="47" xr6:coauthVersionMax="47" xr10:uidLastSave="{00000000-0000-0000-0000-000000000000}"/>
  <bookViews>
    <workbookView xWindow="-110" yWindow="-110" windowWidth="22620" windowHeight="13500" firstSheet="5" activeTab="7" xr2:uid="{71DF615E-5BB4-4E5E-ADA6-AC0A5AD153A1}"/>
  </bookViews>
  <sheets>
    <sheet name="Задача1 п.1-2" sheetId="1" r:id="rId1"/>
    <sheet name="Задача1 Критерий Байеса" sheetId="2" r:id="rId2"/>
    <sheet name="Задача1 Критерий Лапласа" sheetId="3" r:id="rId3"/>
    <sheet name="Задача1 п.3в" sheetId="4" r:id="rId4"/>
    <sheet name="Задача1 ЗЛП (по Б) Отч о Рез" sheetId="12" r:id="rId5"/>
    <sheet name="Задача1 ЗЛП (по Б) Отч о Уст" sheetId="13" r:id="rId6"/>
    <sheet name="Задача1 ЗЛП (по Б) Отч о Пред" sheetId="14" r:id="rId7"/>
    <sheet name="Задача1 Приведение к ЗЛП (по Б)" sheetId="5" r:id="rId8"/>
  </sheets>
  <definedNames>
    <definedName name="solver_adj" localSheetId="7" hidden="1">'Задача1 Приведение к ЗЛП (по Б)'!$B$8:$E$8</definedName>
    <definedName name="solver_cvg" localSheetId="7" hidden="1">0.0001</definedName>
    <definedName name="solver_drv" localSheetId="7" hidden="1">2</definedName>
    <definedName name="solver_eng" localSheetId="7" hidden="1">2</definedName>
    <definedName name="solver_est" localSheetId="7" hidden="1">1</definedName>
    <definedName name="solver_itr" localSheetId="7" hidden="1">2147483647</definedName>
    <definedName name="solver_lhs1" localSheetId="7" hidden="1">'Задача1 Приведение к ЗЛП (по Б)'!$F$4</definedName>
    <definedName name="solver_lhs2" localSheetId="7" hidden="1">'Задача1 Приведение к ЗЛП (по Б)'!$F$5</definedName>
    <definedName name="solver_lhs3" localSheetId="7" hidden="1">'Задача1 Приведение к ЗЛП (по Б)'!$F$6</definedName>
    <definedName name="solver_lhs4" localSheetId="7" hidden="1">'Задача1 Приведение к ЗЛП (по Б)'!$F$7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4</definedName>
    <definedName name="solver_nwt" localSheetId="7" hidden="1">1</definedName>
    <definedName name="solver_opt" localSheetId="7" hidden="1">'Задача1 Приведение к ЗЛП (по Б)'!$B$11</definedName>
    <definedName name="solver_pre" localSheetId="7" hidden="1">0.000001</definedName>
    <definedName name="solver_rbv" localSheetId="7" hidden="1">2</definedName>
    <definedName name="solver_rel1" localSheetId="7" hidden="1">1</definedName>
    <definedName name="solver_rel2" localSheetId="7" hidden="1">1</definedName>
    <definedName name="solver_rel3" localSheetId="7" hidden="1">1</definedName>
    <definedName name="solver_rel4" localSheetId="7" hidden="1">1</definedName>
    <definedName name="solver_rhs1" localSheetId="7" hidden="1">'Задача1 Приведение к ЗЛП (по Б)'!$H$4</definedName>
    <definedName name="solver_rhs2" localSheetId="7" hidden="1">'Задача1 Приведение к ЗЛП (по Б)'!$H$5</definedName>
    <definedName name="solver_rhs3" localSheetId="7" hidden="1">'Задача1 Приведение к ЗЛП (по Б)'!$H$6</definedName>
    <definedName name="solver_rhs4" localSheetId="7" hidden="1">'Задача1 Приведение к ЗЛП (по Б)'!$H$7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6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I6" i="5"/>
  <c r="I5" i="5"/>
  <c r="I4" i="5"/>
  <c r="F7" i="5"/>
  <c r="F5" i="5"/>
  <c r="F6" i="5"/>
  <c r="F4" i="5"/>
  <c r="B11" i="5"/>
  <c r="B10" i="5"/>
  <c r="E9" i="5" s="1"/>
  <c r="E14" i="4"/>
  <c r="Q6" i="4"/>
  <c r="Q5" i="4"/>
  <c r="Q4" i="4"/>
  <c r="Q3" i="4"/>
  <c r="E13" i="4"/>
  <c r="H6" i="4"/>
  <c r="H5" i="4"/>
  <c r="H4" i="4"/>
  <c r="H3" i="4"/>
  <c r="E12" i="4"/>
  <c r="E11" i="4"/>
  <c r="P6" i="4"/>
  <c r="O6" i="4"/>
  <c r="P5" i="4"/>
  <c r="O5" i="4"/>
  <c r="P4" i="4"/>
  <c r="O4" i="4"/>
  <c r="P3" i="4"/>
  <c r="O3" i="4"/>
  <c r="E7" i="4"/>
  <c r="D7" i="4"/>
  <c r="C7" i="4"/>
  <c r="B7" i="4"/>
  <c r="G6" i="4"/>
  <c r="F6" i="4"/>
  <c r="G5" i="4"/>
  <c r="F5" i="4"/>
  <c r="G4" i="4"/>
  <c r="F4" i="4"/>
  <c r="G3" i="4"/>
  <c r="F3" i="4"/>
  <c r="M6" i="3"/>
  <c r="F6" i="3"/>
  <c r="M5" i="3"/>
  <c r="F5" i="3"/>
  <c r="M4" i="3"/>
  <c r="F4" i="3"/>
  <c r="M3" i="3"/>
  <c r="F10" i="3" s="1"/>
  <c r="F3" i="3"/>
  <c r="F9" i="3" s="1"/>
  <c r="F10" i="2"/>
  <c r="F9" i="2"/>
  <c r="M6" i="2"/>
  <c r="M5" i="2"/>
  <c r="M4" i="2"/>
  <c r="M3" i="2"/>
  <c r="F6" i="2"/>
  <c r="F5" i="2"/>
  <c r="F4" i="2"/>
  <c r="F3" i="2"/>
  <c r="M16" i="1"/>
  <c r="M15" i="1"/>
  <c r="M14" i="1"/>
  <c r="M13" i="1"/>
  <c r="L16" i="1"/>
  <c r="L15" i="1"/>
  <c r="L14" i="1"/>
  <c r="L13" i="1"/>
  <c r="K16" i="1"/>
  <c r="K15" i="1"/>
  <c r="K14" i="1"/>
  <c r="K13" i="1"/>
  <c r="J16" i="1"/>
  <c r="J15" i="1"/>
  <c r="J14" i="1"/>
  <c r="J13" i="1"/>
  <c r="B20" i="1"/>
  <c r="B19" i="1"/>
  <c r="C17" i="1"/>
  <c r="D17" i="1"/>
  <c r="E17" i="1"/>
  <c r="B17" i="1"/>
  <c r="G14" i="1"/>
  <c r="G15" i="1"/>
  <c r="G16" i="1"/>
  <c r="G13" i="1"/>
  <c r="F14" i="1"/>
  <c r="F15" i="1"/>
  <c r="F16" i="1"/>
  <c r="F13" i="1"/>
  <c r="E16" i="1"/>
  <c r="E15" i="1"/>
  <c r="E14" i="1"/>
  <c r="E13" i="1"/>
  <c r="D16" i="1"/>
  <c r="D15" i="1"/>
  <c r="D14" i="1"/>
  <c r="D13" i="1"/>
  <c r="C16" i="1"/>
  <c r="C15" i="1"/>
  <c r="C14" i="1"/>
  <c r="C13" i="1"/>
  <c r="B14" i="1"/>
  <c r="B16" i="1"/>
  <c r="B15" i="1"/>
  <c r="B13" i="1"/>
  <c r="G6" i="1"/>
  <c r="G7" i="1"/>
  <c r="G8" i="1"/>
  <c r="G9" i="1"/>
  <c r="B9" i="1"/>
  <c r="B8" i="1"/>
  <c r="B7" i="1"/>
  <c r="B6" i="1"/>
  <c r="J5" i="5" l="1"/>
  <c r="J6" i="5"/>
  <c r="E13" i="5"/>
  <c r="J4" i="5"/>
  <c r="J7" i="5"/>
  <c r="B9" i="5"/>
  <c r="C9" i="5"/>
  <c r="D9" i="5"/>
</calcChain>
</file>

<file path=xl/sharedStrings.xml><?xml version="1.0" encoding="utf-8"?>
<sst xmlns="http://schemas.openxmlformats.org/spreadsheetml/2006/main" count="294" uniqueCount="135">
  <si>
    <t>Игроки:</t>
  </si>
  <si>
    <t>A</t>
  </si>
  <si>
    <t>П</t>
  </si>
  <si>
    <t>Предприятие</t>
  </si>
  <si>
    <t>Природа</t>
  </si>
  <si>
    <t>Характер игры:</t>
  </si>
  <si>
    <t>Игра с природой</t>
  </si>
  <si>
    <t>Стратегии игрока П (для изготовления продукции выбрать количество сырья)</t>
  </si>
  <si>
    <t>Исходные данные</t>
  </si>
  <si>
    <t>b1</t>
  </si>
  <si>
    <t>b2</t>
  </si>
  <si>
    <t>b3</t>
  </si>
  <si>
    <t>b4</t>
  </si>
  <si>
    <t>c1</t>
  </si>
  <si>
    <t>c2</t>
  </si>
  <si>
    <t>q1</t>
  </si>
  <si>
    <t>q2</t>
  </si>
  <si>
    <t>q3</t>
  </si>
  <si>
    <t>q4</t>
  </si>
  <si>
    <t>y</t>
  </si>
  <si>
    <t>Стратегии игрока А (закупить единиц сырья)</t>
  </si>
  <si>
    <t>Платёжная матрица</t>
  </si>
  <si>
    <t>A1</t>
  </si>
  <si>
    <t>A2</t>
  </si>
  <si>
    <t>A3</t>
  </si>
  <si>
    <t>A4</t>
  </si>
  <si>
    <t>П1</t>
  </si>
  <si>
    <t>П2</t>
  </si>
  <si>
    <t>П3</t>
  </si>
  <si>
    <t>П4</t>
  </si>
  <si>
    <t>min_j a_ij</t>
  </si>
  <si>
    <t>max_j a_ij</t>
  </si>
  <si>
    <t>b_j = max_i a_ij</t>
  </si>
  <si>
    <t>Нижняя цена:</t>
  </si>
  <si>
    <t>Верхняя цена:</t>
  </si>
  <si>
    <t>Матрица рисков</t>
  </si>
  <si>
    <t>q</t>
  </si>
  <si>
    <t>a_ср_i</t>
  </si>
  <si>
    <t>r_ср_i</t>
  </si>
  <si>
    <t>Оптимальное значение (по платёжной матрице):</t>
  </si>
  <si>
    <t>Оптимальное значение (по матрице рисков):</t>
  </si>
  <si>
    <t>(стратегия А2)</t>
  </si>
  <si>
    <t>Задача1 п.3в</t>
  </si>
  <si>
    <t>по Гурвицу</t>
  </si>
  <si>
    <t>min_j r_ij</t>
  </si>
  <si>
    <t>max_j r_ij</t>
  </si>
  <si>
    <t>Критерий Вальда (максимин):</t>
  </si>
  <si>
    <t>Критерий Сэвиджа (минимакс):</t>
  </si>
  <si>
    <t>Оптимальная стратегия</t>
  </si>
  <si>
    <t>А2</t>
  </si>
  <si>
    <t>Значение</t>
  </si>
  <si>
    <t>Критерий Гурвица:</t>
  </si>
  <si>
    <t>(платёжная)</t>
  </si>
  <si>
    <t>(рисков)</t>
  </si>
  <si>
    <t>Увеличим значения платёжной матрицы на 12.</t>
  </si>
  <si>
    <t>y_j</t>
  </si>
  <si>
    <t>q_j</t>
  </si>
  <si>
    <t>v</t>
  </si>
  <si>
    <t>z</t>
  </si>
  <si>
    <t>лев. ч.</t>
  </si>
  <si>
    <t>знак</t>
  </si>
  <si>
    <t>прав. ч.</t>
  </si>
  <si>
    <t>&lt;=</t>
  </si>
  <si>
    <t>Microsoft Excel 16.0 Отчет о результатах</t>
  </si>
  <si>
    <t>Лист: [МОптим_Лаб3.xlsx]Задача1 Приведение к ЗЛП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</si>
  <si>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</si>
  <si>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</si>
  <si>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</si>
  <si>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</si>
  <si>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</si>
  <si>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</si>
  <si>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</si>
  <si>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</si>
  <si>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</si>
  <si>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</si>
  <si>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</si>
  <si>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</si>
  <si>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</si>
  <si>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</si>
  <si>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</si>
  <si>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</si>
  <si>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</si>
  <si>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</si>
  <si>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</si>
  <si>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$B$11</t>
  </si>
  <si>
    <t>z П1</t>
  </si>
  <si>
    <t>$B$8</t>
  </si>
  <si>
    <t>y_j П1</t>
  </si>
  <si>
    <t>Продолжить</t>
  </si>
  <si>
    <t>$C$8</t>
  </si>
  <si>
    <t>y_j П2</t>
  </si>
  <si>
    <t>$D$8</t>
  </si>
  <si>
    <t>y_j П3</t>
  </si>
  <si>
    <t>$E$8</t>
  </si>
  <si>
    <t>y_j П4</t>
  </si>
  <si>
    <t>$F$4</t>
  </si>
  <si>
    <t>A1 лев. ч.</t>
  </si>
  <si>
    <t>$F$4&lt;=$H$4</t>
  </si>
  <si>
    <t>Привязка</t>
  </si>
  <si>
    <t>$F$5</t>
  </si>
  <si>
    <t>A2 лев. ч.</t>
  </si>
  <si>
    <t>$F$5&lt;=$H$5</t>
  </si>
  <si>
    <t>$F$6</t>
  </si>
  <si>
    <t>A3 лев. ч.</t>
  </si>
  <si>
    <t>$F$6&lt;=$H$6</t>
  </si>
  <si>
    <t>$F$7</t>
  </si>
  <si>
    <t>A4 лев. ч.</t>
  </si>
  <si>
    <t>$F$7&lt;=$H$7</t>
  </si>
  <si>
    <t>$B$8:$E$8</t>
  </si>
  <si>
    <t>Microsoft Excel 16.0 Отчет об устойчивости</t>
  </si>
  <si>
    <t>Окончательное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</si>
  <si>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</si>
  <si>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</si>
  <si>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</si>
  <si>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</si>
  <si>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</si>
  <si>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</si>
  <si>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</si>
  <si>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</si>
  <si>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</si>
  <si>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</si>
  <si>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</si>
  <si>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</si>
  <si>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</si>
  <si>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</si>
  <si>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</si>
  <si>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</si>
  <si>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</si>
  <si>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Отчет создан: 21.11.2022 17:16:27</t>
  </si>
  <si>
    <t>Время решения: 0,032 секунд.</t>
  </si>
  <si>
    <t>Отчет создан: 21.11.2022 17:16:28</t>
  </si>
  <si>
    <t>x_i</t>
  </si>
  <si>
    <t>p_i</t>
  </si>
  <si>
    <t>Конечное значение v:</t>
  </si>
  <si>
    <t>v-12=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</si>
</sst>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2" fillId="0" borderId="0" xfId="0" applyFont="1"/>
    <xf numFmtId="0" fontId="0" fillId="0" borderId="16" xfId="0" applyFill="1" applyBorder="1" applyAlignment="1"/>
    <xf numFmtId="0" fontId="3" fillId="0" borderId="15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7" xfId="0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2" borderId="11" xfId="0" applyFill="1" applyBorder="1"/>
    <xf numFmtId="0" fontId="0" fillId="3" borderId="11" xfId="0" applyFill="1" applyBorder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0879-65C2-420D-9BA9-DB54BE0AF02A}">
  <dimension ref="A1:S20"/>
  <sheetViews>
    <sheetView workbookViewId="0">
      <selection activeCell="S2" sqref="S2:S3"/>
    </sheetView>
  </sheetViews>
  <sheetFormatPr defaultRowHeight="14.5" x14ac:dyDescent="0.35"/>
  <cols>
    <col min="1" max="1" width="13.6328125" customWidth="1"/>
    <col min="2" max="2" width="11.81640625" customWidth="1"/>
  </cols>
  <sheetData>
    <row r="1" spans="1:19" x14ac:dyDescent="0.35">
      <c r="A1" s="1" t="s">
        <v>0</v>
      </c>
      <c r="B1" s="2"/>
      <c r="D1" t="s">
        <v>5</v>
      </c>
      <c r="F1" t="s">
        <v>6</v>
      </c>
      <c r="I1" t="s">
        <v>8</v>
      </c>
    </row>
    <row r="2" spans="1:19" x14ac:dyDescent="0.35">
      <c r="A2" s="3" t="s">
        <v>1</v>
      </c>
      <c r="B2" s="4" t="s">
        <v>3</v>
      </c>
      <c r="I2" s="1" t="s">
        <v>9</v>
      </c>
      <c r="J2" s="7" t="s">
        <v>10</v>
      </c>
      <c r="K2" s="7" t="s">
        <v>11</v>
      </c>
      <c r="L2" s="2" t="s">
        <v>12</v>
      </c>
      <c r="M2" s="1" t="s">
        <v>13</v>
      </c>
      <c r="N2" s="2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9" t="s">
        <v>19</v>
      </c>
    </row>
    <row r="3" spans="1:19" x14ac:dyDescent="0.35">
      <c r="A3" s="5" t="s">
        <v>2</v>
      </c>
      <c r="B3" s="6" t="s">
        <v>4</v>
      </c>
      <c r="I3" s="5">
        <v>20</v>
      </c>
      <c r="J3" s="8">
        <v>21</v>
      </c>
      <c r="K3" s="8">
        <v>22</v>
      </c>
      <c r="L3" s="6">
        <v>23</v>
      </c>
      <c r="M3" s="5">
        <v>2</v>
      </c>
      <c r="N3" s="6">
        <v>4</v>
      </c>
      <c r="O3" s="5">
        <v>0.2</v>
      </c>
      <c r="P3" s="8">
        <v>0.3</v>
      </c>
      <c r="Q3" s="8">
        <v>0.35</v>
      </c>
      <c r="R3" s="6">
        <v>0.15</v>
      </c>
      <c r="S3" s="10">
        <v>0.9</v>
      </c>
    </row>
    <row r="5" spans="1:19" x14ac:dyDescent="0.35">
      <c r="A5" t="s">
        <v>20</v>
      </c>
      <c r="F5" t="s">
        <v>7</v>
      </c>
    </row>
    <row r="6" spans="1:19" x14ac:dyDescent="0.35">
      <c r="A6">
        <v>1</v>
      </c>
      <c r="B6">
        <f>I3</f>
        <v>20</v>
      </c>
      <c r="F6">
        <v>1</v>
      </c>
      <c r="G6" s="11">
        <f t="shared" ref="G6:G9" si="0">B6</f>
        <v>20</v>
      </c>
    </row>
    <row r="7" spans="1:19" x14ac:dyDescent="0.35">
      <c r="A7">
        <v>2</v>
      </c>
      <c r="B7">
        <f>J3</f>
        <v>21</v>
      </c>
      <c r="F7">
        <v>2</v>
      </c>
      <c r="G7" s="11">
        <f t="shared" si="0"/>
        <v>21</v>
      </c>
    </row>
    <row r="8" spans="1:19" x14ac:dyDescent="0.35">
      <c r="A8">
        <v>3</v>
      </c>
      <c r="B8">
        <f>K3</f>
        <v>22</v>
      </c>
      <c r="F8">
        <v>3</v>
      </c>
      <c r="G8" s="11">
        <f t="shared" si="0"/>
        <v>22</v>
      </c>
    </row>
    <row r="9" spans="1:19" x14ac:dyDescent="0.35">
      <c r="A9">
        <v>4</v>
      </c>
      <c r="B9">
        <f>L3</f>
        <v>23</v>
      </c>
      <c r="F9">
        <v>4</v>
      </c>
      <c r="G9" s="11">
        <f t="shared" si="0"/>
        <v>23</v>
      </c>
    </row>
    <row r="11" spans="1:19" x14ac:dyDescent="0.35">
      <c r="A11" t="s">
        <v>21</v>
      </c>
      <c r="I11" t="s">
        <v>35</v>
      </c>
    </row>
    <row r="12" spans="1:19" x14ac:dyDescent="0.35"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J12" t="s">
        <v>26</v>
      </c>
      <c r="K12" t="s">
        <v>27</v>
      </c>
      <c r="L12" t="s">
        <v>28</v>
      </c>
      <c r="M12" t="s">
        <v>29</v>
      </c>
    </row>
    <row r="13" spans="1:19" x14ac:dyDescent="0.35">
      <c r="A13" t="s">
        <v>22</v>
      </c>
      <c r="B13">
        <f>(B6-G6)*IF(B6-G6 &gt; 0,-N3,M3)</f>
        <v>0</v>
      </c>
      <c r="C13">
        <f>(B6-G7)*IF(B6-G7 &gt; 0,-N3,M3)</f>
        <v>-2</v>
      </c>
      <c r="D13">
        <f>(B6-G8)*IF(B6-G8 &gt; 0,-N3,M3)</f>
        <v>-4</v>
      </c>
      <c r="E13">
        <f>(B6-G9)*IF(B6-G9 &gt; 0,-N3,M3)</f>
        <v>-6</v>
      </c>
      <c r="F13">
        <f>MIN(B13:E13)</f>
        <v>-6</v>
      </c>
      <c r="G13">
        <f>MAX(B13:E13)</f>
        <v>0</v>
      </c>
      <c r="I13" t="s">
        <v>22</v>
      </c>
      <c r="J13">
        <f>B17-B13</f>
        <v>0</v>
      </c>
      <c r="K13">
        <f>C17-C13</f>
        <v>2</v>
      </c>
      <c r="L13">
        <f>D17-D13</f>
        <v>4</v>
      </c>
      <c r="M13">
        <f>E17-E13</f>
        <v>6</v>
      </c>
    </row>
    <row r="14" spans="1:19" x14ac:dyDescent="0.35">
      <c r="A14" t="s">
        <v>23</v>
      </c>
      <c r="B14">
        <f>(B7-G6)*IF(B7-G6 &gt; 0,-N3,M3)</f>
        <v>-4</v>
      </c>
      <c r="C14">
        <f>(B7-G7)*IF(B7-G7 &gt; 0,-N3,M3)</f>
        <v>0</v>
      </c>
      <c r="D14">
        <f>(B7-G8)*IF(B7-G8 &gt; 0,-N3,M3)</f>
        <v>-2</v>
      </c>
      <c r="E14">
        <f>(B7-G9)*IF(B7-G9 &gt; 0,-N3,M3)</f>
        <v>-4</v>
      </c>
      <c r="F14">
        <f t="shared" ref="F14:F16" si="1">MIN(B14:E14)</f>
        <v>-4</v>
      </c>
      <c r="G14">
        <f t="shared" ref="G14:G16" si="2">MAX(B14:E14)</f>
        <v>0</v>
      </c>
      <c r="I14" t="s">
        <v>23</v>
      </c>
      <c r="J14">
        <f>B17-B14</f>
        <v>4</v>
      </c>
      <c r="K14">
        <f>C17-C14</f>
        <v>0</v>
      </c>
      <c r="L14">
        <f>D17-D14</f>
        <v>2</v>
      </c>
      <c r="M14">
        <f>E17-E14</f>
        <v>4</v>
      </c>
    </row>
    <row r="15" spans="1:19" x14ac:dyDescent="0.35">
      <c r="A15" t="s">
        <v>24</v>
      </c>
      <c r="B15">
        <f>(B8-G6)*IF(B8-G6 &gt; 0,-N3,M3)</f>
        <v>-8</v>
      </c>
      <c r="C15">
        <f>(B8-G7)*IF(B8-G7 &gt; 0,-N3,M3)</f>
        <v>-4</v>
      </c>
      <c r="D15">
        <f>(B8-G8)*IF(B8-G8 &gt; 0,-N3,M3)</f>
        <v>0</v>
      </c>
      <c r="E15">
        <f>(B8-G9)*IF(B8-G9 &gt; 0,-N3,M3)</f>
        <v>-2</v>
      </c>
      <c r="F15">
        <f t="shared" si="1"/>
        <v>-8</v>
      </c>
      <c r="G15">
        <f t="shared" si="2"/>
        <v>0</v>
      </c>
      <c r="I15" t="s">
        <v>24</v>
      </c>
      <c r="J15">
        <f>B17-B15</f>
        <v>8</v>
      </c>
      <c r="K15">
        <f>C17-C15</f>
        <v>4</v>
      </c>
      <c r="L15">
        <f>D17-D15</f>
        <v>0</v>
      </c>
      <c r="M15">
        <f>E17-E15</f>
        <v>2</v>
      </c>
    </row>
    <row r="16" spans="1:19" x14ac:dyDescent="0.35">
      <c r="A16" t="s">
        <v>25</v>
      </c>
      <c r="B16">
        <f>(B9-G6)*IF(B9-G6 &gt; 0,-N3,M3)</f>
        <v>-12</v>
      </c>
      <c r="C16">
        <f>(B9-G7)*IF(B9-G7 &gt; 0,-N3,M3)</f>
        <v>-8</v>
      </c>
      <c r="D16">
        <f>(B9-G8)*IF(B9-G8 &gt; 0,-N3,M3)</f>
        <v>-4</v>
      </c>
      <c r="E16">
        <f>(B9-G9)*IF(B9-G9 &gt; 0,-N3,M3)</f>
        <v>0</v>
      </c>
      <c r="F16">
        <f t="shared" si="1"/>
        <v>-12</v>
      </c>
      <c r="G16">
        <f t="shared" si="2"/>
        <v>0</v>
      </c>
      <c r="I16" t="s">
        <v>25</v>
      </c>
      <c r="J16">
        <f>B17-B16</f>
        <v>12</v>
      </c>
      <c r="K16">
        <f>C17-C16</f>
        <v>8</v>
      </c>
      <c r="L16">
        <f>D17-D16</f>
        <v>4</v>
      </c>
      <c r="M16">
        <f>E17-E16</f>
        <v>0</v>
      </c>
    </row>
    <row r="17" spans="1:5" x14ac:dyDescent="0.35">
      <c r="A17" t="s">
        <v>32</v>
      </c>
      <c r="B17">
        <f>MAX(B13:B16)</f>
        <v>0</v>
      </c>
      <c r="C17">
        <f t="shared" ref="C17:E17" si="3">MAX(C13:C16)</f>
        <v>0</v>
      </c>
      <c r="D17">
        <f t="shared" si="3"/>
        <v>0</v>
      </c>
      <c r="E17">
        <f t="shared" si="3"/>
        <v>0</v>
      </c>
    </row>
    <row r="19" spans="1:5" x14ac:dyDescent="0.35">
      <c r="A19" t="s">
        <v>33</v>
      </c>
      <c r="B19">
        <f>MAX(F13:F16)</f>
        <v>-4</v>
      </c>
    </row>
    <row r="20" spans="1:5" x14ac:dyDescent="0.35">
      <c r="A20" t="s">
        <v>34</v>
      </c>
      <c r="B20">
        <f>MIN(B17:E17)</f>
        <v>0</v>
      </c>
    </row>
  </sheetData>
  <phoneticPr fontId="1" type="noConversion"/>
  <pageMargins left="0.7" right="0.7" top="0.75" bottom="0.75" header="0.3" footer="0.3"/>
  <ignoredErrors>
    <ignoredError sqref="C13 C14:C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7AFC-70DB-4834-9358-558EFD864F7E}">
  <dimension ref="A1:M10"/>
  <sheetViews>
    <sheetView workbookViewId="0">
      <selection activeCell="K15" sqref="K15"/>
    </sheetView>
  </sheetViews>
  <sheetFormatPr defaultRowHeight="14.5" x14ac:dyDescent="0.35"/>
  <sheetData>
    <row r="1" spans="1:13" x14ac:dyDescent="0.35">
      <c r="A1" t="s">
        <v>21</v>
      </c>
      <c r="H1" t="s">
        <v>35</v>
      </c>
    </row>
    <row r="2" spans="1:13" x14ac:dyDescent="0.35">
      <c r="A2" s="12"/>
      <c r="B2" s="12" t="s">
        <v>26</v>
      </c>
      <c r="C2" s="12" t="s">
        <v>27</v>
      </c>
      <c r="D2" s="12" t="s">
        <v>28</v>
      </c>
      <c r="E2" s="12" t="s">
        <v>29</v>
      </c>
      <c r="F2" s="12" t="s">
        <v>37</v>
      </c>
      <c r="H2" s="12"/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38</v>
      </c>
    </row>
    <row r="3" spans="1:13" x14ac:dyDescent="0.35">
      <c r="A3" s="12" t="s">
        <v>22</v>
      </c>
      <c r="B3" s="11">
        <v>0</v>
      </c>
      <c r="C3" s="11">
        <v>-2</v>
      </c>
      <c r="D3" s="11">
        <v>-4</v>
      </c>
      <c r="E3" s="4">
        <v>-6</v>
      </c>
      <c r="F3" s="12">
        <f>SUMPRODUCT(B3:E3,B7:E7)</f>
        <v>-2.9</v>
      </c>
      <c r="H3" s="12" t="s">
        <v>22</v>
      </c>
      <c r="I3" s="11">
        <v>0</v>
      </c>
      <c r="J3" s="11">
        <v>2</v>
      </c>
      <c r="K3" s="11">
        <v>4</v>
      </c>
      <c r="L3" s="4">
        <v>6</v>
      </c>
      <c r="M3" s="12">
        <f>SUMPRODUCT(I3:L3,I7:L7)</f>
        <v>2.9</v>
      </c>
    </row>
    <row r="4" spans="1:13" x14ac:dyDescent="0.35">
      <c r="A4" s="12" t="s">
        <v>23</v>
      </c>
      <c r="B4" s="11">
        <v>-4</v>
      </c>
      <c r="C4" s="11">
        <v>0</v>
      </c>
      <c r="D4" s="11">
        <v>-2</v>
      </c>
      <c r="E4" s="4">
        <v>-4</v>
      </c>
      <c r="F4" s="12">
        <f>SUMPRODUCT(B4:E4,B7:E7)</f>
        <v>-2.1</v>
      </c>
      <c r="H4" s="12" t="s">
        <v>23</v>
      </c>
      <c r="I4" s="11">
        <v>4</v>
      </c>
      <c r="J4" s="11">
        <v>0</v>
      </c>
      <c r="K4" s="11">
        <v>2</v>
      </c>
      <c r="L4" s="4">
        <v>4</v>
      </c>
      <c r="M4" s="12">
        <f>SUMPRODUCT(I4:L4,I7:L7)</f>
        <v>2.1</v>
      </c>
    </row>
    <row r="5" spans="1:13" x14ac:dyDescent="0.35">
      <c r="A5" s="12" t="s">
        <v>24</v>
      </c>
      <c r="B5" s="11">
        <v>-8</v>
      </c>
      <c r="C5" s="11">
        <v>-4</v>
      </c>
      <c r="D5" s="11">
        <v>0</v>
      </c>
      <c r="E5" s="4">
        <v>-2</v>
      </c>
      <c r="F5" s="12">
        <f>SUMPRODUCT(B5:E5,B7:E7)</f>
        <v>-3.0999999999999996</v>
      </c>
      <c r="H5" s="12" t="s">
        <v>24</v>
      </c>
      <c r="I5" s="11">
        <v>8</v>
      </c>
      <c r="J5" s="11">
        <v>4</v>
      </c>
      <c r="K5" s="11">
        <v>0</v>
      </c>
      <c r="L5" s="4">
        <v>2</v>
      </c>
      <c r="M5" s="12">
        <f>SUMPRODUCT(I5:L5,I7:L7)</f>
        <v>3.0999999999999996</v>
      </c>
    </row>
    <row r="6" spans="1:13" x14ac:dyDescent="0.35">
      <c r="A6" s="12" t="s">
        <v>25</v>
      </c>
      <c r="B6" s="8">
        <v>-12</v>
      </c>
      <c r="C6" s="8">
        <v>-8</v>
      </c>
      <c r="D6" s="8">
        <v>-4</v>
      </c>
      <c r="E6" s="6">
        <v>0</v>
      </c>
      <c r="F6" s="12">
        <f>SUMPRODUCT(B6:E6,B7:E7)</f>
        <v>-6.2000000000000011</v>
      </c>
      <c r="H6" s="12" t="s">
        <v>25</v>
      </c>
      <c r="I6" s="11">
        <v>12</v>
      </c>
      <c r="J6" s="11">
        <v>8</v>
      </c>
      <c r="K6" s="11">
        <v>4</v>
      </c>
      <c r="L6" s="4">
        <v>0</v>
      </c>
      <c r="M6" s="12">
        <f>SUMPRODUCT(I6:L6,I7:L7)</f>
        <v>6.2000000000000011</v>
      </c>
    </row>
    <row r="7" spans="1:13" x14ac:dyDescent="0.35">
      <c r="A7" s="12" t="s">
        <v>36</v>
      </c>
      <c r="B7" s="12">
        <v>0.2</v>
      </c>
      <c r="C7" s="12">
        <v>0.3</v>
      </c>
      <c r="D7" s="12">
        <v>0.35</v>
      </c>
      <c r="E7" s="12">
        <v>0.15</v>
      </c>
      <c r="F7" s="12"/>
      <c r="H7" s="12" t="s">
        <v>36</v>
      </c>
      <c r="I7" s="12">
        <v>0.2</v>
      </c>
      <c r="J7" s="12">
        <v>0.3</v>
      </c>
      <c r="K7" s="12">
        <v>0.35</v>
      </c>
      <c r="L7" s="12">
        <v>0.15</v>
      </c>
      <c r="M7" s="12"/>
    </row>
    <row r="9" spans="1:13" x14ac:dyDescent="0.35">
      <c r="A9" t="s">
        <v>39</v>
      </c>
      <c r="F9">
        <f>MAX(F3:F6)</f>
        <v>-2.1</v>
      </c>
      <c r="G9" t="s">
        <v>41</v>
      </c>
    </row>
    <row r="10" spans="1:13" x14ac:dyDescent="0.35">
      <c r="A10" t="s">
        <v>40</v>
      </c>
      <c r="F10">
        <f>MIN(M3:M6)</f>
        <v>2.1</v>
      </c>
      <c r="G10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7DCE-FB52-48CE-9880-A7ECDFBD23BC}">
  <dimension ref="A1:N10"/>
  <sheetViews>
    <sheetView workbookViewId="0">
      <selection activeCell="J31" sqref="J31"/>
    </sheetView>
  </sheetViews>
  <sheetFormatPr defaultRowHeight="14.5" x14ac:dyDescent="0.35"/>
  <sheetData>
    <row r="1" spans="1:14" x14ac:dyDescent="0.35">
      <c r="A1" t="s">
        <v>21</v>
      </c>
      <c r="H1" t="s">
        <v>35</v>
      </c>
    </row>
    <row r="2" spans="1:14" x14ac:dyDescent="0.35">
      <c r="A2" s="12"/>
      <c r="B2" s="12" t="s">
        <v>26</v>
      </c>
      <c r="C2" s="12" t="s">
        <v>27</v>
      </c>
      <c r="D2" s="12" t="s">
        <v>28</v>
      </c>
      <c r="E2" s="12" t="s">
        <v>29</v>
      </c>
      <c r="F2" s="12" t="s">
        <v>37</v>
      </c>
      <c r="H2" s="12"/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38</v>
      </c>
    </row>
    <row r="3" spans="1:14" x14ac:dyDescent="0.35">
      <c r="A3" s="12" t="s">
        <v>22</v>
      </c>
      <c r="B3" s="11">
        <v>0</v>
      </c>
      <c r="C3" s="11">
        <v>-2</v>
      </c>
      <c r="D3" s="11">
        <v>-4</v>
      </c>
      <c r="E3" s="4">
        <v>-6</v>
      </c>
      <c r="F3" s="12">
        <f>SUMPRODUCT(B3:E3,B7:E7)</f>
        <v>-3</v>
      </c>
      <c r="H3" s="12" t="s">
        <v>22</v>
      </c>
      <c r="I3" s="11">
        <v>0</v>
      </c>
      <c r="J3" s="11">
        <v>2</v>
      </c>
      <c r="K3" s="11">
        <v>4</v>
      </c>
      <c r="L3" s="4">
        <v>6</v>
      </c>
      <c r="M3" s="12">
        <f>SUMPRODUCT(I3:L3,I7:L7)</f>
        <v>3</v>
      </c>
    </row>
    <row r="4" spans="1:14" x14ac:dyDescent="0.35">
      <c r="A4" s="12" t="s">
        <v>23</v>
      </c>
      <c r="B4" s="11">
        <v>-4</v>
      </c>
      <c r="C4" s="11">
        <v>0</v>
      </c>
      <c r="D4" s="11">
        <v>-2</v>
      </c>
      <c r="E4" s="4">
        <v>-4</v>
      </c>
      <c r="F4" s="12">
        <f>SUMPRODUCT(B4:E4,B7:E7)</f>
        <v>-2.5</v>
      </c>
      <c r="H4" s="12" t="s">
        <v>23</v>
      </c>
      <c r="I4" s="11">
        <v>4</v>
      </c>
      <c r="J4" s="11">
        <v>0</v>
      </c>
      <c r="K4" s="11">
        <v>2</v>
      </c>
      <c r="L4" s="4">
        <v>4</v>
      </c>
      <c r="M4" s="12">
        <f>SUMPRODUCT(I4:L4,I7:L7)</f>
        <v>2.5</v>
      </c>
    </row>
    <row r="5" spans="1:14" x14ac:dyDescent="0.35">
      <c r="A5" s="12" t="s">
        <v>24</v>
      </c>
      <c r="B5" s="11">
        <v>-8</v>
      </c>
      <c r="C5" s="11">
        <v>-4</v>
      </c>
      <c r="D5" s="11">
        <v>0</v>
      </c>
      <c r="E5" s="4">
        <v>-2</v>
      </c>
      <c r="F5" s="12">
        <f>SUMPRODUCT(B5:E5,B7:E7)</f>
        <v>-3.5</v>
      </c>
      <c r="H5" s="12" t="s">
        <v>24</v>
      </c>
      <c r="I5" s="11">
        <v>8</v>
      </c>
      <c r="J5" s="11">
        <v>4</v>
      </c>
      <c r="K5" s="11">
        <v>0</v>
      </c>
      <c r="L5" s="4">
        <v>2</v>
      </c>
      <c r="M5" s="12">
        <f>SUMPRODUCT(I5:L5,I7:L7)</f>
        <v>3.5</v>
      </c>
    </row>
    <row r="6" spans="1:14" x14ac:dyDescent="0.35">
      <c r="A6" s="12" t="s">
        <v>25</v>
      </c>
      <c r="B6" s="8">
        <v>-12</v>
      </c>
      <c r="C6" s="8">
        <v>-8</v>
      </c>
      <c r="D6" s="8">
        <v>-4</v>
      </c>
      <c r="E6" s="6">
        <v>0</v>
      </c>
      <c r="F6" s="12">
        <f>SUMPRODUCT(B6:E6,B7:E7)</f>
        <v>-6</v>
      </c>
      <c r="H6" s="12" t="s">
        <v>25</v>
      </c>
      <c r="I6" s="11">
        <v>12</v>
      </c>
      <c r="J6" s="11">
        <v>8</v>
      </c>
      <c r="K6" s="11">
        <v>4</v>
      </c>
      <c r="L6" s="4">
        <v>0</v>
      </c>
      <c r="M6" s="12">
        <f>SUMPRODUCT(I6:L6,I7:L7)</f>
        <v>6</v>
      </c>
      <c r="N6" t="s">
        <v>42</v>
      </c>
    </row>
    <row r="7" spans="1:14" x14ac:dyDescent="0.35">
      <c r="A7" s="12" t="s">
        <v>36</v>
      </c>
      <c r="B7" s="13">
        <v>0.25</v>
      </c>
      <c r="C7" s="13">
        <v>0.25</v>
      </c>
      <c r="D7" s="13">
        <v>0.25</v>
      </c>
      <c r="E7" s="13">
        <v>0.25</v>
      </c>
      <c r="F7" s="12"/>
      <c r="H7" s="12" t="s">
        <v>36</v>
      </c>
      <c r="I7" s="13">
        <v>0.25</v>
      </c>
      <c r="J7" s="13">
        <v>0.25</v>
      </c>
      <c r="K7" s="13">
        <v>0.25</v>
      </c>
      <c r="L7" s="13">
        <v>0.25</v>
      </c>
      <c r="M7" s="12"/>
    </row>
    <row r="9" spans="1:14" x14ac:dyDescent="0.35">
      <c r="A9" t="s">
        <v>39</v>
      </c>
      <c r="F9">
        <f>MAX(F3:F6)</f>
        <v>-2.5</v>
      </c>
      <c r="G9" t="s">
        <v>41</v>
      </c>
    </row>
    <row r="10" spans="1:14" x14ac:dyDescent="0.35">
      <c r="A10" t="s">
        <v>40</v>
      </c>
      <c r="F10">
        <f>MIN(M3:M6)</f>
        <v>2.5</v>
      </c>
      <c r="G10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7001-40A9-42B8-A3B0-58889FEE3639}">
  <dimension ref="A1:S14"/>
  <sheetViews>
    <sheetView zoomScale="85" zoomScaleNormal="85" workbookViewId="0">
      <selection activeCell="J12" sqref="J12"/>
    </sheetView>
  </sheetViews>
  <sheetFormatPr defaultRowHeight="14.5" x14ac:dyDescent="0.35"/>
  <sheetData>
    <row r="1" spans="1:19" x14ac:dyDescent="0.35">
      <c r="A1" t="s">
        <v>21</v>
      </c>
      <c r="J1" t="s">
        <v>35</v>
      </c>
      <c r="S1" s="9" t="s">
        <v>19</v>
      </c>
    </row>
    <row r="2" spans="1:19" x14ac:dyDescent="0.35">
      <c r="A2" s="12"/>
      <c r="B2" s="12" t="s">
        <v>26</v>
      </c>
      <c r="C2" s="12" t="s">
        <v>27</v>
      </c>
      <c r="D2" s="12" t="s">
        <v>28</v>
      </c>
      <c r="E2" s="14" t="s">
        <v>29</v>
      </c>
      <c r="F2" s="12" t="s">
        <v>30</v>
      </c>
      <c r="G2" s="12" t="s">
        <v>31</v>
      </c>
      <c r="H2" s="15" t="s">
        <v>43</v>
      </c>
      <c r="J2" s="12"/>
      <c r="K2" s="12" t="s">
        <v>26</v>
      </c>
      <c r="L2" s="12" t="s">
        <v>27</v>
      </c>
      <c r="M2" s="12" t="s">
        <v>28</v>
      </c>
      <c r="N2" s="12" t="s">
        <v>29</v>
      </c>
      <c r="O2" s="12" t="s">
        <v>44</v>
      </c>
      <c r="P2" s="12" t="s">
        <v>45</v>
      </c>
      <c r="Q2" s="15" t="s">
        <v>43</v>
      </c>
      <c r="S2" s="10">
        <v>0.9</v>
      </c>
    </row>
    <row r="3" spans="1:19" x14ac:dyDescent="0.35">
      <c r="A3" s="12" t="s">
        <v>22</v>
      </c>
      <c r="B3" s="11">
        <v>0</v>
      </c>
      <c r="C3" s="11">
        <v>-2</v>
      </c>
      <c r="D3" s="11">
        <v>-4</v>
      </c>
      <c r="E3" s="11">
        <v>-6</v>
      </c>
      <c r="F3" s="12">
        <f>MIN(B3:E3)</f>
        <v>-6</v>
      </c>
      <c r="G3" s="12">
        <f>MAX(B3:E3)</f>
        <v>0</v>
      </c>
      <c r="H3" s="12">
        <f>S2*F3+(1-S2)*G3</f>
        <v>-5.4</v>
      </c>
      <c r="J3" s="12" t="s">
        <v>22</v>
      </c>
      <c r="K3" s="1">
        <v>0</v>
      </c>
      <c r="L3" s="7">
        <v>2</v>
      </c>
      <c r="M3" s="7">
        <v>4</v>
      </c>
      <c r="N3" s="2">
        <v>6</v>
      </c>
      <c r="O3" s="12">
        <f>MIN(K3:N3)</f>
        <v>0</v>
      </c>
      <c r="P3" s="12">
        <f>MAX(K3:N3)</f>
        <v>6</v>
      </c>
      <c r="Q3" s="12">
        <f>S2*P3+(1-S2)*O3</f>
        <v>5.4</v>
      </c>
    </row>
    <row r="4" spans="1:19" x14ac:dyDescent="0.35">
      <c r="A4" s="12" t="s">
        <v>23</v>
      </c>
      <c r="B4" s="11">
        <v>-4</v>
      </c>
      <c r="C4" s="11">
        <v>0</v>
      </c>
      <c r="D4" s="11">
        <v>-2</v>
      </c>
      <c r="E4" s="11">
        <v>-4</v>
      </c>
      <c r="F4" s="12">
        <f t="shared" ref="F4:F6" si="0">MIN(B4:E4)</f>
        <v>-4</v>
      </c>
      <c r="G4" s="12">
        <f t="shared" ref="G4:G6" si="1">MAX(B4:E4)</f>
        <v>0</v>
      </c>
      <c r="H4" s="12">
        <f>S2*F4+(1-S2)*G4</f>
        <v>-3.6</v>
      </c>
      <c r="J4" s="12" t="s">
        <v>23</v>
      </c>
      <c r="K4" s="3">
        <v>4</v>
      </c>
      <c r="L4" s="11">
        <v>0</v>
      </c>
      <c r="M4" s="11">
        <v>2</v>
      </c>
      <c r="N4" s="4">
        <v>4</v>
      </c>
      <c r="O4" s="12">
        <f t="shared" ref="O4:O6" si="2">MIN(K4:N4)</f>
        <v>0</v>
      </c>
      <c r="P4" s="12">
        <f t="shared" ref="P4:P6" si="3">MAX(K4:N4)</f>
        <v>4</v>
      </c>
      <c r="Q4" s="12">
        <f>S2*P4+(1-S2)*O4</f>
        <v>3.6</v>
      </c>
    </row>
    <row r="5" spans="1:19" x14ac:dyDescent="0.35">
      <c r="A5" s="12" t="s">
        <v>24</v>
      </c>
      <c r="B5" s="11">
        <v>-8</v>
      </c>
      <c r="C5" s="11">
        <v>-4</v>
      </c>
      <c r="D5" s="11">
        <v>0</v>
      </c>
      <c r="E5" s="11">
        <v>-2</v>
      </c>
      <c r="F5" s="12">
        <f t="shared" si="0"/>
        <v>-8</v>
      </c>
      <c r="G5" s="12">
        <f t="shared" si="1"/>
        <v>0</v>
      </c>
      <c r="H5" s="12">
        <f>S2*F5+(1-S2)*G5</f>
        <v>-7.2</v>
      </c>
      <c r="J5" s="12" t="s">
        <v>24</v>
      </c>
      <c r="K5" s="3">
        <v>8</v>
      </c>
      <c r="L5" s="11">
        <v>4</v>
      </c>
      <c r="M5" s="11">
        <v>0</v>
      </c>
      <c r="N5" s="4">
        <v>2</v>
      </c>
      <c r="O5" s="12">
        <f t="shared" si="2"/>
        <v>0</v>
      </c>
      <c r="P5" s="12">
        <f t="shared" si="3"/>
        <v>8</v>
      </c>
      <c r="Q5" s="12">
        <f>S2*P5+(1-S2)*O5</f>
        <v>7.2</v>
      </c>
    </row>
    <row r="6" spans="1:19" x14ac:dyDescent="0.35">
      <c r="A6" s="9" t="s">
        <v>25</v>
      </c>
      <c r="B6" s="11">
        <v>-12</v>
      </c>
      <c r="C6" s="11">
        <v>-8</v>
      </c>
      <c r="D6" s="11">
        <v>-4</v>
      </c>
      <c r="E6" s="11">
        <v>0</v>
      </c>
      <c r="F6" s="12">
        <f t="shared" si="0"/>
        <v>-12</v>
      </c>
      <c r="G6" s="12">
        <f t="shared" si="1"/>
        <v>0</v>
      </c>
      <c r="H6" s="12">
        <f>S2*F6+(1-S2)*G6</f>
        <v>-10.8</v>
      </c>
      <c r="J6" s="9" t="s">
        <v>25</v>
      </c>
      <c r="K6" s="3">
        <v>12</v>
      </c>
      <c r="L6" s="11">
        <v>8</v>
      </c>
      <c r="M6" s="11">
        <v>4</v>
      </c>
      <c r="N6" s="4">
        <v>0</v>
      </c>
      <c r="O6" s="12">
        <f t="shared" si="2"/>
        <v>0</v>
      </c>
      <c r="P6" s="12">
        <f t="shared" si="3"/>
        <v>12</v>
      </c>
      <c r="Q6" s="12">
        <f>S2*P6+(1-S2)*O6</f>
        <v>10.8</v>
      </c>
    </row>
    <row r="7" spans="1:19" x14ac:dyDescent="0.35">
      <c r="A7" s="12" t="s">
        <v>32</v>
      </c>
      <c r="B7" s="12">
        <f>MAX(B3:B6)</f>
        <v>0</v>
      </c>
      <c r="C7" s="12">
        <f t="shared" ref="C7:E7" si="4">MAX(C3:C6)</f>
        <v>0</v>
      </c>
      <c r="D7" s="12">
        <f t="shared" si="4"/>
        <v>0</v>
      </c>
      <c r="E7" s="12">
        <f t="shared" si="4"/>
        <v>0</v>
      </c>
      <c r="J7" s="7"/>
      <c r="K7" s="7"/>
      <c r="L7" s="7"/>
      <c r="M7" s="7"/>
      <c r="N7" s="7"/>
    </row>
    <row r="10" spans="1:19" x14ac:dyDescent="0.35">
      <c r="E10" t="s">
        <v>50</v>
      </c>
      <c r="F10" t="s">
        <v>48</v>
      </c>
    </row>
    <row r="11" spans="1:19" x14ac:dyDescent="0.35">
      <c r="A11" t="s">
        <v>46</v>
      </c>
      <c r="E11">
        <f>MAX(F3:F6)</f>
        <v>-4</v>
      </c>
      <c r="F11" t="s">
        <v>49</v>
      </c>
    </row>
    <row r="12" spans="1:19" x14ac:dyDescent="0.35">
      <c r="A12" t="s">
        <v>47</v>
      </c>
      <c r="E12">
        <f>MIN(P3:P6)</f>
        <v>4</v>
      </c>
      <c r="F12" t="s">
        <v>49</v>
      </c>
    </row>
    <row r="13" spans="1:19" x14ac:dyDescent="0.35">
      <c r="A13" t="s">
        <v>51</v>
      </c>
      <c r="C13" t="s">
        <v>52</v>
      </c>
      <c r="E13">
        <f>MAX(H3:H6)</f>
        <v>-3.6</v>
      </c>
      <c r="F13" t="s">
        <v>49</v>
      </c>
    </row>
    <row r="14" spans="1:19" x14ac:dyDescent="0.35">
      <c r="C14" t="s">
        <v>53</v>
      </c>
      <c r="E14">
        <f>MIN(Q3:Q6)</f>
        <v>3.6</v>
      </c>
      <c r="F14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428A-BB9B-4ACD-86C3-9AE8B0B2CF2F}">
  <dimension ref="A1:G34"/>
  <sheetViews>
    <sheetView showGridLines="0" workbookViewId="0">
      <selection activeCell="M19" sqref="M19"/>
    </sheetView>
  </sheetViews>
  <sheetFormatPr defaultRowHeight="14.5" outlineLevelRow="1" x14ac:dyDescent="0.35"/>
  <cols>
    <col min="1" max="1" width="2.1796875" customWidth="1"/>
    <col min="2" max="2" width="7.08984375" bestFit="1" customWidth="1"/>
    <col min="3" max="3" width="8.90625" bestFit="1" customWidth="1"/>
    <col min="4" max="4" width="18" bestFit="1" customWidth="1"/>
    <col min="5" max="5" width="23.26953125" bestFit="1" customWidth="1"/>
    <col min="6" max="6" width="14.6328125" bestFit="1" customWidth="1"/>
    <col min="7" max="7" width="7.08984375" bestFit="1" customWidth="1"/>
  </cols>
  <sheetData>
    <row r="1" spans="1:5" x14ac:dyDescent="0.35">
      <c r="A1" s="16" t="s">
        <v>63</v>
      </c>
    </row>
    <row r="2" spans="1:5" x14ac:dyDescent="0.35">
      <c r="A2" s="16" t="s">
        <v>64</v>
      </c>
    </row>
    <row r="3" spans="1:5" x14ac:dyDescent="0.35">
      <c r="A3" s="16" t="s">
        <v>128</v>
      </c>
    </row>
    <row r="4" spans="1:5" x14ac:dyDescent="0.35">
      <c r="A4" s="16" t="s">
        <v>65</v>
      </c>
    </row>
    <row r="5" spans="1:5" x14ac:dyDescent="0.35">
      <c r="A5" s="16" t="s">
        <v>66</v>
      </c>
    </row>
    <row r="6" spans="1:5" hidden="1" outlineLevel="1" x14ac:dyDescent="0.35">
      <c r="A6" s="16"/>
      <c r="B6" t="s">
        <v>67</v>
      </c>
    </row>
    <row r="7" spans="1:5" hidden="1" outlineLevel="1" x14ac:dyDescent="0.35">
      <c r="A7" s="16"/>
      <c r="B7" t="s">
        <v>129</v>
      </c>
    </row>
    <row r="8" spans="1:5" hidden="1" outlineLevel="1" x14ac:dyDescent="0.35">
      <c r="A8" s="16"/>
      <c r="B8" t="s">
        <v>68</v>
      </c>
    </row>
    <row r="9" spans="1:5" collapsed="1" x14ac:dyDescent="0.35">
      <c r="A9" s="16" t="s">
        <v>69</v>
      </c>
    </row>
    <row r="10" spans="1:5" hidden="1" outlineLevel="1" x14ac:dyDescent="0.35">
      <c r="B10" t="s">
        <v>70</v>
      </c>
    </row>
    <row r="11" spans="1:5" hidden="1" outlineLevel="1" x14ac:dyDescent="0.35">
      <c r="B11" t="s">
        <v>71</v>
      </c>
    </row>
    <row r="12" spans="1:5" collapsed="1" x14ac:dyDescent="0.35"/>
    <row r="14" spans="1:5" ht="15" thickBot="1" x14ac:dyDescent="0.4">
      <c r="A14" t="s">
        <v>72</v>
      </c>
    </row>
    <row r="15" spans="1:5" ht="15" thickBot="1" x14ac:dyDescent="0.4">
      <c r="B15" s="18" t="s">
        <v>73</v>
      </c>
      <c r="C15" s="18" t="s">
        <v>74</v>
      </c>
      <c r="D15" s="18" t="s">
        <v>75</v>
      </c>
      <c r="E15" s="18" t="s">
        <v>76</v>
      </c>
    </row>
    <row r="16" spans="1:5" ht="15" thickBot="1" x14ac:dyDescent="0.4">
      <c r="B16" s="17" t="s">
        <v>84</v>
      </c>
      <c r="C16" s="17" t="s">
        <v>85</v>
      </c>
      <c r="D16" s="21">
        <v>0.125</v>
      </c>
      <c r="E16" s="21">
        <v>0.125</v>
      </c>
    </row>
    <row r="19" spans="1:7" ht="15" thickBot="1" x14ac:dyDescent="0.4">
      <c r="A19" t="s">
        <v>77</v>
      </c>
    </row>
    <row r="20" spans="1:7" ht="15" thickBot="1" x14ac:dyDescent="0.4">
      <c r="B20" s="18" t="s">
        <v>73</v>
      </c>
      <c r="C20" s="18" t="s">
        <v>74</v>
      </c>
      <c r="D20" s="18" t="s">
        <v>75</v>
      </c>
      <c r="E20" s="18" t="s">
        <v>76</v>
      </c>
      <c r="F20" s="18" t="s">
        <v>78</v>
      </c>
    </row>
    <row r="21" spans="1:7" x14ac:dyDescent="0.35">
      <c r="B21" s="25" t="s">
        <v>108</v>
      </c>
      <c r="C21" s="24"/>
      <c r="D21" s="24"/>
      <c r="E21" s="24"/>
      <c r="F21" s="24"/>
    </row>
    <row r="22" spans="1:7" hidden="1" outlineLevel="1" x14ac:dyDescent="0.35">
      <c r="B22" s="20" t="s">
        <v>86</v>
      </c>
      <c r="C22" s="20" t="s">
        <v>87</v>
      </c>
      <c r="D22" s="22">
        <v>4.1666666666666664E-2</v>
      </c>
      <c r="E22" s="22">
        <v>4.1666666666666664E-2</v>
      </c>
      <c r="F22" s="20" t="s">
        <v>88</v>
      </c>
    </row>
    <row r="23" spans="1:7" hidden="1" outlineLevel="1" x14ac:dyDescent="0.35">
      <c r="B23" s="20" t="s">
        <v>89</v>
      </c>
      <c r="C23" s="20" t="s">
        <v>90</v>
      </c>
      <c r="D23" s="22">
        <v>0</v>
      </c>
      <c r="E23" s="22">
        <v>0</v>
      </c>
      <c r="F23" s="20" t="s">
        <v>88</v>
      </c>
    </row>
    <row r="24" spans="1:7" hidden="1" outlineLevel="1" x14ac:dyDescent="0.35">
      <c r="B24" s="20" t="s">
        <v>91</v>
      </c>
      <c r="C24" s="20" t="s">
        <v>92</v>
      </c>
      <c r="D24" s="22">
        <v>0</v>
      </c>
      <c r="E24" s="22">
        <v>0</v>
      </c>
      <c r="F24" s="20" t="s">
        <v>88</v>
      </c>
    </row>
    <row r="25" spans="1:7" ht="15" hidden="1" outlineLevel="1" thickBot="1" x14ac:dyDescent="0.4">
      <c r="B25" s="17" t="s">
        <v>93</v>
      </c>
      <c r="C25" s="17" t="s">
        <v>94</v>
      </c>
      <c r="D25" s="21">
        <v>8.3333333333333329E-2</v>
      </c>
      <c r="E25" s="21">
        <v>8.3333333333333329E-2</v>
      </c>
      <c r="F25" s="17" t="s">
        <v>88</v>
      </c>
    </row>
    <row r="26" spans="1:7" collapsed="1" x14ac:dyDescent="0.35">
      <c r="B26" s="19"/>
      <c r="C26" s="19"/>
      <c r="D26" s="23"/>
      <c r="E26" s="23"/>
      <c r="F26" s="19"/>
    </row>
    <row r="29" spans="1:7" ht="15" thickBot="1" x14ac:dyDescent="0.4">
      <c r="A29" t="s">
        <v>79</v>
      </c>
    </row>
    <row r="30" spans="1:7" ht="15" thickBot="1" x14ac:dyDescent="0.4">
      <c r="B30" s="18" t="s">
        <v>73</v>
      </c>
      <c r="C30" s="18" t="s">
        <v>74</v>
      </c>
      <c r="D30" s="18" t="s">
        <v>80</v>
      </c>
      <c r="E30" s="18" t="s">
        <v>81</v>
      </c>
      <c r="F30" s="18" t="s">
        <v>82</v>
      </c>
      <c r="G30" s="18" t="s">
        <v>83</v>
      </c>
    </row>
    <row r="31" spans="1:7" x14ac:dyDescent="0.35">
      <c r="B31" s="20" t="s">
        <v>95</v>
      </c>
      <c r="C31" s="20" t="s">
        <v>96</v>
      </c>
      <c r="D31" s="22">
        <v>1</v>
      </c>
      <c r="E31" s="20" t="s">
        <v>97</v>
      </c>
      <c r="F31" s="20" t="s">
        <v>98</v>
      </c>
      <c r="G31" s="20">
        <v>0</v>
      </c>
    </row>
    <row r="32" spans="1:7" x14ac:dyDescent="0.35">
      <c r="B32" s="20" t="s">
        <v>99</v>
      </c>
      <c r="C32" s="20" t="s">
        <v>100</v>
      </c>
      <c r="D32" s="22">
        <v>1</v>
      </c>
      <c r="E32" s="20" t="s">
        <v>101</v>
      </c>
      <c r="F32" s="20" t="s">
        <v>98</v>
      </c>
      <c r="G32" s="20">
        <v>0</v>
      </c>
    </row>
    <row r="33" spans="2:7" x14ac:dyDescent="0.35">
      <c r="B33" s="20" t="s">
        <v>102</v>
      </c>
      <c r="C33" s="20" t="s">
        <v>103</v>
      </c>
      <c r="D33" s="22">
        <v>0.99999999999999989</v>
      </c>
      <c r="E33" s="20" t="s">
        <v>104</v>
      </c>
      <c r="F33" s="20" t="s">
        <v>98</v>
      </c>
      <c r="G33" s="20">
        <v>0</v>
      </c>
    </row>
    <row r="34" spans="2:7" ht="15" thickBot="1" x14ac:dyDescent="0.4">
      <c r="B34" s="17" t="s">
        <v>105</v>
      </c>
      <c r="C34" s="17" t="s">
        <v>106</v>
      </c>
      <c r="D34" s="21">
        <v>1</v>
      </c>
      <c r="E34" s="17" t="s">
        <v>107</v>
      </c>
      <c r="F34" s="17" t="s">
        <v>98</v>
      </c>
      <c r="G34" s="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655D-3316-4BA4-8535-1404685488F9}">
  <dimension ref="A1:H22"/>
  <sheetViews>
    <sheetView showGridLines="0" workbookViewId="0">
      <selection activeCell="F20" sqref="F20"/>
    </sheetView>
  </sheetViews>
  <sheetFormatPr defaultRowHeight="14.5" outlineLevelRow="1" x14ac:dyDescent="0.35"/>
  <cols>
    <col min="1" max="1" width="2.1796875" customWidth="1"/>
    <col min="2" max="2" width="7.08984375" bestFit="1" customWidth="1"/>
    <col min="3" max="3" width="8.90625" bestFit="1" customWidth="1"/>
    <col min="4" max="4" width="14.54296875" bestFit="1" customWidth="1"/>
    <col min="5" max="5" width="11.81640625" bestFit="1" customWidth="1"/>
    <col min="6" max="6" width="16.26953125" bestFit="1" customWidth="1"/>
    <col min="7" max="7" width="11.81640625" bestFit="1" customWidth="1"/>
    <col min="8" max="8" width="12.1796875" bestFit="1" customWidth="1"/>
  </cols>
  <sheetData>
    <row r="1" spans="1:8" x14ac:dyDescent="0.35">
      <c r="A1" s="16" t="s">
        <v>109</v>
      </c>
    </row>
    <row r="2" spans="1:8" x14ac:dyDescent="0.35">
      <c r="A2" s="16" t="s">
        <v>64</v>
      </c>
    </row>
    <row r="3" spans="1:8" x14ac:dyDescent="0.35">
      <c r="A3" s="16" t="s">
        <v>130</v>
      </c>
    </row>
    <row r="6" spans="1:8" ht="15" thickBot="1" x14ac:dyDescent="0.4">
      <c r="A6" t="s">
        <v>77</v>
      </c>
    </row>
    <row r="7" spans="1:8" x14ac:dyDescent="0.35">
      <c r="B7" s="26"/>
      <c r="C7" s="26"/>
      <c r="D7" s="26" t="s">
        <v>110</v>
      </c>
      <c r="E7" s="26" t="s">
        <v>111</v>
      </c>
      <c r="F7" s="26" t="s">
        <v>113</v>
      </c>
      <c r="G7" s="26" t="s">
        <v>115</v>
      </c>
      <c r="H7" s="26" t="s">
        <v>115</v>
      </c>
    </row>
    <row r="8" spans="1:8" ht="15" thickBot="1" x14ac:dyDescent="0.4">
      <c r="B8" s="27" t="s">
        <v>73</v>
      </c>
      <c r="C8" s="27" t="s">
        <v>74</v>
      </c>
      <c r="D8" s="27" t="s">
        <v>50</v>
      </c>
      <c r="E8" s="27" t="s">
        <v>112</v>
      </c>
      <c r="F8" s="27" t="s">
        <v>114</v>
      </c>
      <c r="G8" s="27" t="s">
        <v>116</v>
      </c>
      <c r="H8" s="27" t="s">
        <v>117</v>
      </c>
    </row>
    <row r="9" spans="1:8" x14ac:dyDescent="0.35">
      <c r="B9" s="25" t="s">
        <v>108</v>
      </c>
      <c r="C9" s="24"/>
      <c r="D9" s="24"/>
      <c r="E9" s="24"/>
      <c r="F9" s="24"/>
      <c r="G9" s="24"/>
      <c r="H9" s="24"/>
    </row>
    <row r="10" spans="1:8" hidden="1" outlineLevel="1" x14ac:dyDescent="0.35">
      <c r="B10" s="20" t="s">
        <v>86</v>
      </c>
      <c r="C10" s="20" t="s">
        <v>87</v>
      </c>
      <c r="D10" s="20">
        <v>4.1666666666666664E-2</v>
      </c>
      <c r="E10" s="20">
        <v>0</v>
      </c>
      <c r="F10" s="20">
        <v>1</v>
      </c>
      <c r="G10" s="20">
        <v>1</v>
      </c>
      <c r="H10" s="20">
        <v>0</v>
      </c>
    </row>
    <row r="11" spans="1:8" hidden="1" outlineLevel="1" x14ac:dyDescent="0.35">
      <c r="B11" s="20" t="s">
        <v>89</v>
      </c>
      <c r="C11" s="20" t="s">
        <v>90</v>
      </c>
      <c r="D11" s="20">
        <v>0</v>
      </c>
      <c r="E11" s="20">
        <v>0</v>
      </c>
      <c r="F11" s="20">
        <v>1</v>
      </c>
      <c r="G11" s="20">
        <v>0</v>
      </c>
      <c r="H11" s="20">
        <v>1E+30</v>
      </c>
    </row>
    <row r="12" spans="1:8" hidden="1" outlineLevel="1" x14ac:dyDescent="0.35">
      <c r="B12" s="20" t="s">
        <v>91</v>
      </c>
      <c r="C12" s="20" t="s">
        <v>92</v>
      </c>
      <c r="D12" s="20">
        <v>0</v>
      </c>
      <c r="E12" s="20">
        <v>0</v>
      </c>
      <c r="F12" s="20">
        <v>1</v>
      </c>
      <c r="G12" s="20">
        <v>0</v>
      </c>
      <c r="H12" s="20">
        <v>1E+30</v>
      </c>
    </row>
    <row r="13" spans="1:8" ht="15" hidden="1" outlineLevel="1" thickBot="1" x14ac:dyDescent="0.4">
      <c r="B13" s="17" t="s">
        <v>93</v>
      </c>
      <c r="C13" s="17" t="s">
        <v>94</v>
      </c>
      <c r="D13" s="17">
        <v>8.3333333333333329E-2</v>
      </c>
      <c r="E13" s="17">
        <v>0</v>
      </c>
      <c r="F13" s="17">
        <v>1</v>
      </c>
      <c r="G13" s="17">
        <v>1E+30</v>
      </c>
      <c r="H13" s="17">
        <v>0</v>
      </c>
    </row>
    <row r="14" spans="1:8" collapsed="1" x14ac:dyDescent="0.35">
      <c r="B14" s="19"/>
      <c r="C14" s="19"/>
      <c r="D14" s="19"/>
      <c r="E14" s="19"/>
      <c r="F14" s="19"/>
      <c r="G14" s="19"/>
      <c r="H14" s="19"/>
    </row>
    <row r="16" spans="1:8" ht="15" thickBot="1" x14ac:dyDescent="0.4">
      <c r="A16" t="s">
        <v>79</v>
      </c>
    </row>
    <row r="17" spans="2:8" x14ac:dyDescent="0.35">
      <c r="B17" s="26"/>
      <c r="C17" s="26"/>
      <c r="D17" s="26" t="s">
        <v>110</v>
      </c>
      <c r="E17" s="26" t="s">
        <v>118</v>
      </c>
      <c r="F17" s="26" t="s">
        <v>120</v>
      </c>
      <c r="G17" s="26" t="s">
        <v>115</v>
      </c>
      <c r="H17" s="26" t="s">
        <v>115</v>
      </c>
    </row>
    <row r="18" spans="2:8" ht="15" thickBot="1" x14ac:dyDescent="0.4">
      <c r="B18" s="27" t="s">
        <v>73</v>
      </c>
      <c r="C18" s="27" t="s">
        <v>74</v>
      </c>
      <c r="D18" s="27" t="s">
        <v>50</v>
      </c>
      <c r="E18" s="27" t="s">
        <v>119</v>
      </c>
      <c r="F18" s="27" t="s">
        <v>121</v>
      </c>
      <c r="G18" s="27" t="s">
        <v>116</v>
      </c>
      <c r="H18" s="27" t="s">
        <v>117</v>
      </c>
    </row>
    <row r="19" spans="2:8" x14ac:dyDescent="0.35">
      <c r="B19" s="20" t="s">
        <v>95</v>
      </c>
      <c r="C19" s="20" t="s">
        <v>96</v>
      </c>
      <c r="D19" s="20">
        <v>1</v>
      </c>
      <c r="E19" s="20">
        <v>8.3333333333333329E-2</v>
      </c>
      <c r="F19" s="20">
        <v>1</v>
      </c>
      <c r="G19" s="20">
        <v>8.3266726846886741E-17</v>
      </c>
      <c r="H19" s="20">
        <v>0.5</v>
      </c>
    </row>
    <row r="20" spans="2:8" x14ac:dyDescent="0.35">
      <c r="B20" s="20" t="s">
        <v>99</v>
      </c>
      <c r="C20" s="20" t="s">
        <v>100</v>
      </c>
      <c r="D20" s="20">
        <v>1</v>
      </c>
      <c r="E20" s="20">
        <v>0</v>
      </c>
      <c r="F20" s="20">
        <v>1</v>
      </c>
      <c r="G20" s="20">
        <v>1E+30</v>
      </c>
      <c r="H20" s="20">
        <v>5.5511151231257827E-17</v>
      </c>
    </row>
    <row r="21" spans="2:8" x14ac:dyDescent="0.35">
      <c r="B21" s="20" t="s">
        <v>102</v>
      </c>
      <c r="C21" s="20" t="s">
        <v>103</v>
      </c>
      <c r="D21" s="20">
        <v>0.99999999999999989</v>
      </c>
      <c r="E21" s="20">
        <v>0</v>
      </c>
      <c r="F21" s="20">
        <v>1</v>
      </c>
      <c r="G21" s="20">
        <v>1E+30</v>
      </c>
      <c r="H21" s="20">
        <v>1.1102230246251565E-16</v>
      </c>
    </row>
    <row r="22" spans="2:8" ht="15" thickBot="1" x14ac:dyDescent="0.4">
      <c r="B22" s="17" t="s">
        <v>105</v>
      </c>
      <c r="C22" s="17" t="s">
        <v>106</v>
      </c>
      <c r="D22" s="17">
        <v>1</v>
      </c>
      <c r="E22" s="17">
        <v>4.1666666666666664E-2</v>
      </c>
      <c r="F22" s="17">
        <v>1</v>
      </c>
      <c r="G22" s="17">
        <v>1.6653345369377348E-16</v>
      </c>
      <c r="H22" s="1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201A-36AD-4313-9D0E-F6E02A6E3121}">
  <dimension ref="A1:J16"/>
  <sheetViews>
    <sheetView showGridLines="0" workbookViewId="0">
      <selection sqref="A1:A3"/>
    </sheetView>
  </sheetViews>
  <sheetFormatPr defaultRowHeight="14.5" x14ac:dyDescent="0.35"/>
  <cols>
    <col min="1" max="1" width="2.1796875" customWidth="1"/>
    <col min="2" max="2" width="7.08984375" bestFit="1" customWidth="1"/>
    <col min="3" max="3" width="11.81640625" bestFit="1" customWidth="1"/>
    <col min="4" max="4" width="9.08984375" bestFit="1" customWidth="1"/>
    <col min="5" max="5" width="2.1796875" customWidth="1"/>
    <col min="6" max="6" width="7.90625" bestFit="1" customWidth="1"/>
    <col min="7" max="7" width="16.26953125" bestFit="1" customWidth="1"/>
    <col min="8" max="8" width="2.1796875" customWidth="1"/>
    <col min="9" max="9" width="8.1796875" bestFit="1" customWidth="1"/>
    <col min="10" max="10" width="16.26953125" bestFit="1" customWidth="1"/>
  </cols>
  <sheetData>
    <row r="1" spans="1:10" x14ac:dyDescent="0.35">
      <c r="A1" s="16" t="s">
        <v>122</v>
      </c>
    </row>
    <row r="2" spans="1:10" x14ac:dyDescent="0.35">
      <c r="A2" s="16" t="s">
        <v>64</v>
      </c>
    </row>
    <row r="3" spans="1:10" x14ac:dyDescent="0.35">
      <c r="A3" s="16" t="s">
        <v>130</v>
      </c>
    </row>
    <row r="5" spans="1:10" ht="15" thickBot="1" x14ac:dyDescent="0.4"/>
    <row r="6" spans="1:10" x14ac:dyDescent="0.35">
      <c r="B6" s="26"/>
      <c r="C6" s="26" t="s">
        <v>113</v>
      </c>
      <c r="D6" s="26"/>
    </row>
    <row r="7" spans="1:10" ht="15" thickBot="1" x14ac:dyDescent="0.4">
      <c r="B7" s="27" t="s">
        <v>73</v>
      </c>
      <c r="C7" s="27" t="s">
        <v>74</v>
      </c>
      <c r="D7" s="27" t="s">
        <v>50</v>
      </c>
    </row>
    <row r="8" spans="1:10" ht="15" thickBot="1" x14ac:dyDescent="0.4">
      <c r="B8" s="17" t="s">
        <v>84</v>
      </c>
      <c r="C8" s="17" t="s">
        <v>85</v>
      </c>
      <c r="D8" s="21">
        <v>0.125</v>
      </c>
    </row>
    <row r="10" spans="1:10" ht="15" thickBot="1" x14ac:dyDescent="0.4"/>
    <row r="11" spans="1:10" x14ac:dyDescent="0.35">
      <c r="B11" s="26"/>
      <c r="C11" s="26" t="s">
        <v>123</v>
      </c>
      <c r="D11" s="26"/>
      <c r="F11" s="26" t="s">
        <v>124</v>
      </c>
      <c r="G11" s="26" t="s">
        <v>113</v>
      </c>
      <c r="I11" s="26" t="s">
        <v>127</v>
      </c>
      <c r="J11" s="26" t="s">
        <v>113</v>
      </c>
    </row>
    <row r="12" spans="1:10" ht="15" thickBot="1" x14ac:dyDescent="0.4">
      <c r="B12" s="27" t="s">
        <v>73</v>
      </c>
      <c r="C12" s="27" t="s">
        <v>74</v>
      </c>
      <c r="D12" s="27" t="s">
        <v>50</v>
      </c>
      <c r="F12" s="27" t="s">
        <v>125</v>
      </c>
      <c r="G12" s="27" t="s">
        <v>126</v>
      </c>
      <c r="I12" s="27" t="s">
        <v>125</v>
      </c>
      <c r="J12" s="27" t="s">
        <v>126</v>
      </c>
    </row>
    <row r="13" spans="1:10" x14ac:dyDescent="0.35">
      <c r="B13" s="20" t="s">
        <v>86</v>
      </c>
      <c r="C13" s="20" t="s">
        <v>87</v>
      </c>
      <c r="D13" s="22">
        <v>4.1666666666666664E-2</v>
      </c>
      <c r="F13" s="22">
        <v>0</v>
      </c>
      <c r="G13" s="22">
        <v>8.3333333333333329E-2</v>
      </c>
      <c r="I13" s="22">
        <v>4.1666666666666664E-2</v>
      </c>
      <c r="J13" s="22">
        <v>0.125</v>
      </c>
    </row>
    <row r="14" spans="1:10" x14ac:dyDescent="0.35">
      <c r="B14" s="20" t="s">
        <v>89</v>
      </c>
      <c r="C14" s="20" t="s">
        <v>90</v>
      </c>
      <c r="D14" s="22">
        <v>0</v>
      </c>
      <c r="F14" s="22">
        <v>0</v>
      </c>
      <c r="G14" s="22">
        <v>0.125</v>
      </c>
      <c r="I14" s="22">
        <v>0</v>
      </c>
      <c r="J14" s="22">
        <v>0.125</v>
      </c>
    </row>
    <row r="15" spans="1:10" x14ac:dyDescent="0.35">
      <c r="B15" s="20" t="s">
        <v>91</v>
      </c>
      <c r="C15" s="20" t="s">
        <v>92</v>
      </c>
      <c r="D15" s="22">
        <v>0</v>
      </c>
      <c r="F15" s="22">
        <v>0</v>
      </c>
      <c r="G15" s="22">
        <v>0.125</v>
      </c>
      <c r="I15" s="22">
        <v>0</v>
      </c>
      <c r="J15" s="22">
        <v>0.125</v>
      </c>
    </row>
    <row r="16" spans="1:10" ht="15" thickBot="1" x14ac:dyDescent="0.4">
      <c r="B16" s="17" t="s">
        <v>93</v>
      </c>
      <c r="C16" s="17" t="s">
        <v>94</v>
      </c>
      <c r="D16" s="21">
        <v>8.3333333333333329E-2</v>
      </c>
      <c r="F16" s="21">
        <v>0</v>
      </c>
      <c r="G16" s="21">
        <v>4.1666666666666664E-2</v>
      </c>
      <c r="I16" s="21">
        <v>8.3333333333333329E-2</v>
      </c>
      <c r="J16" s="21">
        <v>0.125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DA57-36FD-4F4B-88E6-9F9015968570}">
  <dimension ref="A1:J22"/>
  <sheetViews>
    <sheetView tabSelected="1" zoomScaleNormal="100" workbookViewId="0">
      <selection activeCell="K1" sqref="K1"/>
    </sheetView>
  </sheetViews>
  <sheetFormatPr defaultRowHeight="14.5" outlineLevelRow="3" x14ac:dyDescent="0.35"/>
  <cols>
    <col min="2" max="2" width="11.81640625" bestFit="1" customWidth="1"/>
    <col min="3" max="4" width="3.08984375" bestFit="1" customWidth="1"/>
    <col min="6" max="6" width="6.26953125" bestFit="1" customWidth="1"/>
    <col min="7" max="7" width="4.6328125" bestFit="1" customWidth="1"/>
  </cols>
  <sheetData>
    <row r="1" spans="1:10" x14ac:dyDescent="0.35">
      <c r="A1" t="s">
        <v>54</v>
      </c>
    </row>
    <row r="2" spans="1:10" x14ac:dyDescent="0.35">
      <c r="A2" t="s">
        <v>21</v>
      </c>
    </row>
    <row r="3" spans="1:10" x14ac:dyDescent="0.35">
      <c r="A3" s="12"/>
      <c r="B3" s="12" t="s">
        <v>26</v>
      </c>
      <c r="C3" s="12" t="s">
        <v>27</v>
      </c>
      <c r="D3" s="12" t="s">
        <v>28</v>
      </c>
      <c r="E3" s="12" t="s">
        <v>29</v>
      </c>
      <c r="F3" s="15" t="s">
        <v>59</v>
      </c>
      <c r="G3" s="15" t="s">
        <v>60</v>
      </c>
      <c r="H3" s="15" t="s">
        <v>61</v>
      </c>
      <c r="I3" s="29" t="s">
        <v>131</v>
      </c>
      <c r="J3" s="29" t="s">
        <v>132</v>
      </c>
    </row>
    <row r="4" spans="1:10" x14ac:dyDescent="0.35">
      <c r="A4" s="12" t="s">
        <v>22</v>
      </c>
      <c r="B4" s="11">
        <v>12</v>
      </c>
      <c r="C4" s="11">
        <v>10</v>
      </c>
      <c r="D4" s="11">
        <v>8</v>
      </c>
      <c r="E4" s="4">
        <v>6</v>
      </c>
      <c r="F4" s="12">
        <f>SUMPRODUCT(B4:E4,B8:E8)</f>
        <v>1</v>
      </c>
      <c r="G4" s="12" t="s">
        <v>62</v>
      </c>
      <c r="H4" s="12">
        <v>1</v>
      </c>
      <c r="I4" s="29">
        <f>'Задача1 ЗЛП (по Б) Отч о Уст'!E19</f>
        <v>8.3333333333333329E-2</v>
      </c>
      <c r="J4" s="29">
        <f>I4*B10</f>
        <v>0.66666666666666663</v>
      </c>
    </row>
    <row r="5" spans="1:10" x14ac:dyDescent="0.35">
      <c r="A5" s="12" t="s">
        <v>23</v>
      </c>
      <c r="B5" s="11">
        <v>8</v>
      </c>
      <c r="C5" s="11">
        <v>12</v>
      </c>
      <c r="D5" s="11">
        <v>10</v>
      </c>
      <c r="E5" s="4">
        <v>8</v>
      </c>
      <c r="F5" s="12">
        <f>SUMPRODUCT(B5:E5,B8:E8)</f>
        <v>1</v>
      </c>
      <c r="G5" s="12" t="s">
        <v>62</v>
      </c>
      <c r="H5" s="12">
        <v>1</v>
      </c>
      <c r="I5" s="29">
        <f>'Задача1 ЗЛП (по Б) Отч о Уст'!E20</f>
        <v>0</v>
      </c>
      <c r="J5" s="29">
        <f>I5*B10</f>
        <v>0</v>
      </c>
    </row>
    <row r="6" spans="1:10" x14ac:dyDescent="0.35">
      <c r="A6" s="12" t="s">
        <v>24</v>
      </c>
      <c r="B6" s="11">
        <v>4</v>
      </c>
      <c r="C6" s="11">
        <v>8</v>
      </c>
      <c r="D6" s="11">
        <v>12</v>
      </c>
      <c r="E6" s="4">
        <v>10</v>
      </c>
      <c r="F6" s="12">
        <f>SUMPRODUCT(B6:E6,B8:E8)</f>
        <v>0.99999999999999989</v>
      </c>
      <c r="G6" s="12" t="s">
        <v>62</v>
      </c>
      <c r="H6" s="12">
        <v>1</v>
      </c>
      <c r="I6" s="29">
        <f>'Задача1 ЗЛП (по Б) Отч о Уст'!E21</f>
        <v>0</v>
      </c>
      <c r="J6" s="29">
        <f>I6*B10</f>
        <v>0</v>
      </c>
    </row>
    <row r="7" spans="1:10" x14ac:dyDescent="0.35">
      <c r="A7" s="12" t="s">
        <v>25</v>
      </c>
      <c r="B7" s="8">
        <v>0</v>
      </c>
      <c r="C7" s="8">
        <v>4</v>
      </c>
      <c r="D7" s="8">
        <v>8</v>
      </c>
      <c r="E7" s="6">
        <v>12</v>
      </c>
      <c r="F7" s="12">
        <f>SUMPRODUCT(B7:E7,B8:E8)</f>
        <v>1</v>
      </c>
      <c r="G7" s="12" t="s">
        <v>62</v>
      </c>
      <c r="H7" s="12">
        <v>1</v>
      </c>
      <c r="I7" s="29">
        <f>'Задача1 ЗЛП (по Б) Отч о Уст'!E22</f>
        <v>4.1666666666666664E-2</v>
      </c>
      <c r="J7" s="29">
        <f>I7*B10</f>
        <v>0.33333333333333331</v>
      </c>
    </row>
    <row r="8" spans="1:10" x14ac:dyDescent="0.35">
      <c r="A8" s="30" t="s">
        <v>55</v>
      </c>
      <c r="B8" s="30">
        <v>4.1666666666666664E-2</v>
      </c>
      <c r="C8" s="30">
        <v>0</v>
      </c>
      <c r="D8" s="30">
        <v>0</v>
      </c>
      <c r="E8" s="30">
        <v>8.3333333333333329E-2</v>
      </c>
    </row>
    <row r="9" spans="1:10" x14ac:dyDescent="0.35">
      <c r="A9" s="30" t="s">
        <v>56</v>
      </c>
      <c r="B9" s="30">
        <f>B8*B10</f>
        <v>0.33333333333333331</v>
      </c>
      <c r="C9" s="30">
        <f>C8*B10</f>
        <v>0</v>
      </c>
      <c r="D9" s="30">
        <f>D8*B10</f>
        <v>0</v>
      </c>
      <c r="E9" s="30">
        <f>E8*B10</f>
        <v>0.66666666666666663</v>
      </c>
    </row>
    <row r="10" spans="1:10" x14ac:dyDescent="0.35">
      <c r="A10" s="15" t="s">
        <v>57</v>
      </c>
      <c r="B10" s="12">
        <f>1/SUM(B8:E8)</f>
        <v>8</v>
      </c>
    </row>
    <row r="11" spans="1:10" x14ac:dyDescent="0.35">
      <c r="A11" s="15" t="s">
        <v>58</v>
      </c>
      <c r="B11" s="12">
        <f>SUM(B8:E8)</f>
        <v>0.125</v>
      </c>
    </row>
    <row r="13" spans="1:10" x14ac:dyDescent="0.35">
      <c r="A13" t="s">
        <v>133</v>
      </c>
      <c r="B13" s="28"/>
      <c r="C13" s="31" t="s">
        <v>134</v>
      </c>
      <c r="E13">
        <f>B10-12</f>
        <v>-4</v>
      </c>
    </row>
    <row r="14" spans="1:10" hidden="1" outlineLevel="1" x14ac:dyDescent="0.35">
      <c r="B14" s="28"/>
    </row>
    <row r="15" spans="1:10" hidden="1" outlineLevel="2" x14ac:dyDescent="0.35">
      <c r="B15" s="28"/>
    </row>
    <row r="16" spans="1:10" hidden="1" outlineLevel="3" x14ac:dyDescent="0.35"/>
    <row r="17" hidden="1" outlineLevel="3" x14ac:dyDescent="0.35"/>
    <row r="18" hidden="1" outlineLevel="2" x14ac:dyDescent="0.35"/>
    <row r="19" hidden="1" outlineLevel="2" x14ac:dyDescent="0.35"/>
    <row r="20" hidden="1" outlineLevel="1" x14ac:dyDescent="0.35"/>
    <row r="21" hidden="1" outlineLevel="1" x14ac:dyDescent="0.35"/>
    <row r="22" collapsed="1" x14ac:dyDescent="0.3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Задача1 п.1-2</vt:lpstr>
      <vt:lpstr>Задача1 Критерий Байеса</vt:lpstr>
      <vt:lpstr>Задача1 Критерий Лапласа</vt:lpstr>
      <vt:lpstr>Задача1 п.3в</vt:lpstr>
      <vt:lpstr>Задача1 ЗЛП (по Б) Отч о Рез</vt:lpstr>
      <vt:lpstr>Задача1 ЗЛП (по Б) Отч о Уст</vt:lpstr>
      <vt:lpstr>Задача1 ЗЛП (по Б) Отч о Пред</vt:lpstr>
      <vt:lpstr>Задача1 Приведение к ЗЛП (по 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2022-11-20T20:22:05Z</dcterms:created>
  <dcterms:modified xsi:type="dcterms:W3CDTF">2022-11-21T21:01:14Z</dcterms:modified>
</cp:coreProperties>
</file>