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source\BSUIR\5sem\MoO\MoO_Labs\MoO_Lab3\"/>
    </mc:Choice>
  </mc:AlternateContent>
  <xr:revisionPtr revIDLastSave="0" documentId="13_ncr:1_{C618204C-64E0-4926-A9F6-4E234DA8F9BC}" xr6:coauthVersionLast="47" xr6:coauthVersionMax="47" xr10:uidLastSave="{00000000-0000-0000-0000-000000000000}"/>
  <bookViews>
    <workbookView xWindow="-110" yWindow="-110" windowWidth="22620" windowHeight="13500" xr2:uid="{80AB9C72-EC1A-476B-8221-68C6F701A600}"/>
  </bookViews>
  <sheets>
    <sheet name="Лист1" sheetId="1" r:id="rId1"/>
  </sheets>
  <definedNames>
    <definedName name="solver_adj" localSheetId="0" hidden="1">Лист1!$G$44:$I$53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Лист1!$L$45:$L$47</definedName>
    <definedName name="solver_lhs2" localSheetId="0" hidden="1">Лист1!$L$51:$L$60</definedName>
    <definedName name="solver_lhs3" localSheetId="0" hidden="1">Лист1!$Q$45:$Q$53</definedName>
    <definedName name="solver_lhs4" localSheetId="0" hidden="1">Лист1!$Q$57:$Q$59</definedName>
    <definedName name="solver_lhs5" localSheetId="0" hidden="1">Лист1!$Q$60:$Q$71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Лист1!$G$55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l5" localSheetId="0" hidden="1">3</definedName>
    <definedName name="solver_rhs1" localSheetId="0" hidden="1">Лист1!$N$45:$N$47</definedName>
    <definedName name="solver_rhs2" localSheetId="0" hidden="1">Лист1!$N$51:$N$60</definedName>
    <definedName name="solver_rhs3" localSheetId="0" hidden="1">Лист1!$S$45:$S$53</definedName>
    <definedName name="solver_rhs4" localSheetId="0" hidden="1">Лист1!$S$57:$S$59</definedName>
    <definedName name="solver_rhs5" localSheetId="0" hidden="1">Лист1!$S$60:$S$71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6" i="1" l="1"/>
  <c r="A114" i="1"/>
  <c r="A115" i="1"/>
  <c r="A108" i="1"/>
  <c r="A109" i="1"/>
  <c r="A110" i="1"/>
  <c r="A111" i="1"/>
  <c r="A112" i="1"/>
  <c r="A113" i="1"/>
  <c r="A107" i="1"/>
  <c r="D93" i="1"/>
  <c r="D92" i="1"/>
  <c r="D91" i="1"/>
  <c r="D90" i="1"/>
  <c r="D99" i="1"/>
  <c r="D98" i="1"/>
  <c r="D97" i="1"/>
  <c r="D96" i="1"/>
  <c r="D95" i="1"/>
  <c r="D94" i="1"/>
  <c r="J77" i="1"/>
  <c r="Q85" i="1"/>
  <c r="P85" i="1"/>
  <c r="O85" i="1"/>
  <c r="N85" i="1"/>
  <c r="L85" i="1"/>
  <c r="M85" i="1" s="1"/>
  <c r="J85" i="1"/>
  <c r="K85" i="1" s="1"/>
  <c r="Q84" i="1"/>
  <c r="P84" i="1"/>
  <c r="O84" i="1"/>
  <c r="N84" i="1"/>
  <c r="L84" i="1"/>
  <c r="M84" i="1" s="1"/>
  <c r="J84" i="1"/>
  <c r="K84" i="1" s="1"/>
  <c r="Q83" i="1"/>
  <c r="P83" i="1"/>
  <c r="O83" i="1"/>
  <c r="N83" i="1"/>
  <c r="L83" i="1"/>
  <c r="M83" i="1" s="1"/>
  <c r="J83" i="1"/>
  <c r="K83" i="1" s="1"/>
  <c r="Q82" i="1"/>
  <c r="P82" i="1"/>
  <c r="O82" i="1"/>
  <c r="N82" i="1"/>
  <c r="L82" i="1"/>
  <c r="M82" i="1" s="1"/>
  <c r="J82" i="1"/>
  <c r="K82" i="1" s="1"/>
  <c r="Q81" i="1"/>
  <c r="P81" i="1"/>
  <c r="O81" i="1"/>
  <c r="N81" i="1"/>
  <c r="L81" i="1"/>
  <c r="M81" i="1" s="1"/>
  <c r="J81" i="1"/>
  <c r="K81" i="1" s="1"/>
  <c r="D81" i="1"/>
  <c r="Q80" i="1"/>
  <c r="P80" i="1"/>
  <c r="O80" i="1"/>
  <c r="N80" i="1"/>
  <c r="L80" i="1"/>
  <c r="M80" i="1" s="1"/>
  <c r="K80" i="1"/>
  <c r="J80" i="1"/>
  <c r="D80" i="1"/>
  <c r="Q79" i="1"/>
  <c r="P79" i="1"/>
  <c r="O79" i="1"/>
  <c r="N79" i="1"/>
  <c r="L79" i="1"/>
  <c r="M79" i="1" s="1"/>
  <c r="J79" i="1"/>
  <c r="K79" i="1" s="1"/>
  <c r="D79" i="1"/>
  <c r="Q78" i="1"/>
  <c r="P78" i="1"/>
  <c r="O78" i="1"/>
  <c r="N78" i="1"/>
  <c r="L78" i="1"/>
  <c r="M78" i="1" s="1"/>
  <c r="K78" i="1"/>
  <c r="J78" i="1"/>
  <c r="D78" i="1"/>
  <c r="Q77" i="1"/>
  <c r="P77" i="1"/>
  <c r="O77" i="1"/>
  <c r="N77" i="1"/>
  <c r="L77" i="1"/>
  <c r="M77" i="1" s="1"/>
  <c r="K77" i="1"/>
  <c r="D77" i="1"/>
  <c r="Q76" i="1"/>
  <c r="P76" i="1"/>
  <c r="O76" i="1"/>
  <c r="N76" i="1"/>
  <c r="L76" i="1"/>
  <c r="M76" i="1" s="1"/>
  <c r="J76" i="1"/>
  <c r="K76" i="1" s="1"/>
  <c r="D76" i="1"/>
  <c r="L51" i="1"/>
  <c r="G55" i="1"/>
  <c r="S70" i="1"/>
  <c r="S71" i="1"/>
  <c r="S69" i="1"/>
  <c r="S68" i="1"/>
  <c r="S67" i="1"/>
  <c r="S66" i="1"/>
  <c r="S65" i="1"/>
  <c r="S64" i="1"/>
  <c r="Q71" i="1"/>
  <c r="Q70" i="1"/>
  <c r="Q69" i="1"/>
  <c r="Q68" i="1"/>
  <c r="Q67" i="1"/>
  <c r="Q66" i="1"/>
  <c r="Q65" i="1"/>
  <c r="Q64" i="1"/>
  <c r="S60" i="1"/>
  <c r="S61" i="1"/>
  <c r="S62" i="1"/>
  <c r="S63" i="1"/>
  <c r="Q63" i="1"/>
  <c r="Q62" i="1"/>
  <c r="Q61" i="1"/>
  <c r="P71" i="1"/>
  <c r="P70" i="1"/>
  <c r="P69" i="1"/>
  <c r="P68" i="1"/>
  <c r="P67" i="1"/>
  <c r="P66" i="1"/>
  <c r="P65" i="1"/>
  <c r="P64" i="1"/>
  <c r="P63" i="1"/>
  <c r="P62" i="1"/>
  <c r="P61" i="1"/>
  <c r="P60" i="1"/>
  <c r="Q60" i="1"/>
  <c r="Q58" i="1"/>
  <c r="Q59" i="1"/>
  <c r="Q57" i="1"/>
  <c r="P58" i="1"/>
  <c r="P59" i="1"/>
  <c r="P57" i="1"/>
  <c r="N52" i="1"/>
  <c r="N53" i="1"/>
  <c r="N54" i="1"/>
  <c r="N55" i="1"/>
  <c r="N56" i="1"/>
  <c r="N57" i="1"/>
  <c r="N58" i="1"/>
  <c r="N59" i="1"/>
  <c r="N60" i="1"/>
  <c r="L52" i="1"/>
  <c r="L53" i="1"/>
  <c r="L54" i="1"/>
  <c r="L55" i="1"/>
  <c r="L56" i="1"/>
  <c r="L57" i="1"/>
  <c r="L58" i="1"/>
  <c r="L59" i="1"/>
  <c r="L60" i="1"/>
  <c r="N51" i="1"/>
  <c r="K60" i="1"/>
  <c r="K59" i="1"/>
  <c r="K57" i="1"/>
  <c r="K58" i="1"/>
  <c r="K52" i="1"/>
  <c r="K53" i="1"/>
  <c r="K54" i="1"/>
  <c r="K55" i="1"/>
  <c r="K56" i="1"/>
  <c r="K51" i="1"/>
  <c r="P46" i="1"/>
  <c r="P47" i="1"/>
  <c r="P48" i="1"/>
  <c r="P49" i="1"/>
  <c r="P50" i="1"/>
  <c r="P51" i="1"/>
  <c r="P52" i="1"/>
  <c r="P53" i="1"/>
  <c r="P45" i="1"/>
  <c r="S46" i="1"/>
  <c r="S47" i="1"/>
  <c r="S48" i="1"/>
  <c r="S49" i="1"/>
  <c r="S50" i="1"/>
  <c r="S51" i="1"/>
  <c r="S52" i="1"/>
  <c r="S53" i="1"/>
  <c r="Q46" i="1"/>
  <c r="Q47" i="1"/>
  <c r="Q48" i="1"/>
  <c r="Q49" i="1"/>
  <c r="Q50" i="1"/>
  <c r="Q51" i="1"/>
  <c r="Q52" i="1"/>
  <c r="Q53" i="1"/>
  <c r="S45" i="1"/>
  <c r="Q45" i="1"/>
  <c r="N47" i="1"/>
  <c r="N46" i="1"/>
  <c r="N45" i="1"/>
  <c r="L46" i="1"/>
  <c r="L47" i="1"/>
  <c r="L45" i="1"/>
  <c r="D25" i="1"/>
  <c r="D26" i="1"/>
  <c r="D27" i="1"/>
  <c r="D28" i="1"/>
  <c r="D29" i="1"/>
  <c r="D30" i="1"/>
  <c r="D31" i="1"/>
  <c r="D32" i="1"/>
  <c r="D33" i="1"/>
  <c r="D24" i="1"/>
  <c r="J19" i="1"/>
  <c r="N19" i="1"/>
  <c r="K19" i="1"/>
  <c r="K18" i="1"/>
  <c r="M19" i="1"/>
  <c r="Q11" i="1"/>
  <c r="Q12" i="1"/>
  <c r="Q13" i="1"/>
  <c r="Q14" i="1"/>
  <c r="Q15" i="1"/>
  <c r="Q16" i="1"/>
  <c r="Q17" i="1"/>
  <c r="Q18" i="1"/>
  <c r="Q19" i="1"/>
  <c r="Q10" i="1"/>
  <c r="P19" i="1"/>
  <c r="P12" i="1"/>
  <c r="O10" i="1"/>
  <c r="P10" i="1"/>
  <c r="P11" i="1"/>
  <c r="P13" i="1"/>
  <c r="P14" i="1"/>
  <c r="P15" i="1"/>
  <c r="P16" i="1"/>
  <c r="P17" i="1"/>
  <c r="P18" i="1"/>
  <c r="O11" i="1"/>
  <c r="O12" i="1"/>
  <c r="O13" i="1"/>
  <c r="O14" i="1"/>
  <c r="O15" i="1"/>
  <c r="O16" i="1"/>
  <c r="O17" i="1"/>
  <c r="O18" i="1"/>
  <c r="O19" i="1"/>
  <c r="N11" i="1"/>
  <c r="N12" i="1"/>
  <c r="N13" i="1"/>
  <c r="N14" i="1"/>
  <c r="N15" i="1"/>
  <c r="N16" i="1"/>
  <c r="N17" i="1"/>
  <c r="N18" i="1"/>
  <c r="N10" i="1"/>
  <c r="M11" i="1"/>
  <c r="M12" i="1"/>
  <c r="M13" i="1"/>
  <c r="M14" i="1"/>
  <c r="M15" i="1"/>
  <c r="M16" i="1"/>
  <c r="M17" i="1"/>
  <c r="M18" i="1"/>
  <c r="M10" i="1"/>
  <c r="L11" i="1"/>
  <c r="L12" i="1"/>
  <c r="L13" i="1"/>
  <c r="L14" i="1"/>
  <c r="L15" i="1"/>
  <c r="L16" i="1"/>
  <c r="L17" i="1"/>
  <c r="L18" i="1"/>
  <c r="L19" i="1"/>
  <c r="L10" i="1"/>
  <c r="K11" i="1"/>
  <c r="K12" i="1"/>
  <c r="K13" i="1"/>
  <c r="K14" i="1"/>
  <c r="K15" i="1"/>
  <c r="K16" i="1"/>
  <c r="K17" i="1"/>
  <c r="K10" i="1"/>
  <c r="J14" i="1"/>
  <c r="J11" i="1"/>
  <c r="J12" i="1"/>
  <c r="J13" i="1"/>
  <c r="J15" i="1"/>
  <c r="J16" i="1"/>
  <c r="J17" i="1"/>
  <c r="J18" i="1"/>
  <c r="J10" i="1"/>
  <c r="D11" i="1"/>
  <c r="D12" i="1"/>
  <c r="D13" i="1"/>
  <c r="D14" i="1"/>
  <c r="D15" i="1"/>
  <c r="D10" i="1"/>
</calcChain>
</file>

<file path=xl/sharedStrings.xml><?xml version="1.0" encoding="utf-8"?>
<sst xmlns="http://schemas.openxmlformats.org/spreadsheetml/2006/main" count="135" uniqueCount="58">
  <si>
    <t>Параметры</t>
  </si>
  <si>
    <t>Работы</t>
  </si>
  <si>
    <t>Срок выполнения проекта t0</t>
  </si>
  <si>
    <t>tij</t>
  </si>
  <si>
    <t>dij</t>
  </si>
  <si>
    <t>kij</t>
  </si>
  <si>
    <t>Событие</t>
  </si>
  <si>
    <t>tр</t>
  </si>
  <si>
    <t>tп</t>
  </si>
  <si>
    <t>Rni</t>
  </si>
  <si>
    <t>Работа</t>
  </si>
  <si>
    <t>t_рн</t>
  </si>
  <si>
    <t>t_ро</t>
  </si>
  <si>
    <t>t_по</t>
  </si>
  <si>
    <t>t_пн</t>
  </si>
  <si>
    <t>R_п</t>
  </si>
  <si>
    <t>R_н</t>
  </si>
  <si>
    <t>R'</t>
  </si>
  <si>
    <t>R''</t>
  </si>
  <si>
    <t xml:space="preserve"> 1) ранние и поздние сроки начала и окончания, резервы времени событий</t>
  </si>
  <si>
    <t>ранний срок начала (t_рн) и окончания (t_ро) работы, поздний срок окончания (t_по) и начала (t_пн) работы; полный (R_п), независимый (R_н), частный первого вида (R'), частный второго вида (R'') резервы времени работы</t>
  </si>
  <si>
    <t>t_ij</t>
  </si>
  <si>
    <t>t_п_i</t>
  </si>
  <si>
    <t>t_п_j</t>
  </si>
  <si>
    <t>t_р_i</t>
  </si>
  <si>
    <t>t_р_j</t>
  </si>
  <si>
    <t>2) линейный график (график Ганта)</t>
  </si>
  <si>
    <t>По графику видно, что критическому пути соответствует путь:</t>
  </si>
  <si>
    <t>1-3-4-5-6</t>
  </si>
  <si>
    <t>3)</t>
  </si>
  <si>
    <t>Мат. модель:</t>
  </si>
  <si>
    <t>Искомые переменные:</t>
  </si>
  <si>
    <t>x</t>
  </si>
  <si>
    <t>t_o</t>
  </si>
  <si>
    <t>t_н</t>
  </si>
  <si>
    <t>Ограничения:</t>
  </si>
  <si>
    <t>а) по срокам выполнения</t>
  </si>
  <si>
    <t>Условие</t>
  </si>
  <si>
    <t>Лев. Ч.</t>
  </si>
  <si>
    <t>Знак</t>
  </si>
  <si>
    <t>Прав. Ч.</t>
  </si>
  <si>
    <t>to_36 &lt;= t0</t>
  </si>
  <si>
    <t>to_46 &lt;= t0</t>
  </si>
  <si>
    <t>to_56 &lt;= t0</t>
  </si>
  <si>
    <t>&lt;=</t>
  </si>
  <si>
    <t>б) по не превышению минимального времени работы</t>
  </si>
  <si>
    <t>Исходные данные:</t>
  </si>
  <si>
    <t>в) зависимость от вложенных средств</t>
  </si>
  <si>
    <t>=</t>
  </si>
  <si>
    <t>г) время начала выполнения каждой работы должно быть не меньше времени окончания
непосредственно предшествующей ей работы</t>
  </si>
  <si>
    <t>&gt;=</t>
  </si>
  <si>
    <t>f</t>
  </si>
  <si>
    <t>f= х12 + х13 + х14 + х24 + х25 + х34 + х36 + х45 + х46 + х56 -&gt; min</t>
  </si>
  <si>
    <t xml:space="preserve"> 4) ранние и поздние сроки начала и окончания, резервы времени событий</t>
  </si>
  <si>
    <t>5) линейный график (график Ганта)</t>
  </si>
  <si>
    <t>6) выводы</t>
  </si>
  <si>
    <t>Чтобы выполнить работы проекта за директивное время t0=40, необходимо дополнительно вложить 304,19 ден.ед. При этом средства распределятся следующим образом:</t>
  </si>
  <si>
    <t>Сокращение срока реализации проекта за счет вложения дополнительных средств составит 12 ед.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</si>
</sst>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1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32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34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36" xfId="1" applyBorder="1" applyAlignment="1">
      <alignment horizontal="center"/>
    </xf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0" fillId="0" borderId="9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0" xfId="1" applyBorder="1"/>
    <xf numFmtId="0" fontId="0" fillId="0" borderId="12" xfId="0" applyBorder="1"/>
    <xf numFmtId="0" fontId="1" fillId="0" borderId="3" xfId="1" applyFill="1" applyBorder="1" applyAlignment="1">
      <alignment horizontal="right"/>
    </xf>
    <xf numFmtId="0" fontId="1" fillId="0" borderId="5" xfId="1" applyFill="1" applyBorder="1" applyAlignment="1">
      <alignment horizontal="right"/>
    </xf>
    <xf numFmtId="0" fontId="0" fillId="0" borderId="3" xfId="0" applyBorder="1"/>
    <xf numFmtId="0" fontId="0" fillId="0" borderId="1" xfId="0" applyFill="1" applyBorder="1"/>
    <xf numFmtId="0" fontId="1" fillId="0" borderId="38" xfId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2" xfId="0" applyNumberFormat="1" applyBorder="1" applyAlignment="1">
      <alignment wrapText="1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25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29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26" xfId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4" xfId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1" fillId="0" borderId="1" xfId="1" applyBorder="1" applyAlignment="1"/>
    <xf numFmtId="0" fontId="0" fillId="0" borderId="0" xfId="0" quotePrefix="1" applyFill="1" applyBorder="1"/>
    <xf numFmtId="0" fontId="0" fillId="0" borderId="9" xfId="0" quotePrefix="1" applyFill="1" applyBorder="1"/>
    <xf numFmtId="0" fontId="0" fillId="0" borderId="2" xfId="0" quotePrefix="1" applyFill="1" applyBorder="1"/>
    <xf numFmtId="0" fontId="0" fillId="0" borderId="0" xfId="0" applyAlignment="1"/>
    <xf numFmtId="0" fontId="0" fillId="0" borderId="0" xfId="0" applyFill="1" applyBorder="1"/>
    <xf numFmtId="0" fontId="0" fillId="0" borderId="2" xfId="0" applyFill="1" applyBorder="1"/>
  </cellXfs>
  <cellStyles count="2">
    <cellStyle name="Обычный" xfId="0" builtinId="0"/>
    <cellStyle name="Обычный 2" xfId="1" xr:uid="{0D6E4267-3EA7-45E4-B973-2A0873CE3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Ганта</a:t>
            </a:r>
          </a:p>
        </c:rich>
      </c:tx>
      <c:layout>
        <c:manualLayout>
          <c:xMode val="edge"/>
          <c:yMode val="edge"/>
          <c:x val="0.407383498115367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Лист1!$I$10:$I$19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Лист1!$A$24:$A$33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42B7-A93F-08F51CF64C28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Лист1!$I$10:$I$19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Лист1!$B$24:$B$33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A-42B7-A93F-08F51CF64C28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Лист1!$I$10:$I$19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Лист1!$C$24:$C$33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A-42B7-A93F-08F51CF6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838863"/>
        <c:axId val="1303840111"/>
      </c:barChart>
      <c:catAx>
        <c:axId val="1303838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3840111"/>
        <c:crosses val="autoZero"/>
        <c:auto val="1"/>
        <c:lblAlgn val="ctr"/>
        <c:lblOffset val="100"/>
        <c:noMultiLvlLbl val="0"/>
      </c:catAx>
      <c:valAx>
        <c:axId val="13038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383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Ганта</a:t>
            </a:r>
          </a:p>
        </c:rich>
      </c:tx>
      <c:layout>
        <c:manualLayout>
          <c:xMode val="edge"/>
          <c:yMode val="edge"/>
          <c:x val="0.407383498115367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Лист1!$I$76:$I$85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Лист1!$A$90:$A$99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5-4BEE-8B7D-55B17BEF5E68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Лист1!$I$76:$I$85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Лист1!$B$90:$B$99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5-4BEE-8B7D-55B17BEF5E68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Лист1!$I$76:$I$85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Лист1!$C$90:$C$99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5-4BEE-8B7D-55B17BEF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838863"/>
        <c:axId val="1303840111"/>
      </c:barChart>
      <c:catAx>
        <c:axId val="1303838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3840111"/>
        <c:crosses val="autoZero"/>
        <c:auto val="1"/>
        <c:lblAlgn val="ctr"/>
        <c:lblOffset val="100"/>
        <c:noMultiLvlLbl val="0"/>
      </c:catAx>
      <c:valAx>
        <c:axId val="13038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383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19</xdr:row>
      <xdr:rowOff>177800</xdr:rowOff>
    </xdr:from>
    <xdr:to>
      <xdr:col>15</xdr:col>
      <xdr:colOff>3175</xdr:colOff>
      <xdr:row>34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230C32-D1CD-4BF7-A18B-3409E5463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291354</xdr:colOff>
      <xdr:row>87</xdr:row>
      <xdr:rowOff>7471</xdr:rowOff>
    </xdr:from>
    <xdr:to>
      <xdr:col>14</xdr:col>
      <xdr:colOff>532467</xdr:colOff>
      <xdr:row>101</xdr:row>
      <xdr:rowOff>175186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4DA330-94B3-42B9-B17D-4B5BAC73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A499-B10A-445E-9E88-EA014C665DEA}">
  <dimension ref="A1:V117"/>
  <sheetViews>
    <sheetView tabSelected="1" topLeftCell="A94" zoomScale="85" zoomScaleNormal="85" workbookViewId="0">
      <selection activeCell="A118" sqref="A118"/>
    </sheetView>
  </sheetViews>
  <sheetFormatPr defaultRowHeight="14.5" x14ac:dyDescent="0.35"/>
  <cols>
    <col min="6" max="6" width="11" customWidth="1"/>
    <col min="11" max="11" width="26.6328125" customWidth="1"/>
    <col min="16" max="16" width="21.453125" customWidth="1"/>
  </cols>
  <sheetData>
    <row r="1" spans="1:22" ht="15" thickBot="1" x14ac:dyDescent="0.4">
      <c r="A1" s="39" t="s">
        <v>0</v>
      </c>
      <c r="B1" s="40"/>
      <c r="C1" s="43" t="s">
        <v>1</v>
      </c>
      <c r="D1" s="44"/>
      <c r="E1" s="44"/>
      <c r="F1" s="44"/>
      <c r="G1" s="44"/>
      <c r="H1" s="44"/>
      <c r="I1" s="44"/>
      <c r="J1" s="44"/>
      <c r="K1" s="44"/>
      <c r="L1" s="45"/>
      <c r="M1" s="43" t="s">
        <v>2</v>
      </c>
      <c r="N1" s="44"/>
      <c r="O1" s="45"/>
    </row>
    <row r="2" spans="1:22" ht="15" thickBot="1" x14ac:dyDescent="0.4">
      <c r="A2" s="41"/>
      <c r="B2" s="42"/>
      <c r="C2" s="3">
        <v>1.2</v>
      </c>
      <c r="D2" s="5">
        <v>1.3</v>
      </c>
      <c r="E2" s="5">
        <v>1.4</v>
      </c>
      <c r="F2" s="5">
        <v>2.4</v>
      </c>
      <c r="G2" s="5">
        <v>2.5</v>
      </c>
      <c r="H2" s="5">
        <v>3.4</v>
      </c>
      <c r="I2" s="5">
        <v>3.6</v>
      </c>
      <c r="J2" s="5">
        <v>4.5</v>
      </c>
      <c r="K2" s="5">
        <v>4.5999999999999996</v>
      </c>
      <c r="L2" s="6">
        <v>5.6</v>
      </c>
      <c r="M2" s="39">
        <v>40</v>
      </c>
      <c r="N2" s="46"/>
      <c r="O2" s="40"/>
    </row>
    <row r="3" spans="1:22" x14ac:dyDescent="0.35">
      <c r="A3" s="51" t="s">
        <v>3</v>
      </c>
      <c r="B3" s="52"/>
      <c r="C3" s="4">
        <v>6</v>
      </c>
      <c r="D3" s="2">
        <v>13</v>
      </c>
      <c r="E3" s="2">
        <v>20</v>
      </c>
      <c r="F3" s="2">
        <v>9</v>
      </c>
      <c r="G3" s="2">
        <v>14</v>
      </c>
      <c r="H3" s="2">
        <v>16</v>
      </c>
      <c r="I3" s="2">
        <v>15</v>
      </c>
      <c r="J3" s="2">
        <v>10</v>
      </c>
      <c r="K3" s="2">
        <v>17</v>
      </c>
      <c r="L3" s="7">
        <v>13</v>
      </c>
      <c r="M3" s="47"/>
      <c r="N3" s="48"/>
      <c r="O3" s="49"/>
    </row>
    <row r="4" spans="1:22" x14ac:dyDescent="0.35">
      <c r="A4" s="53" t="s">
        <v>4</v>
      </c>
      <c r="B4" s="54"/>
      <c r="C4" s="8">
        <v>5</v>
      </c>
      <c r="D4" s="1">
        <v>10</v>
      </c>
      <c r="E4" s="1">
        <v>16</v>
      </c>
      <c r="F4" s="1">
        <v>7</v>
      </c>
      <c r="G4" s="1">
        <v>11</v>
      </c>
      <c r="H4" s="1">
        <v>13</v>
      </c>
      <c r="I4" s="1">
        <v>12</v>
      </c>
      <c r="J4" s="1">
        <v>7</v>
      </c>
      <c r="K4" s="1">
        <v>15</v>
      </c>
      <c r="L4" s="9">
        <v>9</v>
      </c>
      <c r="M4" s="47"/>
      <c r="N4" s="48"/>
      <c r="O4" s="49"/>
    </row>
    <row r="5" spans="1:22" ht="15" thickBot="1" x14ac:dyDescent="0.4">
      <c r="A5" s="55" t="s">
        <v>5</v>
      </c>
      <c r="B5" s="56"/>
      <c r="C5" s="10">
        <v>0.05</v>
      </c>
      <c r="D5" s="11">
        <v>0.25</v>
      </c>
      <c r="E5" s="11">
        <v>0.3</v>
      </c>
      <c r="F5" s="11">
        <v>7.0000000000000007E-2</v>
      </c>
      <c r="G5" s="11">
        <v>0.15</v>
      </c>
      <c r="H5" s="11">
        <v>0.1</v>
      </c>
      <c r="I5" s="11">
        <v>0.05</v>
      </c>
      <c r="J5" s="11">
        <v>0.03</v>
      </c>
      <c r="K5" s="11">
        <v>0.14000000000000001</v>
      </c>
      <c r="L5" s="12">
        <v>0.5</v>
      </c>
      <c r="M5" s="41"/>
      <c r="N5" s="42"/>
      <c r="O5" s="50"/>
    </row>
    <row r="6" spans="1:22" x14ac:dyDescent="0.35">
      <c r="I6" s="37" t="s">
        <v>20</v>
      </c>
      <c r="J6" s="37"/>
      <c r="K6" s="37"/>
      <c r="L6" s="37"/>
      <c r="M6" s="37"/>
      <c r="N6" s="37"/>
      <c r="O6" s="37"/>
      <c r="P6" s="37"/>
      <c r="Q6" s="37"/>
    </row>
    <row r="7" spans="1:22" x14ac:dyDescent="0.35">
      <c r="I7" s="37"/>
      <c r="J7" s="37"/>
      <c r="K7" s="37"/>
      <c r="L7" s="37"/>
      <c r="M7" s="37"/>
      <c r="N7" s="37"/>
      <c r="O7" s="37"/>
      <c r="P7" s="37"/>
      <c r="Q7" s="37"/>
    </row>
    <row r="8" spans="1:22" x14ac:dyDescent="0.35">
      <c r="A8" s="13" t="s">
        <v>19</v>
      </c>
      <c r="I8" s="38"/>
      <c r="J8" s="38"/>
      <c r="K8" s="38"/>
      <c r="L8" s="38"/>
      <c r="M8" s="38"/>
      <c r="N8" s="38"/>
      <c r="O8" s="38"/>
      <c r="P8" s="38"/>
      <c r="Q8" s="38"/>
    </row>
    <row r="9" spans="1:22" x14ac:dyDescent="0.35">
      <c r="A9" s="14" t="s">
        <v>6</v>
      </c>
      <c r="B9" s="14" t="s">
        <v>7</v>
      </c>
      <c r="C9" s="14" t="s">
        <v>8</v>
      </c>
      <c r="D9" s="14" t="s">
        <v>9</v>
      </c>
      <c r="I9" s="21" t="s">
        <v>10</v>
      </c>
      <c r="J9" s="31" t="s">
        <v>11</v>
      </c>
      <c r="K9" s="31" t="s">
        <v>12</v>
      </c>
      <c r="L9" s="31" t="s">
        <v>13</v>
      </c>
      <c r="M9" s="31" t="s">
        <v>14</v>
      </c>
      <c r="N9" s="31" t="s">
        <v>15</v>
      </c>
      <c r="O9" s="31" t="s">
        <v>16</v>
      </c>
      <c r="P9" s="31" t="s">
        <v>17</v>
      </c>
      <c r="Q9" s="34" t="s">
        <v>18</v>
      </c>
      <c r="R9" s="35" t="s">
        <v>21</v>
      </c>
      <c r="S9" s="35" t="s">
        <v>22</v>
      </c>
      <c r="T9" s="35" t="s">
        <v>23</v>
      </c>
      <c r="U9" s="35" t="s">
        <v>24</v>
      </c>
      <c r="V9" s="35" t="s">
        <v>25</v>
      </c>
    </row>
    <row r="10" spans="1:22" x14ac:dyDescent="0.35">
      <c r="A10" s="14">
        <v>1</v>
      </c>
      <c r="B10" s="15">
        <v>0</v>
      </c>
      <c r="C10" s="15">
        <v>0</v>
      </c>
      <c r="D10" s="17">
        <f>C10-B10</f>
        <v>0</v>
      </c>
      <c r="I10" s="30">
        <v>1.2</v>
      </c>
      <c r="J10" s="32">
        <f>U10</f>
        <v>0</v>
      </c>
      <c r="K10" s="23">
        <f>J10+R10</f>
        <v>6</v>
      </c>
      <c r="L10" s="23">
        <f>T10</f>
        <v>20</v>
      </c>
      <c r="M10" s="23">
        <f>L10-R10</f>
        <v>14</v>
      </c>
      <c r="N10" s="23">
        <f>T10-U10-R10</f>
        <v>14</v>
      </c>
      <c r="O10" s="23">
        <f>V10-S10-R10</f>
        <v>0</v>
      </c>
      <c r="P10" s="23">
        <f>T10-S10-R10</f>
        <v>14</v>
      </c>
      <c r="Q10" s="24">
        <f>V10-U10-R10</f>
        <v>0</v>
      </c>
      <c r="R10" s="36">
        <v>6</v>
      </c>
      <c r="S10" s="22">
        <v>0</v>
      </c>
      <c r="T10" s="22">
        <v>20</v>
      </c>
      <c r="U10" s="22">
        <v>0</v>
      </c>
      <c r="V10" s="22">
        <v>6</v>
      </c>
    </row>
    <row r="11" spans="1:22" x14ac:dyDescent="0.35">
      <c r="A11" s="14">
        <v>2</v>
      </c>
      <c r="B11" s="15">
        <v>6</v>
      </c>
      <c r="C11" s="15">
        <v>20</v>
      </c>
      <c r="D11" s="17">
        <f t="shared" ref="D11:D15" si="0">C11-B11</f>
        <v>14</v>
      </c>
      <c r="I11" s="30">
        <v>1.3</v>
      </c>
      <c r="J11" s="33">
        <f t="shared" ref="J11:J18" si="1">U11</f>
        <v>0</v>
      </c>
      <c r="K11" s="25">
        <f t="shared" ref="K11:K17" si="2">J11+R11</f>
        <v>13</v>
      </c>
      <c r="L11" s="25">
        <f t="shared" ref="L11:L19" si="3">T11</f>
        <v>13</v>
      </c>
      <c r="M11" s="25">
        <f t="shared" ref="M11:M18" si="4">L11-R11</f>
        <v>0</v>
      </c>
      <c r="N11" s="25">
        <f t="shared" ref="N11:N18" si="5">T11-U11-R11</f>
        <v>0</v>
      </c>
      <c r="O11" s="25">
        <f t="shared" ref="O11:O19" si="6">V11-S11-R11</f>
        <v>0</v>
      </c>
      <c r="P11" s="25">
        <f t="shared" ref="P11:P18" si="7">T11-S11-R11</f>
        <v>0</v>
      </c>
      <c r="Q11" s="26">
        <f t="shared" ref="Q11:Q19" si="8">V11-U11-R11</f>
        <v>0</v>
      </c>
      <c r="R11" s="36">
        <v>13</v>
      </c>
      <c r="S11" s="22">
        <v>0</v>
      </c>
      <c r="T11" s="22">
        <v>13</v>
      </c>
      <c r="U11" s="22">
        <v>0</v>
      </c>
      <c r="V11" s="22">
        <v>13</v>
      </c>
    </row>
    <row r="12" spans="1:22" x14ac:dyDescent="0.35">
      <c r="A12" s="14">
        <v>3</v>
      </c>
      <c r="B12" s="15">
        <v>13</v>
      </c>
      <c r="C12" s="15">
        <v>13</v>
      </c>
      <c r="D12" s="17">
        <f t="shared" si="0"/>
        <v>0</v>
      </c>
      <c r="I12" s="30">
        <v>1.4</v>
      </c>
      <c r="J12" s="33">
        <f t="shared" si="1"/>
        <v>0</v>
      </c>
      <c r="K12" s="25">
        <f t="shared" si="2"/>
        <v>20</v>
      </c>
      <c r="L12" s="25">
        <f t="shared" si="3"/>
        <v>29</v>
      </c>
      <c r="M12" s="25">
        <f t="shared" si="4"/>
        <v>9</v>
      </c>
      <c r="N12" s="25">
        <f t="shared" si="5"/>
        <v>9</v>
      </c>
      <c r="O12" s="25">
        <f t="shared" si="6"/>
        <v>9</v>
      </c>
      <c r="P12" s="25">
        <f>T12-S12-R12</f>
        <v>9</v>
      </c>
      <c r="Q12" s="26">
        <f t="shared" si="8"/>
        <v>9</v>
      </c>
      <c r="R12" s="36">
        <v>20</v>
      </c>
      <c r="S12" s="22">
        <v>0</v>
      </c>
      <c r="T12" s="22">
        <v>29</v>
      </c>
      <c r="U12" s="22">
        <v>0</v>
      </c>
      <c r="V12" s="22">
        <v>29</v>
      </c>
    </row>
    <row r="13" spans="1:22" x14ac:dyDescent="0.35">
      <c r="A13" s="14">
        <v>4</v>
      </c>
      <c r="B13" s="15">
        <v>29</v>
      </c>
      <c r="C13" s="15">
        <v>29</v>
      </c>
      <c r="D13" s="17">
        <f t="shared" si="0"/>
        <v>0</v>
      </c>
      <c r="I13" s="30">
        <v>2.4</v>
      </c>
      <c r="J13" s="33">
        <f t="shared" si="1"/>
        <v>6</v>
      </c>
      <c r="K13" s="25">
        <f t="shared" si="2"/>
        <v>15</v>
      </c>
      <c r="L13" s="25">
        <f t="shared" si="3"/>
        <v>29</v>
      </c>
      <c r="M13" s="25">
        <f t="shared" si="4"/>
        <v>20</v>
      </c>
      <c r="N13" s="25">
        <f t="shared" si="5"/>
        <v>14</v>
      </c>
      <c r="O13" s="25">
        <f t="shared" si="6"/>
        <v>0</v>
      </c>
      <c r="P13" s="25">
        <f t="shared" si="7"/>
        <v>0</v>
      </c>
      <c r="Q13" s="26">
        <f t="shared" si="8"/>
        <v>14</v>
      </c>
      <c r="R13" s="36">
        <v>9</v>
      </c>
      <c r="S13" s="22">
        <v>20</v>
      </c>
      <c r="T13" s="22">
        <v>29</v>
      </c>
      <c r="U13" s="22">
        <v>6</v>
      </c>
      <c r="V13" s="22">
        <v>29</v>
      </c>
    </row>
    <row r="14" spans="1:22" x14ac:dyDescent="0.35">
      <c r="A14" s="14">
        <v>5</v>
      </c>
      <c r="B14" s="15">
        <v>39</v>
      </c>
      <c r="C14" s="15">
        <v>39</v>
      </c>
      <c r="D14" s="17">
        <f t="shared" si="0"/>
        <v>0</v>
      </c>
      <c r="I14" s="30">
        <v>2.5</v>
      </c>
      <c r="J14" s="33">
        <f>U14</f>
        <v>6</v>
      </c>
      <c r="K14" s="25">
        <f t="shared" si="2"/>
        <v>20</v>
      </c>
      <c r="L14" s="25">
        <f t="shared" si="3"/>
        <v>39</v>
      </c>
      <c r="M14" s="25">
        <f t="shared" si="4"/>
        <v>25</v>
      </c>
      <c r="N14" s="25">
        <f t="shared" si="5"/>
        <v>19</v>
      </c>
      <c r="O14" s="25">
        <f t="shared" si="6"/>
        <v>5</v>
      </c>
      <c r="P14" s="25">
        <f t="shared" si="7"/>
        <v>5</v>
      </c>
      <c r="Q14" s="26">
        <f t="shared" si="8"/>
        <v>19</v>
      </c>
      <c r="R14" s="36">
        <v>14</v>
      </c>
      <c r="S14" s="22">
        <v>20</v>
      </c>
      <c r="T14" s="22">
        <v>39</v>
      </c>
      <c r="U14" s="22">
        <v>6</v>
      </c>
      <c r="V14" s="22">
        <v>39</v>
      </c>
    </row>
    <row r="15" spans="1:22" x14ac:dyDescent="0.35">
      <c r="A15" s="14">
        <v>6</v>
      </c>
      <c r="B15" s="16">
        <v>52</v>
      </c>
      <c r="C15" s="16">
        <v>52</v>
      </c>
      <c r="D15" s="18">
        <f t="shared" si="0"/>
        <v>0</v>
      </c>
      <c r="I15" s="30">
        <v>3.4</v>
      </c>
      <c r="J15" s="33">
        <f t="shared" si="1"/>
        <v>13</v>
      </c>
      <c r="K15" s="25">
        <f t="shared" si="2"/>
        <v>29</v>
      </c>
      <c r="L15" s="25">
        <f t="shared" si="3"/>
        <v>29</v>
      </c>
      <c r="M15" s="25">
        <f t="shared" si="4"/>
        <v>13</v>
      </c>
      <c r="N15" s="25">
        <f t="shared" si="5"/>
        <v>0</v>
      </c>
      <c r="O15" s="25">
        <f t="shared" si="6"/>
        <v>0</v>
      </c>
      <c r="P15" s="25">
        <f t="shared" si="7"/>
        <v>0</v>
      </c>
      <c r="Q15" s="26">
        <f t="shared" si="8"/>
        <v>0</v>
      </c>
      <c r="R15" s="36">
        <v>16</v>
      </c>
      <c r="S15" s="22">
        <v>13</v>
      </c>
      <c r="T15" s="22">
        <v>29</v>
      </c>
      <c r="U15" s="22">
        <v>13</v>
      </c>
      <c r="V15" s="22">
        <v>29</v>
      </c>
    </row>
    <row r="16" spans="1:22" x14ac:dyDescent="0.35">
      <c r="I16" s="30">
        <v>3.6</v>
      </c>
      <c r="J16" s="33">
        <f t="shared" si="1"/>
        <v>13</v>
      </c>
      <c r="K16" s="25">
        <f t="shared" si="2"/>
        <v>28</v>
      </c>
      <c r="L16" s="25">
        <f t="shared" si="3"/>
        <v>52</v>
      </c>
      <c r="M16" s="25">
        <f t="shared" si="4"/>
        <v>37</v>
      </c>
      <c r="N16" s="25">
        <f t="shared" si="5"/>
        <v>24</v>
      </c>
      <c r="O16" s="25">
        <f t="shared" si="6"/>
        <v>24</v>
      </c>
      <c r="P16" s="25">
        <f t="shared" si="7"/>
        <v>24</v>
      </c>
      <c r="Q16" s="26">
        <f t="shared" si="8"/>
        <v>24</v>
      </c>
      <c r="R16" s="36">
        <v>15</v>
      </c>
      <c r="S16" s="22">
        <v>13</v>
      </c>
      <c r="T16" s="22">
        <v>52</v>
      </c>
      <c r="U16" s="22">
        <v>13</v>
      </c>
      <c r="V16" s="22">
        <v>52</v>
      </c>
    </row>
    <row r="17" spans="1:22" x14ac:dyDescent="0.35">
      <c r="I17" s="30">
        <v>4.5</v>
      </c>
      <c r="J17" s="33">
        <f t="shared" si="1"/>
        <v>29</v>
      </c>
      <c r="K17" s="25">
        <f t="shared" si="2"/>
        <v>39</v>
      </c>
      <c r="L17" s="25">
        <f t="shared" si="3"/>
        <v>39</v>
      </c>
      <c r="M17" s="25">
        <f t="shared" si="4"/>
        <v>29</v>
      </c>
      <c r="N17" s="25">
        <f t="shared" si="5"/>
        <v>0</v>
      </c>
      <c r="O17" s="25">
        <f t="shared" si="6"/>
        <v>0</v>
      </c>
      <c r="P17" s="25">
        <f t="shared" si="7"/>
        <v>0</v>
      </c>
      <c r="Q17" s="26">
        <f t="shared" si="8"/>
        <v>0</v>
      </c>
      <c r="R17" s="36">
        <v>10</v>
      </c>
      <c r="S17" s="22">
        <v>29</v>
      </c>
      <c r="T17" s="22">
        <v>39</v>
      </c>
      <c r="U17" s="22">
        <v>29</v>
      </c>
      <c r="V17" s="22">
        <v>39</v>
      </c>
    </row>
    <row r="18" spans="1:22" x14ac:dyDescent="0.35">
      <c r="I18" s="30">
        <v>4.5999999999999996</v>
      </c>
      <c r="J18" s="33">
        <f t="shared" si="1"/>
        <v>29</v>
      </c>
      <c r="K18" s="25">
        <f>J18+R18</f>
        <v>46</v>
      </c>
      <c r="L18" s="25">
        <f t="shared" si="3"/>
        <v>52</v>
      </c>
      <c r="M18" s="25">
        <f t="shared" si="4"/>
        <v>35</v>
      </c>
      <c r="N18" s="25">
        <f t="shared" si="5"/>
        <v>6</v>
      </c>
      <c r="O18" s="25">
        <f t="shared" si="6"/>
        <v>6</v>
      </c>
      <c r="P18" s="25">
        <f t="shared" si="7"/>
        <v>6</v>
      </c>
      <c r="Q18" s="26">
        <f t="shared" si="8"/>
        <v>6</v>
      </c>
      <c r="R18" s="36">
        <v>17</v>
      </c>
      <c r="S18" s="22">
        <v>29</v>
      </c>
      <c r="T18" s="22">
        <v>52</v>
      </c>
      <c r="U18" s="22">
        <v>29</v>
      </c>
      <c r="V18" s="22">
        <v>52</v>
      </c>
    </row>
    <row r="19" spans="1:22" x14ac:dyDescent="0.35">
      <c r="I19" s="30">
        <v>5.6</v>
      </c>
      <c r="J19" s="27">
        <f>U19</f>
        <v>39</v>
      </c>
      <c r="K19" s="28">
        <f>J19+R19</f>
        <v>52</v>
      </c>
      <c r="L19" s="28">
        <f t="shared" si="3"/>
        <v>52</v>
      </c>
      <c r="M19" s="28">
        <f>L19-R19</f>
        <v>39</v>
      </c>
      <c r="N19" s="28">
        <f>T19-U19-R19</f>
        <v>0</v>
      </c>
      <c r="O19" s="28">
        <f t="shared" si="6"/>
        <v>-13</v>
      </c>
      <c r="P19" s="28">
        <f>T19-S19-R19</f>
        <v>-13</v>
      </c>
      <c r="Q19" s="29">
        <f t="shared" si="8"/>
        <v>0</v>
      </c>
      <c r="R19" s="36">
        <v>13</v>
      </c>
      <c r="S19" s="22">
        <v>52</v>
      </c>
      <c r="T19" s="22">
        <v>52</v>
      </c>
      <c r="U19" s="22">
        <v>39</v>
      </c>
      <c r="V19" s="22">
        <v>52</v>
      </c>
    </row>
    <row r="22" spans="1:22" x14ac:dyDescent="0.35">
      <c r="A22" t="s">
        <v>26</v>
      </c>
    </row>
    <row r="23" spans="1:22" x14ac:dyDescent="0.35">
      <c r="A23" s="22" t="s">
        <v>11</v>
      </c>
      <c r="B23" s="35" t="s">
        <v>21</v>
      </c>
      <c r="C23" s="22" t="s">
        <v>15</v>
      </c>
      <c r="P23" t="s">
        <v>27</v>
      </c>
    </row>
    <row r="24" spans="1:22" x14ac:dyDescent="0.35">
      <c r="A24" s="33">
        <v>0</v>
      </c>
      <c r="B24" s="19">
        <v>6</v>
      </c>
      <c r="C24" s="26">
        <v>14</v>
      </c>
      <c r="D24" t="str">
        <f>IF(C24 &lt;&gt; 0, "есть резерв", "критический")</f>
        <v>есть резерв</v>
      </c>
      <c r="P24" t="s">
        <v>28</v>
      </c>
    </row>
    <row r="25" spans="1:22" x14ac:dyDescent="0.35">
      <c r="A25" s="33">
        <v>0</v>
      </c>
      <c r="B25" s="19">
        <v>13</v>
      </c>
      <c r="C25" s="26">
        <v>0</v>
      </c>
      <c r="D25" t="str">
        <f t="shared" ref="D25:D33" si="9">IF(C25 &lt;&gt; 0, "есть резерв", "критический")</f>
        <v>критический</v>
      </c>
    </row>
    <row r="26" spans="1:22" x14ac:dyDescent="0.35">
      <c r="A26" s="33">
        <v>0</v>
      </c>
      <c r="B26" s="19">
        <v>20</v>
      </c>
      <c r="C26" s="26">
        <v>9</v>
      </c>
      <c r="D26" t="str">
        <f t="shared" si="9"/>
        <v>есть резерв</v>
      </c>
    </row>
    <row r="27" spans="1:22" x14ac:dyDescent="0.35">
      <c r="A27" s="33">
        <v>6</v>
      </c>
      <c r="B27" s="19">
        <v>9</v>
      </c>
      <c r="C27" s="26">
        <v>14</v>
      </c>
      <c r="D27" t="str">
        <f t="shared" si="9"/>
        <v>есть резерв</v>
      </c>
    </row>
    <row r="28" spans="1:22" x14ac:dyDescent="0.35">
      <c r="A28" s="33">
        <v>6</v>
      </c>
      <c r="B28" s="19">
        <v>14</v>
      </c>
      <c r="C28" s="26">
        <v>19</v>
      </c>
      <c r="D28" t="str">
        <f t="shared" si="9"/>
        <v>есть резерв</v>
      </c>
    </row>
    <row r="29" spans="1:22" x14ac:dyDescent="0.35">
      <c r="A29" s="33">
        <v>13</v>
      </c>
      <c r="B29" s="19">
        <v>16</v>
      </c>
      <c r="C29" s="26">
        <v>0</v>
      </c>
      <c r="D29" t="str">
        <f t="shared" si="9"/>
        <v>критический</v>
      </c>
    </row>
    <row r="30" spans="1:22" x14ac:dyDescent="0.35">
      <c r="A30" s="33">
        <v>13</v>
      </c>
      <c r="B30" s="19">
        <v>15</v>
      </c>
      <c r="C30" s="26">
        <v>24</v>
      </c>
      <c r="D30" t="str">
        <f t="shared" si="9"/>
        <v>есть резерв</v>
      </c>
    </row>
    <row r="31" spans="1:22" x14ac:dyDescent="0.35">
      <c r="A31" s="33">
        <v>29</v>
      </c>
      <c r="B31" s="19">
        <v>10</v>
      </c>
      <c r="C31" s="26">
        <v>0</v>
      </c>
      <c r="D31" t="str">
        <f t="shared" si="9"/>
        <v>критический</v>
      </c>
    </row>
    <row r="32" spans="1:22" x14ac:dyDescent="0.35">
      <c r="A32" s="33">
        <v>29</v>
      </c>
      <c r="B32" s="19">
        <v>17</v>
      </c>
      <c r="C32" s="26">
        <v>6</v>
      </c>
      <c r="D32" t="str">
        <f t="shared" si="9"/>
        <v>есть резерв</v>
      </c>
    </row>
    <row r="33" spans="1:19" x14ac:dyDescent="0.35">
      <c r="A33" s="27">
        <v>52</v>
      </c>
      <c r="B33" s="20">
        <v>13</v>
      </c>
      <c r="C33" s="29">
        <v>0</v>
      </c>
      <c r="D33" t="str">
        <f t="shared" si="9"/>
        <v>критический</v>
      </c>
    </row>
    <row r="38" spans="1:19" x14ac:dyDescent="0.35">
      <c r="A38" t="s">
        <v>29</v>
      </c>
    </row>
    <row r="39" spans="1:19" x14ac:dyDescent="0.35">
      <c r="A39" t="s">
        <v>30</v>
      </c>
    </row>
    <row r="40" spans="1:19" x14ac:dyDescent="0.35">
      <c r="A40" t="s">
        <v>52</v>
      </c>
    </row>
    <row r="42" spans="1:19" x14ac:dyDescent="0.35">
      <c r="A42" t="s">
        <v>46</v>
      </c>
      <c r="F42" t="s">
        <v>31</v>
      </c>
      <c r="K42" t="s">
        <v>35</v>
      </c>
    </row>
    <row r="43" spans="1:19" x14ac:dyDescent="0.35">
      <c r="A43" s="65" t="s">
        <v>3</v>
      </c>
      <c r="B43" s="65" t="s">
        <v>4</v>
      </c>
      <c r="C43" s="65" t="s">
        <v>5</v>
      </c>
      <c r="F43" s="21" t="s">
        <v>10</v>
      </c>
      <c r="G43" s="22" t="s">
        <v>32</v>
      </c>
      <c r="H43" s="22" t="s">
        <v>33</v>
      </c>
      <c r="I43" s="22" t="s">
        <v>34</v>
      </c>
      <c r="K43" t="s">
        <v>36</v>
      </c>
      <c r="P43" t="s">
        <v>45</v>
      </c>
    </row>
    <row r="44" spans="1:19" x14ac:dyDescent="0.35">
      <c r="A44" s="14">
        <v>6</v>
      </c>
      <c r="B44" s="14">
        <v>5</v>
      </c>
      <c r="C44" s="14">
        <v>0.05</v>
      </c>
      <c r="F44" s="21">
        <v>1.2</v>
      </c>
      <c r="G44" s="57">
        <v>20.000000000000071</v>
      </c>
      <c r="H44" s="57">
        <v>5</v>
      </c>
      <c r="I44" s="60">
        <v>0</v>
      </c>
      <c r="K44" s="22" t="s">
        <v>37</v>
      </c>
      <c r="L44" s="22" t="s">
        <v>38</v>
      </c>
      <c r="M44" s="22" t="s">
        <v>39</v>
      </c>
      <c r="N44" s="22" t="s">
        <v>40</v>
      </c>
      <c r="P44" s="22" t="s">
        <v>37</v>
      </c>
      <c r="Q44" s="22" t="s">
        <v>38</v>
      </c>
      <c r="R44" s="22" t="s">
        <v>39</v>
      </c>
      <c r="S44" s="22" t="s">
        <v>40</v>
      </c>
    </row>
    <row r="45" spans="1:19" x14ac:dyDescent="0.35">
      <c r="A45" s="14">
        <v>13</v>
      </c>
      <c r="B45" s="14">
        <v>10</v>
      </c>
      <c r="C45" s="14">
        <v>0.25</v>
      </c>
      <c r="F45" s="21">
        <v>1.3</v>
      </c>
      <c r="G45" s="57">
        <v>12</v>
      </c>
      <c r="H45" s="57">
        <v>10</v>
      </c>
      <c r="I45" s="60">
        <v>0</v>
      </c>
      <c r="K45" s="22" t="s">
        <v>41</v>
      </c>
      <c r="L45" s="57">
        <f>H50</f>
        <v>22</v>
      </c>
      <c r="M45" s="57" t="s">
        <v>44</v>
      </c>
      <c r="N45" s="60">
        <f>M2</f>
        <v>40</v>
      </c>
      <c r="P45" s="22" t="str">
        <f>"to(" &amp; F44 &amp; ") - tн(" &amp; F44 &amp; ") &gt;= " &amp; B44</f>
        <v>to(1,2) - tн(1,2) &gt;= 5</v>
      </c>
      <c r="Q45" s="57">
        <f>H44-I44</f>
        <v>5</v>
      </c>
      <c r="R45" s="57" t="s">
        <v>44</v>
      </c>
      <c r="S45" s="60">
        <f>B44</f>
        <v>5</v>
      </c>
    </row>
    <row r="46" spans="1:19" x14ac:dyDescent="0.35">
      <c r="A46" s="14">
        <v>20</v>
      </c>
      <c r="B46" s="14">
        <v>16</v>
      </c>
      <c r="C46" s="14">
        <v>0.3</v>
      </c>
      <c r="F46" s="21">
        <v>1.4</v>
      </c>
      <c r="G46" s="57">
        <v>13.333333333333302</v>
      </c>
      <c r="H46" s="57">
        <v>16</v>
      </c>
      <c r="I46" s="60">
        <v>0</v>
      </c>
      <c r="K46" s="22" t="s">
        <v>42</v>
      </c>
      <c r="L46" s="57">
        <f>H52</f>
        <v>38</v>
      </c>
      <c r="M46" s="57" t="s">
        <v>44</v>
      </c>
      <c r="N46" s="60">
        <f>M2</f>
        <v>40</v>
      </c>
      <c r="P46" s="22" t="str">
        <f t="shared" ref="P46:P53" si="10">"to(" &amp; F45 &amp; ") - tн(" &amp; F45 &amp; ") &gt;= " &amp; B45</f>
        <v>to(1,3) - tн(1,3) &gt;= 10</v>
      </c>
      <c r="Q46" s="57">
        <f t="shared" ref="Q46:Q53" si="11">H45-I45</f>
        <v>10</v>
      </c>
      <c r="R46" s="57" t="s">
        <v>44</v>
      </c>
      <c r="S46" s="60">
        <f t="shared" ref="S46:S53" si="12">B45</f>
        <v>10</v>
      </c>
    </row>
    <row r="47" spans="1:19" x14ac:dyDescent="0.35">
      <c r="A47" s="14">
        <v>9</v>
      </c>
      <c r="B47" s="14">
        <v>7</v>
      </c>
      <c r="C47" s="14">
        <v>7.0000000000000007E-2</v>
      </c>
      <c r="F47" s="21">
        <v>2.4</v>
      </c>
      <c r="G47" s="57">
        <v>28.571428571428456</v>
      </c>
      <c r="H47" s="57">
        <v>12</v>
      </c>
      <c r="I47" s="60">
        <v>5</v>
      </c>
      <c r="K47" s="22" t="s">
        <v>43</v>
      </c>
      <c r="L47" s="61">
        <f>H53</f>
        <v>40</v>
      </c>
      <c r="M47" s="61" t="s">
        <v>44</v>
      </c>
      <c r="N47" s="62">
        <f>M2</f>
        <v>40</v>
      </c>
      <c r="P47" s="22" t="str">
        <f t="shared" si="10"/>
        <v>to(1,4) - tн(1,4) &gt;= 16</v>
      </c>
      <c r="Q47" s="57">
        <f t="shared" si="11"/>
        <v>16</v>
      </c>
      <c r="R47" s="57" t="s">
        <v>44</v>
      </c>
      <c r="S47" s="60">
        <f t="shared" si="12"/>
        <v>16</v>
      </c>
    </row>
    <row r="48" spans="1:19" x14ac:dyDescent="0.35">
      <c r="A48" s="14">
        <v>14</v>
      </c>
      <c r="B48" s="14">
        <v>11</v>
      </c>
      <c r="C48" s="14">
        <v>0.15</v>
      </c>
      <c r="F48" s="21">
        <v>2.5</v>
      </c>
      <c r="G48" s="57">
        <v>19.999999999999954</v>
      </c>
      <c r="H48" s="57">
        <v>16</v>
      </c>
      <c r="I48" s="60">
        <v>5</v>
      </c>
      <c r="P48" s="22" t="str">
        <f t="shared" si="10"/>
        <v>to(2,4) - tн(2,4) &gt;= 7</v>
      </c>
      <c r="Q48" s="57">
        <f t="shared" si="11"/>
        <v>7</v>
      </c>
      <c r="R48" s="57" t="s">
        <v>44</v>
      </c>
      <c r="S48" s="60">
        <f t="shared" si="12"/>
        <v>7</v>
      </c>
    </row>
    <row r="49" spans="1:19" x14ac:dyDescent="0.35">
      <c r="A49" s="14">
        <v>16</v>
      </c>
      <c r="B49" s="14">
        <v>13</v>
      </c>
      <c r="C49" s="14">
        <v>0.1</v>
      </c>
      <c r="F49" s="21">
        <v>3.4</v>
      </c>
      <c r="G49" s="57">
        <v>30.000000000000114</v>
      </c>
      <c r="H49" s="57">
        <v>23</v>
      </c>
      <c r="I49" s="60">
        <v>10</v>
      </c>
      <c r="K49" t="s">
        <v>47</v>
      </c>
      <c r="P49" s="22" t="str">
        <f t="shared" si="10"/>
        <v>to(2,5) - tн(2,5) &gt;= 11</v>
      </c>
      <c r="Q49" s="57">
        <f t="shared" si="11"/>
        <v>11</v>
      </c>
      <c r="R49" s="57" t="s">
        <v>44</v>
      </c>
      <c r="S49" s="60">
        <f t="shared" si="12"/>
        <v>11</v>
      </c>
    </row>
    <row r="50" spans="1:19" x14ac:dyDescent="0.35">
      <c r="A50" s="14">
        <v>15</v>
      </c>
      <c r="B50" s="14">
        <v>12</v>
      </c>
      <c r="C50" s="14">
        <v>0.05</v>
      </c>
      <c r="F50" s="21">
        <v>3.6</v>
      </c>
      <c r="G50" s="57">
        <v>59.999999999999147</v>
      </c>
      <c r="H50" s="57">
        <v>22</v>
      </c>
      <c r="I50" s="60">
        <v>10</v>
      </c>
      <c r="K50" s="22" t="s">
        <v>37</v>
      </c>
      <c r="L50" s="22" t="s">
        <v>38</v>
      </c>
      <c r="M50" s="22" t="s">
        <v>39</v>
      </c>
      <c r="N50" s="22" t="s">
        <v>40</v>
      </c>
      <c r="P50" s="22" t="str">
        <f t="shared" si="10"/>
        <v>to(3,4) - tн(3,4) &gt;= 13</v>
      </c>
      <c r="Q50" s="57">
        <f t="shared" si="11"/>
        <v>13</v>
      </c>
      <c r="R50" s="57" t="s">
        <v>44</v>
      </c>
      <c r="S50" s="60">
        <f t="shared" si="12"/>
        <v>13</v>
      </c>
    </row>
    <row r="51" spans="1:19" x14ac:dyDescent="0.35">
      <c r="A51" s="14">
        <v>10</v>
      </c>
      <c r="B51" s="14">
        <v>7</v>
      </c>
      <c r="C51" s="14">
        <v>0.03</v>
      </c>
      <c r="F51" s="21">
        <v>4.5</v>
      </c>
      <c r="G51" s="57">
        <v>100.00000000000213</v>
      </c>
      <c r="H51" s="57">
        <v>30</v>
      </c>
      <c r="I51" s="60">
        <v>23</v>
      </c>
      <c r="K51" s="22" t="str">
        <f>"to(" &amp; F44 &amp; ") - tн(" &amp; F44 &amp; ") = " &amp; A44 &amp; " - " &amp; C44 &amp; "x(" &amp; F44 &amp; ")"</f>
        <v>to(1,2) - tн(1,2) = 6 - 0,05x(1,2)</v>
      </c>
      <c r="L51" s="58">
        <f>H44-I44</f>
        <v>5</v>
      </c>
      <c r="M51" s="67" t="s">
        <v>48</v>
      </c>
      <c r="N51" s="59">
        <f>A44-C44*G44</f>
        <v>4.9999999999999964</v>
      </c>
      <c r="P51" s="22" t="str">
        <f t="shared" si="10"/>
        <v>to(3,6) - tн(3,6) &gt;= 12</v>
      </c>
      <c r="Q51" s="57">
        <f t="shared" si="11"/>
        <v>12</v>
      </c>
      <c r="R51" s="57" t="s">
        <v>44</v>
      </c>
      <c r="S51" s="60">
        <f t="shared" si="12"/>
        <v>12</v>
      </c>
    </row>
    <row r="52" spans="1:19" x14ac:dyDescent="0.35">
      <c r="A52" s="14">
        <v>17</v>
      </c>
      <c r="B52" s="14">
        <v>15</v>
      </c>
      <c r="C52" s="14">
        <v>0.14000000000000001</v>
      </c>
      <c r="F52" s="21">
        <v>4.5999999999999996</v>
      </c>
      <c r="G52" s="57">
        <v>14.285714285714228</v>
      </c>
      <c r="H52" s="57">
        <v>38</v>
      </c>
      <c r="I52" s="60">
        <v>23</v>
      </c>
      <c r="K52" s="22" t="str">
        <f t="shared" ref="K52:K58" si="13">"to(" &amp; F45 &amp; ") - tн(" &amp; F45 &amp; ") = " &amp; A45 &amp; " - " &amp; C45 &amp; "x(" &amp; F45 &amp; ")"</f>
        <v>to(1,3) - tн(1,3) = 13 - 0,25x(1,3)</v>
      </c>
      <c r="L52" s="57">
        <f t="shared" ref="L52:L60" si="14">H45-I45</f>
        <v>10</v>
      </c>
      <c r="M52" s="66" t="s">
        <v>48</v>
      </c>
      <c r="N52" s="60">
        <f t="shared" ref="N52:N60" si="15">A45-C45*G45</f>
        <v>10</v>
      </c>
      <c r="P52" s="22" t="str">
        <f t="shared" si="10"/>
        <v>to(4,5) - tн(4,5) &gt;= 7</v>
      </c>
      <c r="Q52" s="57">
        <f t="shared" si="11"/>
        <v>7</v>
      </c>
      <c r="R52" s="57" t="s">
        <v>44</v>
      </c>
      <c r="S52" s="60">
        <f t="shared" si="12"/>
        <v>7</v>
      </c>
    </row>
    <row r="53" spans="1:19" x14ac:dyDescent="0.35">
      <c r="A53" s="14">
        <v>13</v>
      </c>
      <c r="B53" s="14">
        <v>9</v>
      </c>
      <c r="C53" s="14">
        <v>0.5</v>
      </c>
      <c r="F53" s="21">
        <v>5.6</v>
      </c>
      <c r="G53" s="61">
        <v>6</v>
      </c>
      <c r="H53" s="61">
        <v>40</v>
      </c>
      <c r="I53" s="62">
        <v>30</v>
      </c>
      <c r="K53" s="22" t="str">
        <f t="shared" si="13"/>
        <v>to(1,4) - tн(1,4) = 20 - 0,3x(1,4)</v>
      </c>
      <c r="L53" s="57">
        <f t="shared" si="14"/>
        <v>16</v>
      </c>
      <c r="M53" s="66" t="s">
        <v>48</v>
      </c>
      <c r="N53" s="60">
        <f t="shared" si="15"/>
        <v>16.000000000000011</v>
      </c>
      <c r="P53" s="22" t="str">
        <f t="shared" si="10"/>
        <v>to(4,6) - tн(4,6) &gt;= 15</v>
      </c>
      <c r="Q53" s="57">
        <f t="shared" si="11"/>
        <v>15</v>
      </c>
      <c r="R53" s="57" t="s">
        <v>44</v>
      </c>
      <c r="S53" s="60">
        <f t="shared" si="12"/>
        <v>15</v>
      </c>
    </row>
    <row r="54" spans="1:19" x14ac:dyDescent="0.35">
      <c r="K54" s="22" t="str">
        <f t="shared" si="13"/>
        <v>to(2,4) - tн(2,4) = 9 - 0,07x(2,4)</v>
      </c>
      <c r="L54" s="57">
        <f t="shared" si="14"/>
        <v>7</v>
      </c>
      <c r="M54" s="66" t="s">
        <v>48</v>
      </c>
      <c r="N54" s="60">
        <f t="shared" si="15"/>
        <v>7.000000000000008</v>
      </c>
    </row>
    <row r="55" spans="1:19" x14ac:dyDescent="0.35">
      <c r="F55" s="22" t="s">
        <v>51</v>
      </c>
      <c r="G55" s="22">
        <f>SUM(G44:G53)</f>
        <v>304.1904761904774</v>
      </c>
      <c r="K55" s="22" t="str">
        <f t="shared" si="13"/>
        <v>to(2,5) - tн(2,5) = 14 - 0,15x(2,5)</v>
      </c>
      <c r="L55" s="57">
        <f t="shared" si="14"/>
        <v>11</v>
      </c>
      <c r="M55" s="66" t="s">
        <v>48</v>
      </c>
      <c r="N55" s="60">
        <f t="shared" si="15"/>
        <v>11.000000000000007</v>
      </c>
      <c r="P55" s="69" t="s">
        <v>49</v>
      </c>
    </row>
    <row r="56" spans="1:19" x14ac:dyDescent="0.35">
      <c r="K56" s="22" t="str">
        <f t="shared" si="13"/>
        <v>to(3,4) - tн(3,4) = 16 - 0,1x(3,4)</v>
      </c>
      <c r="L56" s="57">
        <f t="shared" si="14"/>
        <v>13</v>
      </c>
      <c r="M56" s="66" t="s">
        <v>48</v>
      </c>
      <c r="N56" s="60">
        <f t="shared" si="15"/>
        <v>12.999999999999989</v>
      </c>
      <c r="P56" s="22" t="s">
        <v>37</v>
      </c>
      <c r="Q56" s="22" t="s">
        <v>38</v>
      </c>
      <c r="R56" s="22" t="s">
        <v>39</v>
      </c>
      <c r="S56" s="22" t="s">
        <v>40</v>
      </c>
    </row>
    <row r="57" spans="1:19" x14ac:dyDescent="0.35">
      <c r="K57" s="22" t="str">
        <f>"to(" &amp; F50 &amp; ") - tн(" &amp; F50 &amp; ") = " &amp; A50 &amp; " - " &amp; C50 &amp; "x(" &amp; F50 &amp; ")"</f>
        <v>to(3,6) - tн(3,6) = 15 - 0,05x(3,6)</v>
      </c>
      <c r="L57" s="57">
        <f t="shared" si="14"/>
        <v>12</v>
      </c>
      <c r="M57" s="66" t="s">
        <v>48</v>
      </c>
      <c r="N57" s="60">
        <f t="shared" si="15"/>
        <v>12.000000000000043</v>
      </c>
      <c r="P57" s="22" t="str">
        <f xml:space="preserve"> "tн(" &amp; F44 &amp; ") = 0"</f>
        <v>tн(1,2) = 0</v>
      </c>
      <c r="Q57" s="34">
        <f>I44</f>
        <v>0</v>
      </c>
      <c r="R57" s="67" t="s">
        <v>48</v>
      </c>
      <c r="S57" s="59">
        <v>0</v>
      </c>
    </row>
    <row r="58" spans="1:19" x14ac:dyDescent="0.35">
      <c r="K58" s="22" t="str">
        <f t="shared" si="13"/>
        <v>to(4,5) - tн(4,5) = 10 - 0,03x(4,5)</v>
      </c>
      <c r="L58" s="57">
        <f t="shared" si="14"/>
        <v>7</v>
      </c>
      <c r="M58" s="66" t="s">
        <v>48</v>
      </c>
      <c r="N58" s="60">
        <f t="shared" si="15"/>
        <v>6.9999999999999361</v>
      </c>
      <c r="P58" s="22" t="str">
        <f t="shared" ref="P58:P59" si="16" xml:space="preserve"> "tн(" &amp; F45 &amp; ") = 0"</f>
        <v>tн(1,3) = 0</v>
      </c>
      <c r="Q58" s="63">
        <f t="shared" ref="Q58:Q59" si="17">I45</f>
        <v>0</v>
      </c>
      <c r="R58" s="66" t="s">
        <v>48</v>
      </c>
      <c r="S58" s="60">
        <v>0</v>
      </c>
    </row>
    <row r="59" spans="1:19" x14ac:dyDescent="0.35">
      <c r="K59" s="22" t="str">
        <f>"to(" &amp; F52 &amp; ") - tн(" &amp; F52 &amp; ") = " &amp; A52 &amp; " - " &amp; C52 &amp; "x(" &amp; F52 &amp; ")"</f>
        <v>to(4,6) - tн(4,6) = 17 - 0,14x(4,6)</v>
      </c>
      <c r="L59" s="57">
        <f t="shared" si="14"/>
        <v>15</v>
      </c>
      <c r="M59" s="66" t="s">
        <v>48</v>
      </c>
      <c r="N59" s="60">
        <f t="shared" si="15"/>
        <v>15.000000000000007</v>
      </c>
      <c r="P59" s="22" t="str">
        <f t="shared" si="16"/>
        <v>tн(1,4) = 0</v>
      </c>
      <c r="Q59" s="63">
        <f t="shared" si="17"/>
        <v>0</v>
      </c>
      <c r="R59" s="66" t="s">
        <v>48</v>
      </c>
      <c r="S59" s="60">
        <v>0</v>
      </c>
    </row>
    <row r="60" spans="1:19" x14ac:dyDescent="0.35">
      <c r="K60" s="22" t="str">
        <f>"to(" &amp; F53 &amp; ") - tн(" &amp; F53 &amp; ") = " &amp; A53 &amp; " - " &amp; C53 &amp; "x(" &amp; F53 &amp; ")"</f>
        <v>to(5,6) - tн(5,6) = 13 - 0,5x(5,6)</v>
      </c>
      <c r="L60" s="61">
        <f t="shared" si="14"/>
        <v>10</v>
      </c>
      <c r="M60" s="68" t="s">
        <v>48</v>
      </c>
      <c r="N60" s="62">
        <f t="shared" si="15"/>
        <v>10</v>
      </c>
      <c r="P60" s="22" t="str">
        <f xml:space="preserve"> "tн(" &amp; F47 &amp; ") &gt;= to(" &amp; F44 &amp; ")"</f>
        <v>tн(2,4) &gt;= to(1,2)</v>
      </c>
      <c r="Q60" s="63">
        <f>I47</f>
        <v>5</v>
      </c>
      <c r="R60" s="70" t="s">
        <v>50</v>
      </c>
      <c r="S60" s="60">
        <f>H44</f>
        <v>5</v>
      </c>
    </row>
    <row r="61" spans="1:19" x14ac:dyDescent="0.35">
      <c r="P61" s="22" t="str">
        <f xml:space="preserve"> "tн(" &amp; F48 &amp; ") &gt;= to(" &amp; F44 &amp; ")"</f>
        <v>tн(2,5) &gt;= to(1,2)</v>
      </c>
      <c r="Q61" s="63">
        <f>I48</f>
        <v>5</v>
      </c>
      <c r="R61" s="70" t="s">
        <v>50</v>
      </c>
      <c r="S61" s="60">
        <f>H44</f>
        <v>5</v>
      </c>
    </row>
    <row r="62" spans="1:19" x14ac:dyDescent="0.35">
      <c r="P62" s="22" t="str">
        <f xml:space="preserve"> "tн(" &amp; F49 &amp; ") &gt;= to(" &amp; F45 &amp; ")"</f>
        <v>tн(3,4) &gt;= to(1,3)</v>
      </c>
      <c r="Q62" s="63">
        <f>I49</f>
        <v>10</v>
      </c>
      <c r="R62" s="70" t="s">
        <v>50</v>
      </c>
      <c r="S62" s="60">
        <f>H45</f>
        <v>10</v>
      </c>
    </row>
    <row r="63" spans="1:19" x14ac:dyDescent="0.35">
      <c r="P63" s="22" t="str">
        <f xml:space="preserve"> "tн(" &amp; F50 &amp; ") &gt;= to(" &amp; F45 &amp; ")"</f>
        <v>tн(3,6) &gt;= to(1,3)</v>
      </c>
      <c r="Q63" s="63">
        <f>I50</f>
        <v>10</v>
      </c>
      <c r="R63" s="70" t="s">
        <v>50</v>
      </c>
      <c r="S63" s="60">
        <f>H45</f>
        <v>10</v>
      </c>
    </row>
    <row r="64" spans="1:19" x14ac:dyDescent="0.35">
      <c r="P64" s="22" t="str">
        <f xml:space="preserve"> "tн(" &amp; F51 &amp; ") &gt;= to(" &amp; F46 &amp; ")"</f>
        <v>tн(4,5) &gt;= to(1,4)</v>
      </c>
      <c r="Q64" s="63">
        <f>I51</f>
        <v>23</v>
      </c>
      <c r="R64" s="70" t="s">
        <v>50</v>
      </c>
      <c r="S64" s="60">
        <f>H46</f>
        <v>16</v>
      </c>
    </row>
    <row r="65" spans="1:22" x14ac:dyDescent="0.35">
      <c r="P65" s="22" t="str">
        <f xml:space="preserve"> "tн(" &amp; F51 &amp; ") &gt;= to(" &amp; F47 &amp; ")"</f>
        <v>tн(4,5) &gt;= to(2,4)</v>
      </c>
      <c r="Q65" s="63">
        <f>I51</f>
        <v>23</v>
      </c>
      <c r="R65" s="70" t="s">
        <v>50</v>
      </c>
      <c r="S65" s="60">
        <f>H47</f>
        <v>12</v>
      </c>
    </row>
    <row r="66" spans="1:22" x14ac:dyDescent="0.35">
      <c r="P66" s="22" t="str">
        <f xml:space="preserve"> "tн(" &amp; F51 &amp; ") &gt;= to(" &amp; F49 &amp; ")"</f>
        <v>tн(4,5) &gt;= to(3,4)</v>
      </c>
      <c r="Q66" s="63">
        <f>I51</f>
        <v>23</v>
      </c>
      <c r="R66" s="70" t="s">
        <v>50</v>
      </c>
      <c r="S66" s="60">
        <f>H49</f>
        <v>23</v>
      </c>
    </row>
    <row r="67" spans="1:22" x14ac:dyDescent="0.35">
      <c r="P67" s="22" t="str">
        <f xml:space="preserve"> "tн(" &amp; F52 &amp; ") &gt;= to(" &amp; F46 &amp; ")"</f>
        <v>tн(4,6) &gt;= to(1,4)</v>
      </c>
      <c r="Q67" s="63">
        <f>I52</f>
        <v>23</v>
      </c>
      <c r="R67" s="70" t="s">
        <v>50</v>
      </c>
      <c r="S67" s="60">
        <f>H46</f>
        <v>16</v>
      </c>
    </row>
    <row r="68" spans="1:22" x14ac:dyDescent="0.35">
      <c r="P68" s="22" t="str">
        <f xml:space="preserve"> "tн(" &amp; F52 &amp; ") &gt;= to(" &amp; F47 &amp; ")"</f>
        <v>tн(4,6) &gt;= to(2,4)</v>
      </c>
      <c r="Q68" s="63">
        <f>I52</f>
        <v>23</v>
      </c>
      <c r="R68" s="70" t="s">
        <v>50</v>
      </c>
      <c r="S68" s="60">
        <f>H47</f>
        <v>12</v>
      </c>
    </row>
    <row r="69" spans="1:22" x14ac:dyDescent="0.35">
      <c r="P69" s="22" t="str">
        <f xml:space="preserve"> "tн(" &amp; F52 &amp; ") &gt;= to(" &amp; F49 &amp; ")"</f>
        <v>tн(4,6) &gt;= to(3,4)</v>
      </c>
      <c r="Q69" s="63">
        <f>I52</f>
        <v>23</v>
      </c>
      <c r="R69" s="70" t="s">
        <v>50</v>
      </c>
      <c r="S69" s="60">
        <f>H49</f>
        <v>23</v>
      </c>
    </row>
    <row r="70" spans="1:22" x14ac:dyDescent="0.35">
      <c r="P70" s="22" t="str">
        <f xml:space="preserve"> "tн(" &amp; F53 &amp; ") &gt;= to(" &amp; F48 &amp; ")"</f>
        <v>tн(5,6) &gt;= to(2,5)</v>
      </c>
      <c r="Q70" s="63">
        <f>I53</f>
        <v>30</v>
      </c>
      <c r="R70" s="70" t="s">
        <v>50</v>
      </c>
      <c r="S70" s="60">
        <f>H48</f>
        <v>16</v>
      </c>
    </row>
    <row r="71" spans="1:22" x14ac:dyDescent="0.35">
      <c r="P71" s="22" t="str">
        <f xml:space="preserve"> "tн(" &amp; F53 &amp; ") &gt;= to(" &amp; F51 &amp; ")"</f>
        <v>tн(5,6) &gt;= to(4,5)</v>
      </c>
      <c r="Q71" s="64">
        <f>I53</f>
        <v>30</v>
      </c>
      <c r="R71" s="71" t="s">
        <v>50</v>
      </c>
      <c r="S71" s="62">
        <f>H51</f>
        <v>30</v>
      </c>
    </row>
    <row r="72" spans="1:22" x14ac:dyDescent="0.35">
      <c r="I72" s="37" t="s">
        <v>20</v>
      </c>
      <c r="J72" s="37"/>
      <c r="K72" s="37"/>
      <c r="L72" s="37"/>
      <c r="M72" s="37"/>
      <c r="N72" s="37"/>
      <c r="O72" s="37"/>
      <c r="P72" s="37"/>
      <c r="Q72" s="37"/>
    </row>
    <row r="73" spans="1:22" x14ac:dyDescent="0.35">
      <c r="I73" s="37"/>
      <c r="J73" s="37"/>
      <c r="K73" s="37"/>
      <c r="L73" s="37"/>
      <c r="M73" s="37"/>
      <c r="N73" s="37"/>
      <c r="O73" s="37"/>
      <c r="P73" s="37"/>
      <c r="Q73" s="37"/>
    </row>
    <row r="74" spans="1:22" ht="14.5" customHeight="1" x14ac:dyDescent="0.35">
      <c r="A74" s="13" t="s">
        <v>53</v>
      </c>
      <c r="I74" s="38"/>
      <c r="J74" s="38"/>
      <c r="K74" s="38"/>
      <c r="L74" s="38"/>
      <c r="M74" s="38"/>
      <c r="N74" s="38"/>
      <c r="O74" s="38"/>
      <c r="P74" s="38"/>
      <c r="Q74" s="38"/>
    </row>
    <row r="75" spans="1:22" x14ac:dyDescent="0.35">
      <c r="A75" s="14" t="s">
        <v>6</v>
      </c>
      <c r="B75" s="14" t="s">
        <v>7</v>
      </c>
      <c r="C75" s="14" t="s">
        <v>8</v>
      </c>
      <c r="D75" s="14" t="s">
        <v>9</v>
      </c>
      <c r="I75" s="21" t="s">
        <v>10</v>
      </c>
      <c r="J75" s="31" t="s">
        <v>11</v>
      </c>
      <c r="K75" s="31" t="s">
        <v>12</v>
      </c>
      <c r="L75" s="31" t="s">
        <v>13</v>
      </c>
      <c r="M75" s="31" t="s">
        <v>14</v>
      </c>
      <c r="N75" s="31" t="s">
        <v>15</v>
      </c>
      <c r="O75" s="31" t="s">
        <v>16</v>
      </c>
      <c r="P75" s="31" t="s">
        <v>17</v>
      </c>
      <c r="Q75" s="34" t="s">
        <v>18</v>
      </c>
      <c r="R75" s="35" t="s">
        <v>21</v>
      </c>
      <c r="S75" s="35" t="s">
        <v>22</v>
      </c>
      <c r="T75" s="35" t="s">
        <v>23</v>
      </c>
      <c r="U75" s="35" t="s">
        <v>24</v>
      </c>
      <c r="V75" s="35" t="s">
        <v>25</v>
      </c>
    </row>
    <row r="76" spans="1:22" x14ac:dyDescent="0.35">
      <c r="A76" s="14">
        <v>1</v>
      </c>
      <c r="B76" s="19">
        <v>0</v>
      </c>
      <c r="C76" s="19">
        <v>0</v>
      </c>
      <c r="D76" s="17">
        <f>C76-B76</f>
        <v>0</v>
      </c>
      <c r="I76" s="30">
        <v>1.2</v>
      </c>
      <c r="J76" s="32">
        <f>U76</f>
        <v>0</v>
      </c>
      <c r="K76" s="23">
        <f>J76+R76</f>
        <v>5</v>
      </c>
      <c r="L76" s="23">
        <f>T76</f>
        <v>16</v>
      </c>
      <c r="M76" s="23">
        <f>L76-R76</f>
        <v>11</v>
      </c>
      <c r="N76" s="23">
        <f>T76-U76-R76</f>
        <v>11</v>
      </c>
      <c r="O76" s="23">
        <f>V76-S76-R76</f>
        <v>0</v>
      </c>
      <c r="P76" s="23">
        <f>T76-S76-R76</f>
        <v>11</v>
      </c>
      <c r="Q76" s="24">
        <f>V76-U76-R76</f>
        <v>0</v>
      </c>
      <c r="R76" s="36">
        <v>5</v>
      </c>
      <c r="S76" s="22">
        <v>0</v>
      </c>
      <c r="T76" s="22">
        <v>16</v>
      </c>
      <c r="U76" s="22">
        <v>0</v>
      </c>
      <c r="V76" s="22">
        <v>5</v>
      </c>
    </row>
    <row r="77" spans="1:22" x14ac:dyDescent="0.35">
      <c r="A77" s="14">
        <v>2</v>
      </c>
      <c r="B77" s="19">
        <v>5</v>
      </c>
      <c r="C77" s="19">
        <v>16</v>
      </c>
      <c r="D77" s="17">
        <f t="shared" ref="D77:D81" si="18">C77-B77</f>
        <v>11</v>
      </c>
      <c r="I77" s="30">
        <v>1.3</v>
      </c>
      <c r="J77" s="33">
        <f>U77</f>
        <v>0</v>
      </c>
      <c r="K77" s="25">
        <f t="shared" ref="K77:K83" si="19">J77+R77</f>
        <v>10</v>
      </c>
      <c r="L77" s="25">
        <f t="shared" ref="L77:L85" si="20">T77</f>
        <v>10</v>
      </c>
      <c r="M77" s="25">
        <f t="shared" ref="M77:M84" si="21">L77-R77</f>
        <v>0</v>
      </c>
      <c r="N77" s="25">
        <f t="shared" ref="N77:N84" si="22">T77-U77-R77</f>
        <v>0</v>
      </c>
      <c r="O77" s="25">
        <f t="shared" ref="O77:O85" si="23">V77-S77-R77</f>
        <v>0</v>
      </c>
      <c r="P77" s="25">
        <f t="shared" ref="P77:P84" si="24">T77-S77-R77</f>
        <v>0</v>
      </c>
      <c r="Q77" s="26">
        <f t="shared" ref="Q77:Q85" si="25">V77-U77-R77</f>
        <v>0</v>
      </c>
      <c r="R77" s="36">
        <v>10</v>
      </c>
      <c r="S77" s="22">
        <v>0</v>
      </c>
      <c r="T77" s="22">
        <v>10</v>
      </c>
      <c r="U77" s="22">
        <v>0</v>
      </c>
      <c r="V77" s="22">
        <v>10</v>
      </c>
    </row>
    <row r="78" spans="1:22" x14ac:dyDescent="0.35">
      <c r="A78" s="14">
        <v>3</v>
      </c>
      <c r="B78" s="19">
        <v>10</v>
      </c>
      <c r="C78" s="19">
        <v>10</v>
      </c>
      <c r="D78" s="17">
        <f t="shared" si="18"/>
        <v>0</v>
      </c>
      <c r="I78" s="30">
        <v>1.4</v>
      </c>
      <c r="J78" s="33">
        <f t="shared" ref="J77:J84" si="26">U78</f>
        <v>0</v>
      </c>
      <c r="K78" s="25">
        <f t="shared" si="19"/>
        <v>16</v>
      </c>
      <c r="L78" s="25">
        <f t="shared" si="20"/>
        <v>23</v>
      </c>
      <c r="M78" s="25">
        <f t="shared" si="21"/>
        <v>7</v>
      </c>
      <c r="N78" s="25">
        <f t="shared" si="22"/>
        <v>7</v>
      </c>
      <c r="O78" s="25">
        <f t="shared" si="23"/>
        <v>7</v>
      </c>
      <c r="P78" s="25">
        <f>T78-S78-R78</f>
        <v>7</v>
      </c>
      <c r="Q78" s="26">
        <f t="shared" si="25"/>
        <v>7</v>
      </c>
      <c r="R78" s="36">
        <v>16</v>
      </c>
      <c r="S78" s="22">
        <v>0</v>
      </c>
      <c r="T78" s="22">
        <v>23</v>
      </c>
      <c r="U78" s="22">
        <v>0</v>
      </c>
      <c r="V78" s="22">
        <v>23</v>
      </c>
    </row>
    <row r="79" spans="1:22" x14ac:dyDescent="0.35">
      <c r="A79" s="14">
        <v>4</v>
      </c>
      <c r="B79" s="19">
        <v>23</v>
      </c>
      <c r="C79" s="19">
        <v>23</v>
      </c>
      <c r="D79" s="17">
        <f t="shared" si="18"/>
        <v>0</v>
      </c>
      <c r="I79" s="30">
        <v>2.4</v>
      </c>
      <c r="J79" s="33">
        <f t="shared" si="26"/>
        <v>5</v>
      </c>
      <c r="K79" s="25">
        <f t="shared" si="19"/>
        <v>12</v>
      </c>
      <c r="L79" s="25">
        <f t="shared" si="20"/>
        <v>23</v>
      </c>
      <c r="M79" s="25">
        <f t="shared" si="21"/>
        <v>16</v>
      </c>
      <c r="N79" s="25">
        <f t="shared" si="22"/>
        <v>11</v>
      </c>
      <c r="O79" s="25">
        <f t="shared" si="23"/>
        <v>0</v>
      </c>
      <c r="P79" s="25">
        <f t="shared" ref="P79:P85" si="27">T79-S79-R79</f>
        <v>0</v>
      </c>
      <c r="Q79" s="26">
        <f t="shared" si="25"/>
        <v>11</v>
      </c>
      <c r="R79" s="36">
        <v>7</v>
      </c>
      <c r="S79" s="22">
        <v>16</v>
      </c>
      <c r="T79" s="22">
        <v>23</v>
      </c>
      <c r="U79" s="22">
        <v>5</v>
      </c>
      <c r="V79" s="22">
        <v>23</v>
      </c>
    </row>
    <row r="80" spans="1:22" x14ac:dyDescent="0.35">
      <c r="A80" s="14">
        <v>5</v>
      </c>
      <c r="B80" s="19">
        <v>30</v>
      </c>
      <c r="C80" s="19">
        <v>30</v>
      </c>
      <c r="D80" s="17">
        <f t="shared" si="18"/>
        <v>0</v>
      </c>
      <c r="I80" s="30">
        <v>2.5</v>
      </c>
      <c r="J80" s="33">
        <f>U80</f>
        <v>5</v>
      </c>
      <c r="K80" s="25">
        <f t="shared" si="19"/>
        <v>16</v>
      </c>
      <c r="L80" s="25">
        <f t="shared" si="20"/>
        <v>30</v>
      </c>
      <c r="M80" s="25">
        <f t="shared" si="21"/>
        <v>19</v>
      </c>
      <c r="N80" s="25">
        <f t="shared" si="22"/>
        <v>14</v>
      </c>
      <c r="O80" s="25">
        <f t="shared" si="23"/>
        <v>3</v>
      </c>
      <c r="P80" s="25">
        <f t="shared" si="27"/>
        <v>3</v>
      </c>
      <c r="Q80" s="26">
        <f t="shared" si="25"/>
        <v>14</v>
      </c>
      <c r="R80" s="36">
        <v>11</v>
      </c>
      <c r="S80" s="22">
        <v>16</v>
      </c>
      <c r="T80" s="22">
        <v>30</v>
      </c>
      <c r="U80" s="22">
        <v>5</v>
      </c>
      <c r="V80" s="22">
        <v>30</v>
      </c>
    </row>
    <row r="81" spans="1:22" x14ac:dyDescent="0.35">
      <c r="A81" s="14">
        <v>6</v>
      </c>
      <c r="B81" s="20">
        <v>40</v>
      </c>
      <c r="C81" s="20">
        <v>40</v>
      </c>
      <c r="D81" s="18">
        <f t="shared" si="18"/>
        <v>0</v>
      </c>
      <c r="I81" s="30">
        <v>3.4</v>
      </c>
      <c r="J81" s="33">
        <f t="shared" ref="J81:J85" si="28">U81</f>
        <v>10</v>
      </c>
      <c r="K81" s="25">
        <f t="shared" si="19"/>
        <v>23</v>
      </c>
      <c r="L81" s="25">
        <f t="shared" si="20"/>
        <v>23</v>
      </c>
      <c r="M81" s="25">
        <f t="shared" si="21"/>
        <v>10</v>
      </c>
      <c r="N81" s="25">
        <f t="shared" si="22"/>
        <v>0</v>
      </c>
      <c r="O81" s="25">
        <f t="shared" si="23"/>
        <v>0</v>
      </c>
      <c r="P81" s="25">
        <f t="shared" si="27"/>
        <v>0</v>
      </c>
      <c r="Q81" s="26">
        <f t="shared" si="25"/>
        <v>0</v>
      </c>
      <c r="R81" s="36">
        <v>13</v>
      </c>
      <c r="S81" s="22">
        <v>10</v>
      </c>
      <c r="T81" s="22">
        <v>23</v>
      </c>
      <c r="U81" s="22">
        <v>10</v>
      </c>
      <c r="V81" s="22">
        <v>23</v>
      </c>
    </row>
    <row r="82" spans="1:22" x14ac:dyDescent="0.35">
      <c r="I82" s="30">
        <v>3.6</v>
      </c>
      <c r="J82" s="33">
        <f t="shared" si="28"/>
        <v>10</v>
      </c>
      <c r="K82" s="25">
        <f t="shared" si="19"/>
        <v>22</v>
      </c>
      <c r="L82" s="25">
        <f t="shared" si="20"/>
        <v>40</v>
      </c>
      <c r="M82" s="25">
        <f t="shared" si="21"/>
        <v>28</v>
      </c>
      <c r="N82" s="25">
        <f t="shared" si="22"/>
        <v>18</v>
      </c>
      <c r="O82" s="25">
        <f t="shared" si="23"/>
        <v>18</v>
      </c>
      <c r="P82" s="25">
        <f t="shared" si="27"/>
        <v>18</v>
      </c>
      <c r="Q82" s="26">
        <f t="shared" si="25"/>
        <v>18</v>
      </c>
      <c r="R82" s="36">
        <v>12</v>
      </c>
      <c r="S82" s="22">
        <v>10</v>
      </c>
      <c r="T82" s="22">
        <v>40</v>
      </c>
      <c r="U82" s="22">
        <v>10</v>
      </c>
      <c r="V82" s="22">
        <v>40</v>
      </c>
    </row>
    <row r="83" spans="1:22" x14ac:dyDescent="0.35">
      <c r="I83" s="30">
        <v>4.5</v>
      </c>
      <c r="J83" s="33">
        <f t="shared" si="28"/>
        <v>23</v>
      </c>
      <c r="K83" s="25">
        <f t="shared" si="19"/>
        <v>30</v>
      </c>
      <c r="L83" s="25">
        <f t="shared" si="20"/>
        <v>30</v>
      </c>
      <c r="M83" s="25">
        <f t="shared" si="21"/>
        <v>23</v>
      </c>
      <c r="N83" s="25">
        <f t="shared" si="22"/>
        <v>0</v>
      </c>
      <c r="O83" s="25">
        <f t="shared" si="23"/>
        <v>0</v>
      </c>
      <c r="P83" s="25">
        <f t="shared" si="27"/>
        <v>0</v>
      </c>
      <c r="Q83" s="26">
        <f t="shared" si="25"/>
        <v>0</v>
      </c>
      <c r="R83" s="36">
        <v>7</v>
      </c>
      <c r="S83" s="22">
        <v>23</v>
      </c>
      <c r="T83" s="22">
        <v>30</v>
      </c>
      <c r="U83" s="22">
        <v>23</v>
      </c>
      <c r="V83" s="22">
        <v>30</v>
      </c>
    </row>
    <row r="84" spans="1:22" x14ac:dyDescent="0.35">
      <c r="I84" s="30">
        <v>4.5999999999999996</v>
      </c>
      <c r="J84" s="33">
        <f t="shared" si="28"/>
        <v>23</v>
      </c>
      <c r="K84" s="25">
        <f>J84+R84</f>
        <v>39</v>
      </c>
      <c r="L84" s="25">
        <f t="shared" si="20"/>
        <v>40</v>
      </c>
      <c r="M84" s="25">
        <f t="shared" si="21"/>
        <v>24</v>
      </c>
      <c r="N84" s="25">
        <f t="shared" si="22"/>
        <v>1</v>
      </c>
      <c r="O84" s="25">
        <f t="shared" si="23"/>
        <v>1</v>
      </c>
      <c r="P84" s="25">
        <f t="shared" si="27"/>
        <v>1</v>
      </c>
      <c r="Q84" s="26">
        <f t="shared" si="25"/>
        <v>1</v>
      </c>
      <c r="R84" s="36">
        <v>16</v>
      </c>
      <c r="S84" s="22">
        <v>23</v>
      </c>
      <c r="T84" s="22">
        <v>40</v>
      </c>
      <c r="U84" s="22">
        <v>23</v>
      </c>
      <c r="V84" s="22">
        <v>40</v>
      </c>
    </row>
    <row r="85" spans="1:22" x14ac:dyDescent="0.35">
      <c r="I85" s="30">
        <v>5.6</v>
      </c>
      <c r="J85" s="27">
        <f>U85</f>
        <v>30</v>
      </c>
      <c r="K85" s="28">
        <f>J85+R85</f>
        <v>40</v>
      </c>
      <c r="L85" s="28">
        <f t="shared" si="20"/>
        <v>40</v>
      </c>
      <c r="M85" s="28">
        <f>L85-R85</f>
        <v>30</v>
      </c>
      <c r="N85" s="28">
        <f>T85-U85-R85</f>
        <v>0</v>
      </c>
      <c r="O85" s="28">
        <f t="shared" si="23"/>
        <v>0</v>
      </c>
      <c r="P85" s="28">
        <f>T85-S85-R85</f>
        <v>0</v>
      </c>
      <c r="Q85" s="29">
        <f t="shared" si="25"/>
        <v>0</v>
      </c>
      <c r="R85" s="36">
        <v>10</v>
      </c>
      <c r="S85" s="22">
        <v>30</v>
      </c>
      <c r="T85" s="22">
        <v>40</v>
      </c>
      <c r="U85" s="22">
        <v>30</v>
      </c>
      <c r="V85" s="22">
        <v>40</v>
      </c>
    </row>
    <row r="88" spans="1:22" x14ac:dyDescent="0.35">
      <c r="A88" t="s">
        <v>54</v>
      </c>
    </row>
    <row r="89" spans="1:22" x14ac:dyDescent="0.35">
      <c r="A89" s="22" t="s">
        <v>11</v>
      </c>
      <c r="B89" s="35" t="s">
        <v>21</v>
      </c>
      <c r="C89" s="22" t="s">
        <v>15</v>
      </c>
    </row>
    <row r="90" spans="1:22" x14ac:dyDescent="0.35">
      <c r="A90" s="33">
        <v>0</v>
      </c>
      <c r="B90" s="19">
        <v>5</v>
      </c>
      <c r="C90" s="26">
        <v>11</v>
      </c>
      <c r="D90" t="str">
        <f>IF(C90 &lt;&gt; 0, "есть резерв", "критический")</f>
        <v>есть резерв</v>
      </c>
      <c r="P90" t="s">
        <v>27</v>
      </c>
    </row>
    <row r="91" spans="1:22" x14ac:dyDescent="0.35">
      <c r="A91" s="33">
        <v>0</v>
      </c>
      <c r="B91" s="19">
        <v>10</v>
      </c>
      <c r="C91" s="26">
        <v>0</v>
      </c>
      <c r="D91" t="str">
        <f t="shared" ref="D91:D99" si="29">IF(C91 &lt;&gt; 0, "есть резерв", "критический")</f>
        <v>критический</v>
      </c>
      <c r="P91" t="s">
        <v>28</v>
      </c>
    </row>
    <row r="92" spans="1:22" x14ac:dyDescent="0.35">
      <c r="A92" s="33">
        <v>0</v>
      </c>
      <c r="B92" s="19">
        <v>16</v>
      </c>
      <c r="C92" s="26">
        <v>7</v>
      </c>
      <c r="D92" t="str">
        <f t="shared" si="29"/>
        <v>есть резерв</v>
      </c>
    </row>
    <row r="93" spans="1:22" x14ac:dyDescent="0.35">
      <c r="A93" s="33">
        <v>5</v>
      </c>
      <c r="B93" s="19">
        <v>7</v>
      </c>
      <c r="C93" s="26">
        <v>11</v>
      </c>
      <c r="D93" t="str">
        <f t="shared" si="29"/>
        <v>есть резерв</v>
      </c>
    </row>
    <row r="94" spans="1:22" x14ac:dyDescent="0.35">
      <c r="A94" s="33">
        <v>5</v>
      </c>
      <c r="B94" s="19">
        <v>11</v>
      </c>
      <c r="C94" s="26">
        <v>14</v>
      </c>
      <c r="D94" t="str">
        <f t="shared" si="29"/>
        <v>есть резерв</v>
      </c>
    </row>
    <row r="95" spans="1:22" x14ac:dyDescent="0.35">
      <c r="A95" s="33">
        <v>10</v>
      </c>
      <c r="B95" s="19">
        <v>13</v>
      </c>
      <c r="C95" s="26">
        <v>0</v>
      </c>
      <c r="D95" t="str">
        <f t="shared" si="29"/>
        <v>критический</v>
      </c>
    </row>
    <row r="96" spans="1:22" x14ac:dyDescent="0.35">
      <c r="A96" s="33">
        <v>10</v>
      </c>
      <c r="B96" s="19">
        <v>12</v>
      </c>
      <c r="C96" s="26">
        <v>18</v>
      </c>
      <c r="D96" t="str">
        <f t="shared" si="29"/>
        <v>есть резерв</v>
      </c>
    </row>
    <row r="97" spans="1:4" x14ac:dyDescent="0.35">
      <c r="A97" s="33">
        <v>23</v>
      </c>
      <c r="B97" s="19">
        <v>7</v>
      </c>
      <c r="C97" s="26">
        <v>0</v>
      </c>
      <c r="D97" t="str">
        <f t="shared" si="29"/>
        <v>критический</v>
      </c>
    </row>
    <row r="98" spans="1:4" x14ac:dyDescent="0.35">
      <c r="A98" s="33">
        <v>23</v>
      </c>
      <c r="B98" s="19">
        <v>16</v>
      </c>
      <c r="C98" s="26">
        <v>1</v>
      </c>
      <c r="D98" t="str">
        <f t="shared" si="29"/>
        <v>есть резерв</v>
      </c>
    </row>
    <row r="99" spans="1:4" x14ac:dyDescent="0.35">
      <c r="A99" s="27">
        <v>30</v>
      </c>
      <c r="B99" s="20">
        <v>10</v>
      </c>
      <c r="C99" s="29">
        <v>0</v>
      </c>
      <c r="D99" t="str">
        <f t="shared" si="29"/>
        <v>критический</v>
      </c>
    </row>
    <row r="105" spans="1:4" x14ac:dyDescent="0.35">
      <c r="A105" t="s">
        <v>55</v>
      </c>
    </row>
    <row r="106" spans="1:4" x14ac:dyDescent="0.35">
      <c r="A106" t="s">
        <v>56</v>
      </c>
    </row>
    <row r="107" spans="1:4" x14ac:dyDescent="0.35">
      <c r="A107" t="str">
        <f xml:space="preserve"> G44 &amp; " ден.ед. в работу " &amp; F44</f>
        <v>20,0000000000001 ден.ед. в работу 1,2</v>
      </c>
    </row>
    <row r="108" spans="1:4" x14ac:dyDescent="0.35">
      <c r="A108" t="str">
        <f t="shared" ref="A108:A115" si="30" xml:space="preserve"> G45 &amp; " ден.ед. в работу " &amp; F45</f>
        <v>12 ден.ед. в работу 1,3</v>
      </c>
    </row>
    <row r="109" spans="1:4" x14ac:dyDescent="0.35">
      <c r="A109" t="str">
        <f t="shared" si="30"/>
        <v>13,3333333333333 ден.ед. в работу 1,4</v>
      </c>
    </row>
    <row r="110" spans="1:4" x14ac:dyDescent="0.35">
      <c r="A110" t="str">
        <f t="shared" si="30"/>
        <v>28,5714285714285 ден.ед. в работу 2,4</v>
      </c>
    </row>
    <row r="111" spans="1:4" x14ac:dyDescent="0.35">
      <c r="A111" t="str">
        <f t="shared" si="30"/>
        <v>20 ден.ед. в работу 2,5</v>
      </c>
    </row>
    <row r="112" spans="1:4" x14ac:dyDescent="0.35">
      <c r="A112" t="str">
        <f t="shared" si="30"/>
        <v>30,0000000000001 ден.ед. в работу 3,4</v>
      </c>
    </row>
    <row r="113" spans="1:1" x14ac:dyDescent="0.35">
      <c r="A113" t="str">
        <f t="shared" si="30"/>
        <v>59,9999999999991 ден.ед. в работу 3,6</v>
      </c>
    </row>
    <row r="114" spans="1:1" x14ac:dyDescent="0.35">
      <c r="A114" t="str">
        <f xml:space="preserve"> G51 &amp; " ден.ед. в работу " &amp; F51</f>
        <v>100,000000000002 ден.ед. в работу 4,5</v>
      </c>
    </row>
    <row r="115" spans="1:1" x14ac:dyDescent="0.35">
      <c r="A115" t="str">
        <f t="shared" si="30"/>
        <v>14,2857142857142 ден.ед. в работу 4,6</v>
      </c>
    </row>
    <row r="116" spans="1:1" x14ac:dyDescent="0.35">
      <c r="A116" t="str">
        <f xml:space="preserve"> G53 &amp; " ден.ед. в работу " &amp; F53</f>
        <v>6 ден.ед. в работу 5,6</v>
      </c>
    </row>
    <row r="117" spans="1:1" x14ac:dyDescent="0.35">
      <c r="A117" t="s">
        <v>57</v>
      </c>
    </row>
  </sheetData>
  <mergeCells count="9">
    <mergeCell ref="I72:Q74"/>
    <mergeCell ref="I6:Q8"/>
    <mergeCell ref="A1:B2"/>
    <mergeCell ref="C1:L1"/>
    <mergeCell ref="M1:O1"/>
    <mergeCell ref="M2:O5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S7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2022-11-21T20:58:47Z</dcterms:created>
  <dcterms:modified xsi:type="dcterms:W3CDTF">2022-11-22T13:40:00Z</dcterms:modified>
</cp:coreProperties>
</file>