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queryTables/queryTable1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User\Documents\книги\ВШЭ\учёба\Статистика\семинар 3\"/>
    </mc:Choice>
  </mc:AlternateContent>
  <xr:revisionPtr revIDLastSave="0" documentId="13_ncr:1_{F898AF53-AAE1-4D6D-AB1E-17E62AE2F131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Лист1" sheetId="1" r:id="rId1"/>
    <sheet name="Лист2" sheetId="2" r:id="rId2"/>
    <sheet name="Лист5" sheetId="5" r:id="rId3"/>
    <sheet name="Лист6" sheetId="6" r:id="rId4"/>
    <sheet name="data" sheetId="7" r:id="rId5"/>
  </sheets>
  <definedNames>
    <definedName name="indeks_rmci" localSheetId="1">Лист2!$G$4:$J$76</definedName>
  </definedNames>
  <calcPr calcId="181029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1" l="1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N38" i="6"/>
  <c r="N39" i="6"/>
  <c r="N40" i="6"/>
  <c r="N41" i="6"/>
  <c r="N42" i="6"/>
  <c r="N43" i="6"/>
  <c r="N44" i="6"/>
  <c r="N45" i="6"/>
  <c r="N46" i="6"/>
  <c r="N47" i="6"/>
  <c r="N48" i="6"/>
  <c r="N49" i="6"/>
  <c r="L38" i="6"/>
  <c r="L39" i="6"/>
  <c r="L40" i="6"/>
  <c r="L41" i="6"/>
  <c r="L42" i="6"/>
  <c r="L43" i="6"/>
  <c r="L44" i="6"/>
  <c r="L45" i="6"/>
  <c r="L46" i="6"/>
  <c r="L47" i="6"/>
  <c r="L48" i="6"/>
  <c r="L49" i="6"/>
  <c r="K38" i="6"/>
  <c r="K39" i="6"/>
  <c r="K40" i="6"/>
  <c r="K41" i="6"/>
  <c r="K42" i="6"/>
  <c r="K43" i="6"/>
  <c r="K44" i="6"/>
  <c r="K45" i="6"/>
  <c r="K46" i="6"/>
  <c r="K47" i="6"/>
  <c r="K48" i="6"/>
  <c r="K49" i="6"/>
  <c r="N3" i="6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2" i="6"/>
  <c r="L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2" i="6"/>
  <c r="AA49" i="2"/>
  <c r="AA53" i="2"/>
  <c r="AB53" i="2" s="1"/>
  <c r="AC53" i="2" s="1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2" i="6"/>
  <c r="D37" i="6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2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R53" i="2"/>
  <c r="Q53" i="2"/>
  <c r="P53" i="2"/>
  <c r="P49" i="2"/>
  <c r="D5" i="2" l="1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4" i="2"/>
  <c r="D3" i="2"/>
  <c r="J26" i="1"/>
  <c r="J31" i="1"/>
  <c r="J32" i="1"/>
  <c r="J33" i="1"/>
  <c r="J34" i="1"/>
  <c r="J35" i="1"/>
  <c r="J36" i="1"/>
  <c r="J37" i="1"/>
  <c r="J38" i="1"/>
  <c r="J43" i="1"/>
  <c r="J44" i="1"/>
  <c r="J45" i="1"/>
  <c r="J46" i="1"/>
  <c r="J47" i="1"/>
  <c r="J48" i="1"/>
  <c r="J49" i="1"/>
  <c r="J50" i="1"/>
  <c r="J55" i="1"/>
  <c r="J56" i="1"/>
  <c r="J57" i="1"/>
  <c r="J58" i="1"/>
  <c r="J59" i="1"/>
  <c r="J25" i="1"/>
  <c r="J24" i="1"/>
  <c r="I50" i="1"/>
  <c r="I55" i="1"/>
  <c r="I56" i="1"/>
  <c r="I57" i="1"/>
  <c r="I58" i="1"/>
  <c r="I59" i="1"/>
  <c r="I49" i="1"/>
  <c r="I48" i="1"/>
  <c r="I47" i="1"/>
  <c r="I46" i="1"/>
  <c r="I45" i="1"/>
  <c r="I44" i="1"/>
  <c r="I43" i="1"/>
  <c r="I38" i="1"/>
  <c r="I37" i="1"/>
  <c r="I36" i="1"/>
  <c r="I35" i="1"/>
  <c r="I34" i="1"/>
  <c r="I33" i="1"/>
  <c r="I32" i="1"/>
  <c r="I31" i="1"/>
  <c r="I26" i="1"/>
  <c r="I25" i="1"/>
  <c r="I24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E30" i="1" s="1"/>
  <c r="D31" i="1"/>
  <c r="E31" i="1" s="1"/>
  <c r="D9" i="1"/>
  <c r="E8" i="1"/>
  <c r="D10" i="1"/>
  <c r="E10" i="1" s="1"/>
  <c r="H13" i="1"/>
  <c r="I13" i="1" s="1"/>
  <c r="H17" i="1"/>
  <c r="I17" i="1" s="1"/>
  <c r="E9" i="1"/>
  <c r="H10" i="1" s="1"/>
  <c r="I10" i="1" s="1"/>
  <c r="E11" i="1"/>
  <c r="H12" i="1" s="1"/>
  <c r="I12" i="1" s="1"/>
  <c r="E12" i="1"/>
  <c r="E13" i="1"/>
  <c r="H14" i="1" s="1"/>
  <c r="I14" i="1" s="1"/>
  <c r="E14" i="1"/>
  <c r="H15" i="1" s="1"/>
  <c r="I15" i="1" s="1"/>
  <c r="E15" i="1"/>
  <c r="H16" i="1" s="1"/>
  <c r="I16" i="1" s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H19" i="1" l="1"/>
  <c r="I19" i="1" s="1"/>
  <c r="H18" i="1"/>
  <c r="I18" i="1" s="1"/>
  <c r="H20" i="1"/>
  <c r="I20" i="1" s="1"/>
  <c r="H9" i="1"/>
  <c r="I9" i="1" s="1"/>
  <c r="H11" i="1"/>
  <c r="I11" i="1" s="1"/>
  <c r="I42" i="1" l="1"/>
  <c r="I30" i="1"/>
  <c r="J30" i="1" s="1"/>
  <c r="I41" i="1"/>
  <c r="I29" i="1"/>
  <c r="J29" i="1" s="1"/>
  <c r="I39" i="1"/>
  <c r="I27" i="1"/>
  <c r="J27" i="1" s="1"/>
  <c r="I21" i="1"/>
  <c r="J21" i="1" s="1"/>
  <c r="J9" i="1" s="1"/>
  <c r="I40" i="1"/>
  <c r="I28" i="1"/>
  <c r="J28" i="1" s="1"/>
  <c r="J12" i="1" l="1"/>
  <c r="J18" i="1"/>
  <c r="J20" i="1"/>
  <c r="J10" i="1"/>
  <c r="J16" i="1"/>
  <c r="J19" i="1"/>
  <c r="J15" i="1"/>
  <c r="J17" i="1"/>
  <c r="J42" i="1"/>
  <c r="I54" i="1"/>
  <c r="J54" i="1" s="1"/>
  <c r="J14" i="1"/>
  <c r="J13" i="1"/>
  <c r="J11" i="1"/>
  <c r="J39" i="1"/>
  <c r="I51" i="1"/>
  <c r="J51" i="1" s="1"/>
  <c r="J40" i="1"/>
  <c r="I52" i="1"/>
  <c r="J52" i="1" s="1"/>
  <c r="J41" i="1"/>
  <c r="I53" i="1"/>
  <c r="J53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DBA00E7-F951-43EB-BD39-1DD84A546DAC}" name="Подключение" type="4" refreshedVersion="8" background="1" saveData="1">
    <webPr sourceData="1" parsePre="1" consecutive="1" url="https://souzmoloko.ru/indeks-rmci" htmlTables="1">
      <tables count="1">
        <x v="1"/>
      </tables>
    </webPr>
  </connection>
</connections>
</file>

<file path=xl/sharedStrings.xml><?xml version="1.0" encoding="utf-8"?>
<sst xmlns="http://schemas.openxmlformats.org/spreadsheetml/2006/main" count="377" uniqueCount="80">
  <si>
    <t>год</t>
  </si>
  <si>
    <t>месяц</t>
  </si>
  <si>
    <t>производство, млн тонн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</si>
  <si>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</si>
  <si>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</si>
  <si>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</si>
  <si>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</si>
  <si>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</si>
  <si>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</si>
  <si>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</si>
  <si>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</si>
  <si>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</si>
  <si>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</si>
  <si>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</si>
  <si>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</si>
  <si>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Скользящая средняя</t>
  </si>
  <si>
    <t>Оценка сезонной компоненты</t>
  </si>
  <si>
    <t>Итого за месяц</t>
  </si>
  <si>
    <t>В среднем за месяц</t>
  </si>
  <si>
    <t>Корректировка</t>
  </si>
  <si>
    <t>Сумма</t>
  </si>
  <si>
    <t>Месяц</t>
  </si>
  <si>
    <t>Производство, млн тонн</t>
  </si>
  <si>
    <t>Оптовые цены</t>
  </si>
  <si>
    <t>Удаление автокорреляци</t>
  </si>
  <si>
    <t>Оптовые цены на молоко, руб/кг с ндс</t>
  </si>
  <si>
    <t>Цепной RMCI (индекс себестоимости производства сырого молока) к прошлому месяцу</t>
  </si>
  <si>
    <t>Тренд</t>
  </si>
  <si>
    <t>Производство кисломолочной продукции, млн тонн</t>
  </si>
  <si>
    <t>Год</t>
  </si>
  <si>
    <t>Q2</t>
  </si>
  <si>
    <t>Q3</t>
  </si>
  <si>
    <t>Q4</t>
  </si>
  <si>
    <t>ВЫВОД ИТОГОВ</t>
  </si>
  <si>
    <t>Регрессионная статистика</t>
  </si>
  <si>
    <t>Множественный R</t>
  </si>
  <si>
    <t>R-квадрат</t>
  </si>
  <si>
    <t>Нормированный R-квадрат</t>
  </si>
  <si>
    <t>Стандартная ошибка</t>
  </si>
  <si>
    <t>Наблюдения</t>
  </si>
  <si>
    <t>Дисперсионный анализ</t>
  </si>
  <si>
    <t>Регрессия</t>
  </si>
  <si>
    <t>Остаток</t>
  </si>
  <si>
    <t>Итого</t>
  </si>
  <si>
    <t>Y-пересечение</t>
  </si>
  <si>
    <t>df</t>
  </si>
  <si>
    <t>SS</t>
  </si>
  <si>
    <t>MS</t>
  </si>
  <si>
    <t>F</t>
  </si>
  <si>
    <t>Значимость F</t>
  </si>
  <si>
    <t>Коэффициенты</t>
  </si>
  <si>
    <t>t-статистика</t>
  </si>
  <si>
    <t>P-Значение</t>
  </si>
  <si>
    <t>Нижние 95%</t>
  </si>
  <si>
    <t>Верхние 95%</t>
  </si>
  <si>
    <t>Нижние 95,0%</t>
  </si>
  <si>
    <t>Верхние 95,0%</t>
  </si>
  <si>
    <t>ВЫВОД ОСТАТКА</t>
  </si>
  <si>
    <t>Наблюдение</t>
  </si>
  <si>
    <t>Предсказанное Y</t>
  </si>
  <si>
    <t>Остатки</t>
  </si>
  <si>
    <t>RMCI</t>
  </si>
  <si>
    <t>k5</t>
  </si>
  <si>
    <t>df35</t>
  </si>
  <si>
    <t>&gt;</t>
  </si>
  <si>
    <t>Значение</t>
  </si>
  <si>
    <t>нет автокорреляции</t>
  </si>
  <si>
    <t>автокоррелция</t>
  </si>
  <si>
    <t>t</t>
  </si>
  <si>
    <t>корреляции нет</t>
  </si>
  <si>
    <t>k2</t>
  </si>
  <si>
    <t>Прогноз</t>
  </si>
  <si>
    <t>Y</t>
  </si>
  <si>
    <t>Дамми</t>
  </si>
  <si>
    <t>Статистика Дарбина-Уотсона</t>
  </si>
  <si>
    <t>Production</t>
  </si>
  <si>
    <t>Month</t>
  </si>
  <si>
    <t>Year</t>
  </si>
  <si>
    <t>price_opt</t>
  </si>
  <si>
    <t>корреляция нет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</si>
</sst>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00"/>
    <numFmt numFmtId="165" formatCode="#,##0.0000"/>
    <numFmt numFmtId="166" formatCode="0.00000"/>
    <numFmt numFmtId="167" formatCode="0.0000"/>
    <numFmt numFmtId="168" formatCode="0.000"/>
  </numFmts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wrapText="1"/>
    </xf>
    <xf numFmtId="0" fontId="0" fillId="0" borderId="1" xfId="0" applyBorder="1"/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Continuous"/>
    </xf>
    <xf numFmtId="0" fontId="2" fillId="0" borderId="3" xfId="0" applyFont="1" applyBorder="1" applyAlignment="1">
      <alignment horizontal="center"/>
    </xf>
    <xf numFmtId="166" fontId="0" fillId="0" borderId="0" xfId="0" applyNumberFormat="1"/>
    <xf numFmtId="166" fontId="0" fillId="0" borderId="1" xfId="0" applyNumberFormat="1" applyBorder="1"/>
    <xf numFmtId="167" fontId="0" fillId="0" borderId="0" xfId="0" applyNumberFormat="1"/>
    <xf numFmtId="167" fontId="0" fillId="0" borderId="1" xfId="0" applyNumberFormat="1" applyBorder="1"/>
    <xf numFmtId="168" fontId="0" fillId="0" borderId="0" xfId="0" applyNumberFormat="1"/>
    <xf numFmtId="0" fontId="4" fillId="0" borderId="0" xfId="1" applyFont="1" applyFill="1" applyBorder="1" applyAlignment="1"/>
    <xf numFmtId="0" fontId="0" fillId="0" borderId="0" xfId="0" applyAlignment="1">
      <alignment horizontal="center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Динамика</a:t>
            </a:r>
            <a:r>
              <a:rPr lang="ru-RU" baseline="0"/>
              <a:t> производства кисломолочной продукции, млн тонн</a:t>
            </a:r>
            <a:endParaRPr lang="ru-RU"/>
          </a:p>
        </c:rich>
      </c:tx>
      <c:layout>
        <c:manualLayout>
          <c:xMode val="edge"/>
          <c:yMode val="edge"/>
          <c:x val="0.10100326382539274"/>
          <c:y val="2.3364485981308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6.3461430342627689E-2"/>
          <c:y val="0.14832554517133961"/>
          <c:w val="0.92150662677875528"/>
          <c:h val="0.67327403291878229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5">
                    <a:lumMod val="75000"/>
                    <a:alpha val="0"/>
                  </a:schemeClr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4.5729221347331581E-2"/>
                  <c:y val="-5.790500145815110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DA3-41B3-A8DE-846790AB40CE}"/>
                </c:ext>
              </c:extLst>
            </c:dLbl>
            <c:dLbl>
              <c:idx val="2"/>
              <c:layout>
                <c:manualLayout>
                  <c:x val="-6.2395888013998264E-2"/>
                  <c:y val="-6.253463108778069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DA3-41B3-A8DE-846790AB40CE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3DA3-41B3-A8DE-846790AB40CE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DA3-41B3-A8DE-846790AB40CE}"/>
                </c:ext>
              </c:extLst>
            </c:dLbl>
            <c:dLbl>
              <c:idx val="5"/>
              <c:layout>
                <c:manualLayout>
                  <c:x val="-1.5173665791776054E-2"/>
                  <c:y val="-5.327537182852145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DA3-41B3-A8DE-846790AB40CE}"/>
                </c:ext>
              </c:extLst>
            </c:dLbl>
            <c:dLbl>
              <c:idx val="6"/>
              <c:layout>
                <c:manualLayout>
                  <c:x val="-2.0729221347331583E-2"/>
                  <c:y val="-6.253463108778073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DA3-41B3-A8DE-846790AB40CE}"/>
                </c:ext>
              </c:extLst>
            </c:dLbl>
            <c:dLbl>
              <c:idx val="7"/>
              <c:layout>
                <c:manualLayout>
                  <c:x val="-7.6284776902887111E-2"/>
                  <c:y val="5.783573928258959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DA3-41B3-A8DE-846790AB40CE}"/>
                </c:ext>
              </c:extLst>
            </c:dLbl>
            <c:dLbl>
              <c:idx val="9"/>
              <c:layout>
                <c:manualLayout>
                  <c:x val="-3.7395888013998249E-2"/>
                  <c:y val="-7.179389034703995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DA3-41B3-A8DE-846790AB40CE}"/>
                </c:ext>
              </c:extLst>
            </c:dLbl>
            <c:dLbl>
              <c:idx val="10"/>
              <c:layout>
                <c:manualLayout>
                  <c:x val="-5.9618110236220476E-2"/>
                  <c:y val="4.39468503937007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3DA3-41B3-A8DE-846790AB40CE}"/>
                </c:ext>
              </c:extLst>
            </c:dLbl>
            <c:dLbl>
              <c:idx val="12"/>
              <c:layout>
                <c:manualLayout>
                  <c:x val="-2.9062554680665018E-2"/>
                  <c:y val="0.13653944298629339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3DA3-41B3-A8DE-846790AB40CE}"/>
                </c:ext>
              </c:extLst>
            </c:dLbl>
            <c:dLbl>
              <c:idx val="13"/>
              <c:layout>
                <c:manualLayout>
                  <c:x val="-8.4618110236220526E-2"/>
                  <c:y val="-2.549759405074365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3DA3-41B3-A8DE-846790AB40CE}"/>
                </c:ext>
              </c:extLst>
            </c:dLbl>
            <c:dLbl>
              <c:idx val="14"/>
              <c:layout>
                <c:manualLayout>
                  <c:x val="-5.6840332458442694E-2"/>
                  <c:y val="-6.716426071741032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3DA3-41B3-A8DE-846790AB40CE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3DA3-41B3-A8DE-846790AB40CE}"/>
                </c:ext>
              </c:extLst>
            </c:dLbl>
            <c:dLbl>
              <c:idx val="17"/>
              <c:layout>
                <c:manualLayout>
                  <c:x val="-4.2951443569553806E-2"/>
                  <c:y val="-7.179389034703999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3DA3-41B3-A8DE-846790AB40CE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3DA3-41B3-A8DE-846790AB40CE}"/>
                </c:ext>
              </c:extLst>
            </c:dLbl>
            <c:dLbl>
              <c:idx val="19"/>
              <c:layout>
                <c:manualLayout>
                  <c:x val="-8.7395888013998252E-2"/>
                  <c:y val="5.783573928258959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3DA3-41B3-A8DE-846790AB40CE}"/>
                </c:ext>
              </c:extLst>
            </c:dLbl>
            <c:dLbl>
              <c:idx val="2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3DA3-41B3-A8DE-846790AB40CE}"/>
                </c:ext>
              </c:extLst>
            </c:dLbl>
            <c:dLbl>
              <c:idx val="22"/>
              <c:layout>
                <c:manualLayout>
                  <c:x val="-7.3506999125109468E-2"/>
                  <c:y val="-7.179389034704003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3DA3-41B3-A8DE-846790AB40CE}"/>
                </c:ext>
              </c:extLst>
            </c:dLbl>
            <c:dLbl>
              <c:idx val="24"/>
              <c:layout>
                <c:manualLayout>
                  <c:x val="2.0937445319335082E-2"/>
                  <c:y val="5.783573928258959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3DA3-41B3-A8DE-846790AB40CE}"/>
                </c:ext>
              </c:extLst>
            </c:dLbl>
            <c:dLbl>
              <c:idx val="2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3DA3-41B3-A8DE-846790AB40CE}"/>
                </c:ext>
              </c:extLst>
            </c:dLbl>
            <c:dLbl>
              <c:idx val="26"/>
              <c:layout>
                <c:manualLayout>
                  <c:x val="-8.7395888013998252E-2"/>
                  <c:y val="-9.03124088655584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3DA3-41B3-A8DE-846790AB40CE}"/>
                </c:ext>
              </c:extLst>
            </c:dLbl>
            <c:dLbl>
              <c:idx val="28"/>
              <c:layout>
                <c:manualLayout>
                  <c:x val="-4.5729221347331685E-2"/>
                  <c:y val="-7.179389034703995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3DA3-41B3-A8DE-846790AB40CE}"/>
                </c:ext>
              </c:extLst>
            </c:dLbl>
            <c:dLbl>
              <c:idx val="2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3DA3-41B3-A8DE-846790AB40CE}"/>
                </c:ext>
              </c:extLst>
            </c:dLbl>
            <c:dLbl>
              <c:idx val="30"/>
              <c:layout>
                <c:manualLayout>
                  <c:x val="-4.0625546806648148E-3"/>
                  <c:y val="-3.938648293963258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3DA3-41B3-A8DE-846790AB40CE}"/>
                </c:ext>
              </c:extLst>
            </c:dLbl>
            <c:dLbl>
              <c:idx val="31"/>
              <c:layout>
                <c:manualLayout>
                  <c:x val="4.2707786526684161E-3"/>
                  <c:y val="-9.494203849518814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3DA3-41B3-A8DE-846790AB40CE}"/>
                </c:ext>
              </c:extLst>
            </c:dLbl>
            <c:dLbl>
              <c:idx val="33"/>
              <c:layout>
                <c:manualLayout>
                  <c:x val="-1.4929412008391986E-2"/>
                  <c:y val="-8.178857899771881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3DA3-41B3-A8DE-846790AB40CE}"/>
                </c:ext>
              </c:extLst>
            </c:dLbl>
            <c:dLbl>
              <c:idx val="3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3DA3-41B3-A8DE-846790AB40C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0768283988861927E-2"/>
                  <c:y val="-0.3997099369588147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="1" baseline="0">
                        <a:solidFill>
                          <a:srgbClr val="FF0000"/>
                        </a:solidFill>
                      </a:rPr>
                      <a:t>y = -0,0002x + 0,2323</a:t>
                    </a:r>
                    <a:br>
                      <a:rPr lang="en-US" b="1" baseline="0">
                        <a:solidFill>
                          <a:srgbClr val="FF0000"/>
                        </a:solidFill>
                      </a:rPr>
                    </a:br>
                    <a:r>
                      <a:rPr lang="en-US" b="1" baseline="0">
                        <a:solidFill>
                          <a:srgbClr val="FF0000"/>
                        </a:solidFill>
                      </a:rPr>
                      <a:t>R² = 0,0288</a:t>
                    </a:r>
                    <a:endParaRPr lang="en-US" b="1">
                      <a:solidFill>
                        <a:srgbClr val="FF0000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cat>
            <c:strRef>
              <c:f>Лист1!$B$2:$B$37</c:f>
              <c:strCache>
                <c:ptCount val="36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  <c:pt idx="12">
                  <c:v>январь</c:v>
                </c:pt>
                <c:pt idx="13">
                  <c:v>февраль</c:v>
                </c:pt>
                <c:pt idx="14">
                  <c:v>март</c:v>
                </c:pt>
                <c:pt idx="15">
                  <c:v>апрель</c:v>
                </c:pt>
                <c:pt idx="16">
                  <c:v>май</c:v>
                </c:pt>
                <c:pt idx="17">
                  <c:v>июнь</c:v>
                </c:pt>
                <c:pt idx="18">
                  <c:v>июль</c:v>
                </c:pt>
                <c:pt idx="19">
                  <c:v>август</c:v>
                </c:pt>
                <c:pt idx="20">
                  <c:v>сентябрь</c:v>
                </c:pt>
                <c:pt idx="21">
                  <c:v>октябрь</c:v>
                </c:pt>
                <c:pt idx="22">
                  <c:v>ноябрь</c:v>
                </c:pt>
                <c:pt idx="23">
                  <c:v>декабрь</c:v>
                </c:pt>
                <c:pt idx="24">
                  <c:v>январь</c:v>
                </c:pt>
                <c:pt idx="25">
                  <c:v>февраль</c:v>
                </c:pt>
                <c:pt idx="26">
                  <c:v>март</c:v>
                </c:pt>
                <c:pt idx="27">
                  <c:v>апрель</c:v>
                </c:pt>
                <c:pt idx="28">
                  <c:v>май</c:v>
                </c:pt>
                <c:pt idx="29">
                  <c:v>июнь</c:v>
                </c:pt>
                <c:pt idx="30">
                  <c:v>июль</c:v>
                </c:pt>
                <c:pt idx="31">
                  <c:v>август</c:v>
                </c:pt>
                <c:pt idx="32">
                  <c:v>сентябрь</c:v>
                </c:pt>
                <c:pt idx="33">
                  <c:v>октябрь</c:v>
                </c:pt>
                <c:pt idx="34">
                  <c:v>ноябрь</c:v>
                </c:pt>
                <c:pt idx="35">
                  <c:v>декабрь</c:v>
                </c:pt>
              </c:strCache>
            </c:strRef>
          </c:cat>
          <c:val>
            <c:numRef>
              <c:f>Лист1!$C$2:$C$37</c:f>
              <c:numCache>
                <c:formatCode>General</c:formatCode>
                <c:ptCount val="36"/>
                <c:pt idx="0">
                  <c:v>0.23</c:v>
                </c:pt>
                <c:pt idx="1">
                  <c:v>0.22</c:v>
                </c:pt>
                <c:pt idx="2">
                  <c:v>0.24</c:v>
                </c:pt>
                <c:pt idx="3">
                  <c:v>0.24</c:v>
                </c:pt>
                <c:pt idx="4">
                  <c:v>0.24</c:v>
                </c:pt>
                <c:pt idx="5">
                  <c:v>0.25</c:v>
                </c:pt>
                <c:pt idx="6">
                  <c:v>0.23</c:v>
                </c:pt>
                <c:pt idx="7">
                  <c:v>0.22</c:v>
                </c:pt>
                <c:pt idx="8">
                  <c:v>0.21</c:v>
                </c:pt>
                <c:pt idx="9">
                  <c:v>0.23</c:v>
                </c:pt>
                <c:pt idx="10">
                  <c:v>0.22</c:v>
                </c:pt>
                <c:pt idx="11">
                  <c:v>0.21</c:v>
                </c:pt>
                <c:pt idx="12">
                  <c:v>0.23</c:v>
                </c:pt>
                <c:pt idx="13">
                  <c:v>0.24</c:v>
                </c:pt>
                <c:pt idx="14">
                  <c:v>0.24</c:v>
                </c:pt>
                <c:pt idx="15">
                  <c:v>0.23</c:v>
                </c:pt>
                <c:pt idx="16">
                  <c:v>0.24</c:v>
                </c:pt>
                <c:pt idx="17">
                  <c:v>0.24</c:v>
                </c:pt>
                <c:pt idx="18">
                  <c:v>0.24</c:v>
                </c:pt>
                <c:pt idx="19">
                  <c:v>0.22</c:v>
                </c:pt>
                <c:pt idx="20">
                  <c:v>0.21</c:v>
                </c:pt>
                <c:pt idx="21">
                  <c:v>0.22</c:v>
                </c:pt>
                <c:pt idx="22">
                  <c:v>0.22</c:v>
                </c:pt>
                <c:pt idx="23">
                  <c:v>0.21</c:v>
                </c:pt>
                <c:pt idx="24">
                  <c:v>0.22</c:v>
                </c:pt>
                <c:pt idx="25">
                  <c:v>0.24</c:v>
                </c:pt>
                <c:pt idx="26">
                  <c:v>0.24</c:v>
                </c:pt>
                <c:pt idx="27">
                  <c:v>0.23</c:v>
                </c:pt>
                <c:pt idx="28">
                  <c:v>0.24</c:v>
                </c:pt>
                <c:pt idx="29">
                  <c:v>0.24</c:v>
                </c:pt>
                <c:pt idx="30">
                  <c:v>0.25</c:v>
                </c:pt>
                <c:pt idx="31">
                  <c:v>0.23</c:v>
                </c:pt>
                <c:pt idx="32">
                  <c:v>0.21</c:v>
                </c:pt>
                <c:pt idx="33">
                  <c:v>0.23</c:v>
                </c:pt>
                <c:pt idx="34">
                  <c:v>0.22</c:v>
                </c:pt>
                <c:pt idx="35">
                  <c:v>0.21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A3-41B3-A8DE-846790AB40CE}"/>
            </c:ext>
          </c:extLst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253550288"/>
        <c:axId val="1341110064"/>
      </c:lineChart>
      <c:catAx>
        <c:axId val="1253550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41110064"/>
        <c:crosses val="autoZero"/>
        <c:auto val="1"/>
        <c:lblAlgn val="ctr"/>
        <c:lblOffset val="100"/>
        <c:noMultiLvlLbl val="0"/>
      </c:catAx>
      <c:valAx>
        <c:axId val="134111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53550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Прогноз</a:t>
            </a:r>
            <a:r>
              <a:rPr lang="ru-RU" baseline="0"/>
              <a:t> производства кисломолочной продукции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Лист6!$C$1</c:f>
              <c:strCache>
                <c:ptCount val="1"/>
                <c:pt idx="0">
                  <c:v>Производство кисломолочной продукции, млн тонн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Лист6!$B$2:$B$49</c:f>
              <c:strCache>
                <c:ptCount val="48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  <c:pt idx="12">
                  <c:v>январь</c:v>
                </c:pt>
                <c:pt idx="13">
                  <c:v>февраль</c:v>
                </c:pt>
                <c:pt idx="14">
                  <c:v>март</c:v>
                </c:pt>
                <c:pt idx="15">
                  <c:v>апрель</c:v>
                </c:pt>
                <c:pt idx="16">
                  <c:v>май</c:v>
                </c:pt>
                <c:pt idx="17">
                  <c:v>июнь</c:v>
                </c:pt>
                <c:pt idx="18">
                  <c:v>июль</c:v>
                </c:pt>
                <c:pt idx="19">
                  <c:v>август</c:v>
                </c:pt>
                <c:pt idx="20">
                  <c:v>сентябрь</c:v>
                </c:pt>
                <c:pt idx="21">
                  <c:v>октябрь</c:v>
                </c:pt>
                <c:pt idx="22">
                  <c:v>ноябрь</c:v>
                </c:pt>
                <c:pt idx="23">
                  <c:v>декабрь</c:v>
                </c:pt>
                <c:pt idx="24">
                  <c:v>январь</c:v>
                </c:pt>
                <c:pt idx="25">
                  <c:v>февраль</c:v>
                </c:pt>
                <c:pt idx="26">
                  <c:v>март</c:v>
                </c:pt>
                <c:pt idx="27">
                  <c:v>апрель</c:v>
                </c:pt>
                <c:pt idx="28">
                  <c:v>май</c:v>
                </c:pt>
                <c:pt idx="29">
                  <c:v>июнь</c:v>
                </c:pt>
                <c:pt idx="30">
                  <c:v>июль</c:v>
                </c:pt>
                <c:pt idx="31">
                  <c:v>август</c:v>
                </c:pt>
                <c:pt idx="32">
                  <c:v>сентябрь</c:v>
                </c:pt>
                <c:pt idx="33">
                  <c:v>октябрь</c:v>
                </c:pt>
                <c:pt idx="34">
                  <c:v>ноябрь</c:v>
                </c:pt>
                <c:pt idx="35">
                  <c:v>декабрь</c:v>
                </c:pt>
                <c:pt idx="36">
                  <c:v>январь</c:v>
                </c:pt>
                <c:pt idx="37">
                  <c:v>февраль</c:v>
                </c:pt>
                <c:pt idx="38">
                  <c:v>март</c:v>
                </c:pt>
                <c:pt idx="39">
                  <c:v>апрель</c:v>
                </c:pt>
                <c:pt idx="40">
                  <c:v>май</c:v>
                </c:pt>
                <c:pt idx="41">
                  <c:v>июнь</c:v>
                </c:pt>
                <c:pt idx="42">
                  <c:v>июль</c:v>
                </c:pt>
                <c:pt idx="43">
                  <c:v>август</c:v>
                </c:pt>
                <c:pt idx="44">
                  <c:v>сентябрь</c:v>
                </c:pt>
                <c:pt idx="45">
                  <c:v>октябрь</c:v>
                </c:pt>
                <c:pt idx="46">
                  <c:v>ноябрь</c:v>
                </c:pt>
                <c:pt idx="47">
                  <c:v>декабрь</c:v>
                </c:pt>
              </c:strCache>
            </c:strRef>
          </c:cat>
          <c:val>
            <c:numRef>
              <c:f>Лист6!$C$2:$C$49</c:f>
              <c:numCache>
                <c:formatCode>General</c:formatCode>
                <c:ptCount val="48"/>
                <c:pt idx="0">
                  <c:v>0.23</c:v>
                </c:pt>
                <c:pt idx="1">
                  <c:v>0.22</c:v>
                </c:pt>
                <c:pt idx="2">
                  <c:v>0.24</c:v>
                </c:pt>
                <c:pt idx="3">
                  <c:v>0.24</c:v>
                </c:pt>
                <c:pt idx="4">
                  <c:v>0.24</c:v>
                </c:pt>
                <c:pt idx="5">
                  <c:v>0.25</c:v>
                </c:pt>
                <c:pt idx="6">
                  <c:v>0.23</c:v>
                </c:pt>
                <c:pt idx="7">
                  <c:v>0.22</c:v>
                </c:pt>
                <c:pt idx="8">
                  <c:v>0.21</c:v>
                </c:pt>
                <c:pt idx="9">
                  <c:v>0.23</c:v>
                </c:pt>
                <c:pt idx="10">
                  <c:v>0.22</c:v>
                </c:pt>
                <c:pt idx="11">
                  <c:v>0.21</c:v>
                </c:pt>
                <c:pt idx="12">
                  <c:v>0.23</c:v>
                </c:pt>
                <c:pt idx="13">
                  <c:v>0.24</c:v>
                </c:pt>
                <c:pt idx="14">
                  <c:v>0.24</c:v>
                </c:pt>
                <c:pt idx="15">
                  <c:v>0.23</c:v>
                </c:pt>
                <c:pt idx="16">
                  <c:v>0.24</c:v>
                </c:pt>
                <c:pt idx="17">
                  <c:v>0.24</c:v>
                </c:pt>
                <c:pt idx="18">
                  <c:v>0.24</c:v>
                </c:pt>
                <c:pt idx="19">
                  <c:v>0.22</c:v>
                </c:pt>
                <c:pt idx="20">
                  <c:v>0.21</c:v>
                </c:pt>
                <c:pt idx="21">
                  <c:v>0.22</c:v>
                </c:pt>
                <c:pt idx="22">
                  <c:v>0.22</c:v>
                </c:pt>
                <c:pt idx="23">
                  <c:v>0.21</c:v>
                </c:pt>
                <c:pt idx="24">
                  <c:v>0.22</c:v>
                </c:pt>
                <c:pt idx="25">
                  <c:v>0.24</c:v>
                </c:pt>
                <c:pt idx="26">
                  <c:v>0.24</c:v>
                </c:pt>
                <c:pt idx="27">
                  <c:v>0.23</c:v>
                </c:pt>
                <c:pt idx="28">
                  <c:v>0.24</c:v>
                </c:pt>
                <c:pt idx="29">
                  <c:v>0.24</c:v>
                </c:pt>
                <c:pt idx="30">
                  <c:v>0.25</c:v>
                </c:pt>
                <c:pt idx="31">
                  <c:v>0.23</c:v>
                </c:pt>
                <c:pt idx="32">
                  <c:v>0.21</c:v>
                </c:pt>
                <c:pt idx="33">
                  <c:v>0.23</c:v>
                </c:pt>
                <c:pt idx="34">
                  <c:v>0.22</c:v>
                </c:pt>
                <c:pt idx="35">
                  <c:v>0.21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28-4368-8B03-56E1802A344E}"/>
            </c:ext>
          </c:extLst>
        </c:ser>
        <c:ser>
          <c:idx val="1"/>
          <c:order val="1"/>
          <c:tx>
            <c:v>Прогноз</c:v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val>
            <c:numRef>
              <c:f>Лист6!$N$2:$N$49</c:f>
              <c:numCache>
                <c:formatCode>General</c:formatCode>
                <c:ptCount val="48"/>
                <c:pt idx="0">
                  <c:v>0.22256837775152075</c:v>
                </c:pt>
                <c:pt idx="1">
                  <c:v>0.22248960658176889</c:v>
                </c:pt>
                <c:pt idx="2">
                  <c:v>0.23907750207868367</c:v>
                </c:pt>
                <c:pt idx="3">
                  <c:v>0.23899873090893181</c:v>
                </c:pt>
                <c:pt idx="4">
                  <c:v>0.23891995973917993</c:v>
                </c:pt>
                <c:pt idx="5">
                  <c:v>0.23661896634720583</c:v>
                </c:pt>
                <c:pt idx="6">
                  <c:v>0.23654019517745395</c:v>
                </c:pt>
                <c:pt idx="7">
                  <c:v>0.23646142400770209</c:v>
                </c:pt>
                <c:pt idx="8">
                  <c:v>0.22193820839350578</c:v>
                </c:pt>
                <c:pt idx="9">
                  <c:v>0.22185943722375392</c:v>
                </c:pt>
                <c:pt idx="10">
                  <c:v>0.22178066605400204</c:v>
                </c:pt>
                <c:pt idx="11">
                  <c:v>0.22170189488425018</c:v>
                </c:pt>
                <c:pt idx="12">
                  <c:v>0.2216231237144983</c:v>
                </c:pt>
                <c:pt idx="13">
                  <c:v>0.22154435254474644</c:v>
                </c:pt>
                <c:pt idx="14">
                  <c:v>0.23813224804166122</c:v>
                </c:pt>
                <c:pt idx="15">
                  <c:v>0.23805347687190936</c:v>
                </c:pt>
                <c:pt idx="16">
                  <c:v>0.23797470570215748</c:v>
                </c:pt>
                <c:pt idx="17">
                  <c:v>0.23567371231018339</c:v>
                </c:pt>
                <c:pt idx="18">
                  <c:v>0.2355949411404315</c:v>
                </c:pt>
                <c:pt idx="19">
                  <c:v>0.23551616997067965</c:v>
                </c:pt>
                <c:pt idx="20">
                  <c:v>0.22099295435648333</c:v>
                </c:pt>
                <c:pt idx="21">
                  <c:v>0.22091418318673148</c:v>
                </c:pt>
                <c:pt idx="22">
                  <c:v>0.22083541201697959</c:v>
                </c:pt>
                <c:pt idx="23">
                  <c:v>0.22075664084722774</c:v>
                </c:pt>
                <c:pt idx="24">
                  <c:v>0.22067786967747585</c:v>
                </c:pt>
                <c:pt idx="25">
                  <c:v>0.220599098507724</c:v>
                </c:pt>
                <c:pt idx="26">
                  <c:v>0.22052032733797211</c:v>
                </c:pt>
                <c:pt idx="27">
                  <c:v>0.22044155616822025</c:v>
                </c:pt>
                <c:pt idx="28">
                  <c:v>0.22036278499846837</c:v>
                </c:pt>
                <c:pt idx="29">
                  <c:v>0.23695068049538318</c:v>
                </c:pt>
                <c:pt idx="30">
                  <c:v>0.23687190932563129</c:v>
                </c:pt>
                <c:pt idx="31">
                  <c:v>0.23679313815587943</c:v>
                </c:pt>
                <c:pt idx="32">
                  <c:v>0.23449214476390531</c:v>
                </c:pt>
                <c:pt idx="33">
                  <c:v>0.23441337359415346</c:v>
                </c:pt>
                <c:pt idx="34">
                  <c:v>0.23433460242440157</c:v>
                </c:pt>
                <c:pt idx="35">
                  <c:v>0.21981138681020529</c:v>
                </c:pt>
                <c:pt idx="36">
                  <c:v>0.2197326156404534</c:v>
                </c:pt>
                <c:pt idx="37">
                  <c:v>0.21965384447070155</c:v>
                </c:pt>
                <c:pt idx="38">
                  <c:v>0.21957507330094966</c:v>
                </c:pt>
                <c:pt idx="39">
                  <c:v>0.21949630213119781</c:v>
                </c:pt>
                <c:pt idx="40">
                  <c:v>0.21941753096144592</c:v>
                </c:pt>
                <c:pt idx="41">
                  <c:v>0.23600542645836073</c:v>
                </c:pt>
                <c:pt idx="42">
                  <c:v>0.23592665528860884</c:v>
                </c:pt>
                <c:pt idx="43">
                  <c:v>0.23584788411885699</c:v>
                </c:pt>
                <c:pt idx="44">
                  <c:v>0.23354689072688287</c:v>
                </c:pt>
                <c:pt idx="45">
                  <c:v>0.23346811955713101</c:v>
                </c:pt>
                <c:pt idx="46">
                  <c:v>0.23338934838737913</c:v>
                </c:pt>
                <c:pt idx="47">
                  <c:v>0.21886613277318284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28-4368-8B03-56E1802A34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3434960"/>
        <c:axId val="273032768"/>
      </c:lineChart>
      <c:catAx>
        <c:axId val="2073434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3032768"/>
        <c:crosses val="autoZero"/>
        <c:auto val="1"/>
        <c:lblAlgn val="ctr"/>
        <c:lblOffset val="100"/>
        <c:noMultiLvlLbl val="0"/>
      </c:catAx>
      <c:valAx>
        <c:axId val="27303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73434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Сезнная</a:t>
            </a:r>
            <a:r>
              <a:rPr lang="ru-RU" baseline="0"/>
              <a:t> компонента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cat>
            <c:strRef>
              <c:f>Лист1!$G$9:$G$20</c:f>
              <c:strCache>
                <c:ptCount val="12"/>
                <c:pt idx="0">
                  <c:v>июль</c:v>
                </c:pt>
                <c:pt idx="1">
                  <c:v>август</c:v>
                </c:pt>
                <c:pt idx="2">
                  <c:v>сентябрь</c:v>
                </c:pt>
                <c:pt idx="3">
                  <c:v>октябрь</c:v>
                </c:pt>
                <c:pt idx="4">
                  <c:v>ноябрь</c:v>
                </c:pt>
                <c:pt idx="5">
                  <c:v>декабрь</c:v>
                </c:pt>
                <c:pt idx="6">
                  <c:v>январь</c:v>
                </c:pt>
                <c:pt idx="7">
                  <c:v>февраль</c:v>
                </c:pt>
                <c:pt idx="8">
                  <c:v>март</c:v>
                </c:pt>
                <c:pt idx="9">
                  <c:v>апрель</c:v>
                </c:pt>
                <c:pt idx="10">
                  <c:v>май</c:v>
                </c:pt>
                <c:pt idx="11">
                  <c:v>июнь</c:v>
                </c:pt>
              </c:strCache>
            </c:strRef>
          </c:cat>
          <c:val>
            <c:numRef>
              <c:f>Лист1!$I$9:$I$20</c:f>
              <c:numCache>
                <c:formatCode>#\ ##0.000</c:formatCode>
                <c:ptCount val="12"/>
                <c:pt idx="0">
                  <c:v>6.8749999999999784E-3</c:v>
                </c:pt>
                <c:pt idx="1">
                  <c:v>-8.3333333333333454E-3</c:v>
                </c:pt>
                <c:pt idx="2">
                  <c:v>-1.8750000000000017E-2</c:v>
                </c:pt>
                <c:pt idx="3">
                  <c:v>-3.5416666666666791E-3</c:v>
                </c:pt>
                <c:pt idx="4">
                  <c:v>-8.3333333333333037E-3</c:v>
                </c:pt>
                <c:pt idx="5">
                  <c:v>-1.8124999999999988E-2</c:v>
                </c:pt>
                <c:pt idx="6">
                  <c:v>-3.3333333333333548E-3</c:v>
                </c:pt>
                <c:pt idx="7">
                  <c:v>1.1041666666666616E-2</c:v>
                </c:pt>
                <c:pt idx="8">
                  <c:v>1.083333333333332E-2</c:v>
                </c:pt>
                <c:pt idx="9">
                  <c:v>8.333333333333387E-4</c:v>
                </c:pt>
                <c:pt idx="10">
                  <c:v>1.0833333333333306E-2</c:v>
                </c:pt>
                <c:pt idx="11">
                  <c:v>1.0833333333333306E-2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2B-46F4-AEB4-3ACDA1D673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3524368"/>
        <c:axId val="1336942784"/>
      </c:radarChart>
      <c:catAx>
        <c:axId val="1253524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36942784"/>
        <c:crosses val="autoZero"/>
        <c:auto val="1"/>
        <c:lblAlgn val="ctr"/>
        <c:lblOffset val="100"/>
        <c:noMultiLvlLbl val="0"/>
      </c:catAx>
      <c:valAx>
        <c:axId val="133694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53524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Сезонная компонента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dLbls>
            <c:dLbl>
              <c:idx val="1"/>
              <c:layout>
                <c:manualLayout>
                  <c:x val="-6.6472869949145141E-2"/>
                  <c:y val="0.10420129775444728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976-463D-AA2E-5D4C3725BB26}"/>
                </c:ext>
              </c:extLst>
            </c:dLbl>
            <c:dLbl>
              <c:idx val="2"/>
              <c:layout>
                <c:manualLayout>
                  <c:x val="1.6315568385960836E-3"/>
                  <c:y val="5.3275371828521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976-463D-AA2E-5D4C3725BB26}"/>
                </c:ext>
              </c:extLst>
            </c:dLbl>
            <c:dLbl>
              <c:idx val="3"/>
              <c:layout>
                <c:manualLayout>
                  <c:x val="-3.8096025454252953E-2"/>
                  <c:y val="-0.1411690726159230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976-463D-AA2E-5D4C3725BB26}"/>
                </c:ext>
              </c:extLst>
            </c:dLbl>
            <c:dLbl>
              <c:idx val="5"/>
              <c:layout>
                <c:manualLayout>
                  <c:x val="5.4151361045816368E-3"/>
                  <c:y val="8.10531496062992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976-463D-AA2E-5D4C3725BB26}"/>
                </c:ext>
              </c:extLst>
            </c:dLbl>
            <c:dLbl>
              <c:idx val="9"/>
              <c:layout>
                <c:manualLayout>
                  <c:x val="-2.4139235716988408E-2"/>
                  <c:y val="0.15512722368037329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976-463D-AA2E-5D4C3725BB2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Лист1!$G$9:$G$20</c:f>
              <c:strCache>
                <c:ptCount val="12"/>
                <c:pt idx="0">
                  <c:v>июль</c:v>
                </c:pt>
                <c:pt idx="1">
                  <c:v>август</c:v>
                </c:pt>
                <c:pt idx="2">
                  <c:v>сентябрь</c:v>
                </c:pt>
                <c:pt idx="3">
                  <c:v>октябрь</c:v>
                </c:pt>
                <c:pt idx="4">
                  <c:v>ноябрь</c:v>
                </c:pt>
                <c:pt idx="5">
                  <c:v>декабрь</c:v>
                </c:pt>
                <c:pt idx="6">
                  <c:v>январь</c:v>
                </c:pt>
                <c:pt idx="7">
                  <c:v>февраль</c:v>
                </c:pt>
                <c:pt idx="8">
                  <c:v>март</c:v>
                </c:pt>
                <c:pt idx="9">
                  <c:v>апрель</c:v>
                </c:pt>
                <c:pt idx="10">
                  <c:v>май</c:v>
                </c:pt>
                <c:pt idx="11">
                  <c:v>июнь</c:v>
                </c:pt>
              </c:strCache>
            </c:strRef>
          </c:cat>
          <c:val>
            <c:numRef>
              <c:f>Лист1!$I$9:$I$20</c:f>
              <c:numCache>
                <c:formatCode>#\ ##0.000</c:formatCode>
                <c:ptCount val="12"/>
                <c:pt idx="0">
                  <c:v>6.8749999999999784E-3</c:v>
                </c:pt>
                <c:pt idx="1">
                  <c:v>-8.3333333333333454E-3</c:v>
                </c:pt>
                <c:pt idx="2">
                  <c:v>-1.8750000000000017E-2</c:v>
                </c:pt>
                <c:pt idx="3">
                  <c:v>-3.5416666666666791E-3</c:v>
                </c:pt>
                <c:pt idx="4">
                  <c:v>-8.3333333333333037E-3</c:v>
                </c:pt>
                <c:pt idx="5">
                  <c:v>-1.8124999999999988E-2</c:v>
                </c:pt>
                <c:pt idx="6">
                  <c:v>-3.3333333333333548E-3</c:v>
                </c:pt>
                <c:pt idx="7">
                  <c:v>1.1041666666666616E-2</c:v>
                </c:pt>
                <c:pt idx="8">
                  <c:v>1.083333333333332E-2</c:v>
                </c:pt>
                <c:pt idx="9">
                  <c:v>8.333333333333387E-4</c:v>
                </c:pt>
                <c:pt idx="10">
                  <c:v>1.0833333333333306E-2</c:v>
                </c:pt>
                <c:pt idx="11">
                  <c:v>1.0833333333333306E-2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76-463D-AA2E-5D4C3725BB2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253535888"/>
        <c:axId val="1361450464"/>
      </c:lineChart>
      <c:catAx>
        <c:axId val="1253535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61450464"/>
        <c:crosses val="autoZero"/>
        <c:auto val="1"/>
        <c:lblAlgn val="ctr"/>
        <c:lblOffset val="100"/>
        <c:noMultiLvlLbl val="0"/>
      </c:catAx>
      <c:valAx>
        <c:axId val="136145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53535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Динамика</a:t>
            </a:r>
            <a:r>
              <a:rPr lang="ru-RU" baseline="0"/>
              <a:t> п</a:t>
            </a:r>
            <a:r>
              <a:rPr lang="ru-RU"/>
              <a:t>роизводства</a:t>
            </a:r>
            <a:r>
              <a:rPr lang="ru-RU" baseline="0"/>
              <a:t> кисломолочной продукции, млн тонн (очищенная от сезонности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Лист1!$J$23</c:f>
              <c:strCache>
                <c:ptCount val="1"/>
                <c:pt idx="0">
                  <c:v>Производство, млн тонн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2.9800629590765994E-2"/>
                  <c:y val="-5.769151902887145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12A-46CF-A0BA-3383D88921CB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12A-46CF-A0BA-3383D88921CB}"/>
                </c:ext>
              </c:extLst>
            </c:dLbl>
            <c:dLbl>
              <c:idx val="3"/>
              <c:layout>
                <c:manualLayout>
                  <c:x val="-3.8544945785239593E-2"/>
                  <c:y val="-6.51319952193475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12A-46CF-A0BA-3383D88921CB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12A-46CF-A0BA-3383D88921CB}"/>
                </c:ext>
              </c:extLst>
            </c:dLbl>
            <c:dLbl>
              <c:idx val="7"/>
              <c:layout>
                <c:manualLayout>
                  <c:x val="-2.280517663518716E-2"/>
                  <c:y val="6.13561000187476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512A-46CF-A0BA-3383D88921CB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12A-46CF-A0BA-3383D88921CB}"/>
                </c:ext>
              </c:extLst>
            </c:dLbl>
            <c:dLbl>
              <c:idx val="9"/>
              <c:layout>
                <c:manualLayout>
                  <c:x val="-4.0293809024134312E-2"/>
                  <c:y val="-6.885223331458567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12A-46CF-A0BA-3383D88921CB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12A-46CF-A0BA-3383D88921CB}"/>
                </c:ext>
              </c:extLst>
            </c:dLbl>
            <c:dLbl>
              <c:idx val="12"/>
              <c:layout>
                <c:manualLayout>
                  <c:x val="-4.0293809024134375E-2"/>
                  <c:y val="-6.513199521934762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12A-46CF-A0BA-3383D88921CB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512A-46CF-A0BA-3383D88921CB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512A-46CF-A0BA-3383D88921CB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512A-46CF-A0BA-3383D88921CB}"/>
                </c:ext>
              </c:extLst>
            </c:dLbl>
            <c:dLbl>
              <c:idx val="18"/>
              <c:layout>
                <c:manualLayout>
                  <c:x val="-4.0293809024134312E-2"/>
                  <c:y val="-5.39712809336333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512A-46CF-A0BA-3383D88921CB}"/>
                </c:ext>
              </c:extLst>
            </c:dLbl>
            <c:dLbl>
              <c:idx val="1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512A-46CF-A0BA-3383D88921CB}"/>
                </c:ext>
              </c:extLst>
            </c:dLbl>
            <c:dLbl>
              <c:idx val="20"/>
              <c:layout>
                <c:manualLayout>
                  <c:x val="-3.3298356068555503E-2"/>
                  <c:y val="-6.14117571241094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512A-46CF-A0BA-3383D88921CB}"/>
                </c:ext>
              </c:extLst>
            </c:dLbl>
            <c:dLbl>
              <c:idx val="2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512A-46CF-A0BA-3383D88921CB}"/>
                </c:ext>
              </c:extLst>
            </c:dLbl>
            <c:dLbl>
              <c:idx val="23"/>
              <c:layout>
                <c:manualLayout>
                  <c:x val="-4.0293809024134312E-2"/>
                  <c:y val="-7.257247140982384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512A-46CF-A0BA-3383D88921CB}"/>
                </c:ext>
              </c:extLst>
            </c:dLbl>
            <c:dLbl>
              <c:idx val="26"/>
              <c:layout>
                <c:manualLayout>
                  <c:x val="-3.6796082546344873E-2"/>
                  <c:y val="-5.39712809336332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512A-46CF-A0BA-3383D88921CB}"/>
                </c:ext>
              </c:extLst>
            </c:dLbl>
            <c:dLbl>
              <c:idx val="2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512A-46CF-A0BA-3383D88921CB}"/>
                </c:ext>
              </c:extLst>
            </c:dLbl>
            <c:dLbl>
              <c:idx val="2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512A-46CF-A0BA-3383D88921CB}"/>
                </c:ext>
              </c:extLst>
            </c:dLbl>
            <c:dLbl>
              <c:idx val="30"/>
              <c:layout>
                <c:manualLayout>
                  <c:x val="-7.3522210563133961E-2"/>
                  <c:y val="-4.281056664791904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512A-46CF-A0BA-3383D88921CB}"/>
                </c:ext>
              </c:extLst>
            </c:dLbl>
            <c:dLbl>
              <c:idx val="31"/>
              <c:layout>
                <c:manualLayout>
                  <c:x val="-1.9307450157397821E-2"/>
                  <c:y val="-5.39712809336332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512A-46CF-A0BA-3383D88921CB}"/>
                </c:ext>
              </c:extLst>
            </c:dLbl>
            <c:dLbl>
              <c:idx val="33"/>
              <c:layout>
                <c:manualLayout>
                  <c:x val="-2.9800629590766001E-2"/>
                  <c:y val="-4.281056664791904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512A-46CF-A0BA-3383D88921CB}"/>
                </c:ext>
              </c:extLst>
            </c:dLbl>
            <c:dLbl>
              <c:idx val="35"/>
              <c:layout>
                <c:manualLayout>
                  <c:x val="-1.1656793163185371E-3"/>
                  <c:y val="-5.397128093363336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512A-46CF-A0BA-3383D88921C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9248925206489798E-2"/>
                  <c:y val="-0.2638562757780277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ru-RU" sz="1200" b="1" baseline="0">
                        <a:solidFill>
                          <a:srgbClr val="FF0000"/>
                        </a:solidFill>
                      </a:rPr>
                      <a:t>y = 7E-05x + 0,2283</a:t>
                    </a:r>
                    <a:br>
                      <a:rPr lang="ru-RU" sz="1200" b="1" baseline="0">
                        <a:solidFill>
                          <a:srgbClr val="FF0000"/>
                        </a:solidFill>
                      </a:rPr>
                    </a:br>
                    <a:r>
                      <a:rPr lang="ru-RU" sz="1200" b="1" baseline="0">
                        <a:solidFill>
                          <a:srgbClr val="FF0000"/>
                        </a:solidFill>
                      </a:rPr>
                      <a:t>R² = 0,0195</a:t>
                    </a:r>
                    <a:endParaRPr lang="ru-RU" sz="1200" b="1">
                      <a:solidFill>
                        <a:srgbClr val="FF0000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cat>
            <c:strRef>
              <c:f>Лист1!$H$24:$H$59</c:f>
              <c:strCache>
                <c:ptCount val="36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  <c:pt idx="12">
                  <c:v>январь</c:v>
                </c:pt>
                <c:pt idx="13">
                  <c:v>февраль</c:v>
                </c:pt>
                <c:pt idx="14">
                  <c:v>март</c:v>
                </c:pt>
                <c:pt idx="15">
                  <c:v>апрель</c:v>
                </c:pt>
                <c:pt idx="16">
                  <c:v>май</c:v>
                </c:pt>
                <c:pt idx="17">
                  <c:v>июнь</c:v>
                </c:pt>
                <c:pt idx="18">
                  <c:v>июль</c:v>
                </c:pt>
                <c:pt idx="19">
                  <c:v>август</c:v>
                </c:pt>
                <c:pt idx="20">
                  <c:v>сентябрь</c:v>
                </c:pt>
                <c:pt idx="21">
                  <c:v>октябрь</c:v>
                </c:pt>
                <c:pt idx="22">
                  <c:v>ноябрь</c:v>
                </c:pt>
                <c:pt idx="23">
                  <c:v>декабрь</c:v>
                </c:pt>
                <c:pt idx="24">
                  <c:v>январь</c:v>
                </c:pt>
                <c:pt idx="25">
                  <c:v>февраль</c:v>
                </c:pt>
                <c:pt idx="26">
                  <c:v>март</c:v>
                </c:pt>
                <c:pt idx="27">
                  <c:v>апрель</c:v>
                </c:pt>
                <c:pt idx="28">
                  <c:v>май</c:v>
                </c:pt>
                <c:pt idx="29">
                  <c:v>июнь</c:v>
                </c:pt>
                <c:pt idx="30">
                  <c:v>июль</c:v>
                </c:pt>
                <c:pt idx="31">
                  <c:v>август</c:v>
                </c:pt>
                <c:pt idx="32">
                  <c:v>сентябрь</c:v>
                </c:pt>
                <c:pt idx="33">
                  <c:v>октябрь</c:v>
                </c:pt>
                <c:pt idx="34">
                  <c:v>ноябрь</c:v>
                </c:pt>
                <c:pt idx="35">
                  <c:v>декабрь</c:v>
                </c:pt>
              </c:strCache>
            </c:strRef>
          </c:cat>
          <c:val>
            <c:numRef>
              <c:f>Лист1!$J$24:$J$59</c:f>
              <c:numCache>
                <c:formatCode>#\ ##0.0000</c:formatCode>
                <c:ptCount val="36"/>
                <c:pt idx="0">
                  <c:v>0.23333333333333336</c:v>
                </c:pt>
                <c:pt idx="1">
                  <c:v>0.20895833333333338</c:v>
                </c:pt>
                <c:pt idx="2">
                  <c:v>0.22916666666666669</c:v>
                </c:pt>
                <c:pt idx="3">
                  <c:v>0.23916666666666664</c:v>
                </c:pt>
                <c:pt idx="4">
                  <c:v>0.22916666666666669</c:v>
                </c:pt>
                <c:pt idx="5">
                  <c:v>0.23916666666666669</c:v>
                </c:pt>
                <c:pt idx="6">
                  <c:v>0.22312500000000002</c:v>
                </c:pt>
                <c:pt idx="7">
                  <c:v>0.22833333333333333</c:v>
                </c:pt>
                <c:pt idx="8">
                  <c:v>0.22875000000000001</c:v>
                </c:pt>
                <c:pt idx="9">
                  <c:v>0.2335416666666667</c:v>
                </c:pt>
                <c:pt idx="10">
                  <c:v>0.2283333333333333</c:v>
                </c:pt>
                <c:pt idx="11">
                  <c:v>0.22812499999999997</c:v>
                </c:pt>
                <c:pt idx="12">
                  <c:v>0.23333333333333336</c:v>
                </c:pt>
                <c:pt idx="13">
                  <c:v>0.22895833333333337</c:v>
                </c:pt>
                <c:pt idx="14">
                  <c:v>0.22916666666666669</c:v>
                </c:pt>
                <c:pt idx="15">
                  <c:v>0.22916666666666669</c:v>
                </c:pt>
                <c:pt idx="16">
                  <c:v>0.22916666666666669</c:v>
                </c:pt>
                <c:pt idx="17">
                  <c:v>0.22916666666666669</c:v>
                </c:pt>
                <c:pt idx="18">
                  <c:v>0.23312500000000003</c:v>
                </c:pt>
                <c:pt idx="19">
                  <c:v>0.22833333333333333</c:v>
                </c:pt>
                <c:pt idx="20">
                  <c:v>0.22875000000000001</c:v>
                </c:pt>
                <c:pt idx="21">
                  <c:v>0.22354166666666669</c:v>
                </c:pt>
                <c:pt idx="22">
                  <c:v>0.2283333333333333</c:v>
                </c:pt>
                <c:pt idx="23">
                  <c:v>0.22812499999999997</c:v>
                </c:pt>
                <c:pt idx="24">
                  <c:v>0.22333333333333336</c:v>
                </c:pt>
                <c:pt idx="25">
                  <c:v>0.22895833333333337</c:v>
                </c:pt>
                <c:pt idx="26">
                  <c:v>0.22916666666666669</c:v>
                </c:pt>
                <c:pt idx="27">
                  <c:v>0.22916666666666669</c:v>
                </c:pt>
                <c:pt idx="28">
                  <c:v>0.22916666666666669</c:v>
                </c:pt>
                <c:pt idx="29">
                  <c:v>0.22916666666666669</c:v>
                </c:pt>
                <c:pt idx="30">
                  <c:v>0.24312500000000004</c:v>
                </c:pt>
                <c:pt idx="31">
                  <c:v>0.23833333333333334</c:v>
                </c:pt>
                <c:pt idx="32">
                  <c:v>0.22875000000000001</c:v>
                </c:pt>
                <c:pt idx="33">
                  <c:v>0.2335416666666667</c:v>
                </c:pt>
                <c:pt idx="34">
                  <c:v>0.2283333333333333</c:v>
                </c:pt>
                <c:pt idx="35">
                  <c:v>0.22812499999999997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20-4449-B9F3-B400E994AE41}"/>
            </c:ext>
          </c:extLst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253549328"/>
        <c:axId val="558681040"/>
      </c:lineChart>
      <c:catAx>
        <c:axId val="1253549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8681040"/>
        <c:crosses val="autoZero"/>
        <c:auto val="1"/>
        <c:lblAlgn val="ctr"/>
        <c:lblOffset val="100"/>
        <c:noMultiLvlLbl val="0"/>
      </c:catAx>
      <c:valAx>
        <c:axId val="55868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53549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Лист2!$C$1</c:f>
              <c:strCache>
                <c:ptCount val="1"/>
                <c:pt idx="0">
                  <c:v>Производство кисломолочной продукции, млн тонн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Лист2!$B$2:$B$37</c:f>
              <c:strCache>
                <c:ptCount val="36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  <c:pt idx="12">
                  <c:v>январь</c:v>
                </c:pt>
                <c:pt idx="13">
                  <c:v>февраль</c:v>
                </c:pt>
                <c:pt idx="14">
                  <c:v>март</c:v>
                </c:pt>
                <c:pt idx="15">
                  <c:v>апрель</c:v>
                </c:pt>
                <c:pt idx="16">
                  <c:v>май</c:v>
                </c:pt>
                <c:pt idx="17">
                  <c:v>июнь</c:v>
                </c:pt>
                <c:pt idx="18">
                  <c:v>июль</c:v>
                </c:pt>
                <c:pt idx="19">
                  <c:v>август</c:v>
                </c:pt>
                <c:pt idx="20">
                  <c:v>сентябрь</c:v>
                </c:pt>
                <c:pt idx="21">
                  <c:v>октябрь</c:v>
                </c:pt>
                <c:pt idx="22">
                  <c:v>ноябрь</c:v>
                </c:pt>
                <c:pt idx="23">
                  <c:v>декабрь</c:v>
                </c:pt>
                <c:pt idx="24">
                  <c:v>январь</c:v>
                </c:pt>
                <c:pt idx="25">
                  <c:v>февраль</c:v>
                </c:pt>
                <c:pt idx="26">
                  <c:v>март</c:v>
                </c:pt>
                <c:pt idx="27">
                  <c:v>апрель</c:v>
                </c:pt>
                <c:pt idx="28">
                  <c:v>май</c:v>
                </c:pt>
                <c:pt idx="29">
                  <c:v>июнь</c:v>
                </c:pt>
                <c:pt idx="30">
                  <c:v>июль</c:v>
                </c:pt>
                <c:pt idx="31">
                  <c:v>август</c:v>
                </c:pt>
                <c:pt idx="32">
                  <c:v>сентябрь</c:v>
                </c:pt>
                <c:pt idx="33">
                  <c:v>октябрь</c:v>
                </c:pt>
                <c:pt idx="34">
                  <c:v>ноябрь</c:v>
                </c:pt>
                <c:pt idx="35">
                  <c:v>декабрь</c:v>
                </c:pt>
              </c:strCache>
            </c:strRef>
          </c:cat>
          <c:val>
            <c:numRef>
              <c:f>Лист2!$C$2:$C$37</c:f>
              <c:numCache>
                <c:formatCode>General</c:formatCode>
                <c:ptCount val="36"/>
                <c:pt idx="0">
                  <c:v>0.23</c:v>
                </c:pt>
                <c:pt idx="1">
                  <c:v>0.22</c:v>
                </c:pt>
                <c:pt idx="2">
                  <c:v>0.24</c:v>
                </c:pt>
                <c:pt idx="3">
                  <c:v>0.24</c:v>
                </c:pt>
                <c:pt idx="4">
                  <c:v>0.24</c:v>
                </c:pt>
                <c:pt idx="5">
                  <c:v>0.25</c:v>
                </c:pt>
                <c:pt idx="6">
                  <c:v>0.23</c:v>
                </c:pt>
                <c:pt idx="7">
                  <c:v>0.22</c:v>
                </c:pt>
                <c:pt idx="8">
                  <c:v>0.21</c:v>
                </c:pt>
                <c:pt idx="9">
                  <c:v>0.23</c:v>
                </c:pt>
                <c:pt idx="10">
                  <c:v>0.22</c:v>
                </c:pt>
                <c:pt idx="11">
                  <c:v>0.21</c:v>
                </c:pt>
                <c:pt idx="12">
                  <c:v>0.23</c:v>
                </c:pt>
                <c:pt idx="13">
                  <c:v>0.24</c:v>
                </c:pt>
                <c:pt idx="14">
                  <c:v>0.24</c:v>
                </c:pt>
                <c:pt idx="15">
                  <c:v>0.23</c:v>
                </c:pt>
                <c:pt idx="16">
                  <c:v>0.24</c:v>
                </c:pt>
                <c:pt idx="17">
                  <c:v>0.24</c:v>
                </c:pt>
                <c:pt idx="18">
                  <c:v>0.24</c:v>
                </c:pt>
                <c:pt idx="19">
                  <c:v>0.22</c:v>
                </c:pt>
                <c:pt idx="20">
                  <c:v>0.21</c:v>
                </c:pt>
                <c:pt idx="21">
                  <c:v>0.22</c:v>
                </c:pt>
                <c:pt idx="22">
                  <c:v>0.22</c:v>
                </c:pt>
                <c:pt idx="23">
                  <c:v>0.21</c:v>
                </c:pt>
                <c:pt idx="24">
                  <c:v>0.22</c:v>
                </c:pt>
                <c:pt idx="25">
                  <c:v>0.24</c:v>
                </c:pt>
                <c:pt idx="26">
                  <c:v>0.24</c:v>
                </c:pt>
                <c:pt idx="27">
                  <c:v>0.23</c:v>
                </c:pt>
                <c:pt idx="28">
                  <c:v>0.24</c:v>
                </c:pt>
                <c:pt idx="29">
                  <c:v>0.24</c:v>
                </c:pt>
                <c:pt idx="30">
                  <c:v>0.25</c:v>
                </c:pt>
                <c:pt idx="31">
                  <c:v>0.23</c:v>
                </c:pt>
                <c:pt idx="32">
                  <c:v>0.21</c:v>
                </c:pt>
                <c:pt idx="33">
                  <c:v>0.23</c:v>
                </c:pt>
                <c:pt idx="34">
                  <c:v>0.22</c:v>
                </c:pt>
                <c:pt idx="35">
                  <c:v>0.21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13-4AEC-A7FA-2323C1D468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3541168"/>
        <c:axId val="1341112048"/>
      </c:lineChart>
      <c:catAx>
        <c:axId val="1253541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41112048"/>
        <c:crosses val="autoZero"/>
        <c:auto val="1"/>
        <c:lblAlgn val="ctr"/>
        <c:lblOffset val="100"/>
        <c:noMultiLvlLbl val="0"/>
      </c:catAx>
      <c:valAx>
        <c:axId val="134111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53541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Лист2!$E$1</c:f>
              <c:strCache>
                <c:ptCount val="1"/>
                <c:pt idx="0">
                  <c:v>Оптовые цены на молоко, руб/кг с ндс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Лист2!$B$2:$B$37</c:f>
              <c:strCache>
                <c:ptCount val="36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  <c:pt idx="12">
                  <c:v>январь</c:v>
                </c:pt>
                <c:pt idx="13">
                  <c:v>февраль</c:v>
                </c:pt>
                <c:pt idx="14">
                  <c:v>март</c:v>
                </c:pt>
                <c:pt idx="15">
                  <c:v>апрель</c:v>
                </c:pt>
                <c:pt idx="16">
                  <c:v>май</c:v>
                </c:pt>
                <c:pt idx="17">
                  <c:v>июнь</c:v>
                </c:pt>
                <c:pt idx="18">
                  <c:v>июль</c:v>
                </c:pt>
                <c:pt idx="19">
                  <c:v>август</c:v>
                </c:pt>
                <c:pt idx="20">
                  <c:v>сентябрь</c:v>
                </c:pt>
                <c:pt idx="21">
                  <c:v>октябрь</c:v>
                </c:pt>
                <c:pt idx="22">
                  <c:v>ноябрь</c:v>
                </c:pt>
                <c:pt idx="23">
                  <c:v>декабрь</c:v>
                </c:pt>
                <c:pt idx="24">
                  <c:v>январь</c:v>
                </c:pt>
                <c:pt idx="25">
                  <c:v>февраль</c:v>
                </c:pt>
                <c:pt idx="26">
                  <c:v>март</c:v>
                </c:pt>
                <c:pt idx="27">
                  <c:v>апрель</c:v>
                </c:pt>
                <c:pt idx="28">
                  <c:v>май</c:v>
                </c:pt>
                <c:pt idx="29">
                  <c:v>июнь</c:v>
                </c:pt>
                <c:pt idx="30">
                  <c:v>июль</c:v>
                </c:pt>
                <c:pt idx="31">
                  <c:v>август</c:v>
                </c:pt>
                <c:pt idx="32">
                  <c:v>сентябрь</c:v>
                </c:pt>
                <c:pt idx="33">
                  <c:v>октябрь</c:v>
                </c:pt>
                <c:pt idx="34">
                  <c:v>ноябрь</c:v>
                </c:pt>
                <c:pt idx="35">
                  <c:v>декабрь</c:v>
                </c:pt>
              </c:strCache>
            </c:strRef>
          </c:cat>
          <c:val>
            <c:numRef>
              <c:f>Лист2!$E$2:$E$37</c:f>
              <c:numCache>
                <c:formatCode>General</c:formatCode>
                <c:ptCount val="36"/>
                <c:pt idx="0">
                  <c:v>24</c:v>
                </c:pt>
                <c:pt idx="1">
                  <c:v>25</c:v>
                </c:pt>
                <c:pt idx="2">
                  <c:v>25</c:v>
                </c:pt>
                <c:pt idx="3">
                  <c:v>24.7</c:v>
                </c:pt>
                <c:pt idx="4">
                  <c:v>24.6</c:v>
                </c:pt>
                <c:pt idx="5">
                  <c:v>24.3</c:v>
                </c:pt>
                <c:pt idx="6">
                  <c:v>24.2</c:v>
                </c:pt>
                <c:pt idx="7">
                  <c:v>24.4</c:v>
                </c:pt>
                <c:pt idx="8">
                  <c:v>24.9</c:v>
                </c:pt>
                <c:pt idx="9">
                  <c:v>25.3</c:v>
                </c:pt>
                <c:pt idx="10">
                  <c:v>25.8</c:v>
                </c:pt>
                <c:pt idx="11">
                  <c:v>26.2</c:v>
                </c:pt>
                <c:pt idx="12">
                  <c:v>26.4</c:v>
                </c:pt>
                <c:pt idx="13">
                  <c:v>26.4</c:v>
                </c:pt>
                <c:pt idx="14">
                  <c:v>26.4</c:v>
                </c:pt>
                <c:pt idx="15">
                  <c:v>26.1</c:v>
                </c:pt>
                <c:pt idx="16">
                  <c:v>25.8</c:v>
                </c:pt>
                <c:pt idx="17">
                  <c:v>25.3</c:v>
                </c:pt>
                <c:pt idx="18">
                  <c:v>24.8</c:v>
                </c:pt>
                <c:pt idx="19">
                  <c:v>24.8</c:v>
                </c:pt>
                <c:pt idx="20">
                  <c:v>25.3</c:v>
                </c:pt>
                <c:pt idx="21">
                  <c:v>25.8</c:v>
                </c:pt>
                <c:pt idx="22">
                  <c:v>26.4</c:v>
                </c:pt>
                <c:pt idx="23">
                  <c:v>27.1</c:v>
                </c:pt>
                <c:pt idx="24">
                  <c:v>27.3</c:v>
                </c:pt>
                <c:pt idx="25">
                  <c:v>27.4</c:v>
                </c:pt>
                <c:pt idx="26">
                  <c:v>27.4</c:v>
                </c:pt>
                <c:pt idx="27">
                  <c:v>27.2</c:v>
                </c:pt>
                <c:pt idx="28">
                  <c:v>26.9</c:v>
                </c:pt>
                <c:pt idx="29">
                  <c:v>26.7</c:v>
                </c:pt>
                <c:pt idx="30">
                  <c:v>26.6</c:v>
                </c:pt>
                <c:pt idx="31">
                  <c:v>26.8</c:v>
                </c:pt>
                <c:pt idx="32">
                  <c:v>26.9</c:v>
                </c:pt>
                <c:pt idx="33">
                  <c:v>27</c:v>
                </c:pt>
                <c:pt idx="34">
                  <c:v>27.1</c:v>
                </c:pt>
                <c:pt idx="35">
                  <c:v>27.5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1E-4338-B22D-FC2BAC1E6F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8926224"/>
        <c:axId val="1610170832"/>
      </c:lineChart>
      <c:catAx>
        <c:axId val="648926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10170832"/>
        <c:crosses val="autoZero"/>
        <c:auto val="1"/>
        <c:lblAlgn val="ctr"/>
        <c:lblOffset val="100"/>
        <c:noMultiLvlLbl val="0"/>
      </c:catAx>
      <c:valAx>
        <c:axId val="161017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8926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Лист2!$F$1</c:f>
              <c:strCache>
                <c:ptCount val="1"/>
                <c:pt idx="0">
                  <c:v>Цепной RMCI (индекс себестоимости производства сырого молока) к прошлому месяцу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Лист2!$B$2:$B$37</c:f>
              <c:strCache>
                <c:ptCount val="36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  <c:pt idx="12">
                  <c:v>январь</c:v>
                </c:pt>
                <c:pt idx="13">
                  <c:v>февраль</c:v>
                </c:pt>
                <c:pt idx="14">
                  <c:v>март</c:v>
                </c:pt>
                <c:pt idx="15">
                  <c:v>апрель</c:v>
                </c:pt>
                <c:pt idx="16">
                  <c:v>май</c:v>
                </c:pt>
                <c:pt idx="17">
                  <c:v>июнь</c:v>
                </c:pt>
                <c:pt idx="18">
                  <c:v>июль</c:v>
                </c:pt>
                <c:pt idx="19">
                  <c:v>август</c:v>
                </c:pt>
                <c:pt idx="20">
                  <c:v>сентябрь</c:v>
                </c:pt>
                <c:pt idx="21">
                  <c:v>октябрь</c:v>
                </c:pt>
                <c:pt idx="22">
                  <c:v>ноябрь</c:v>
                </c:pt>
                <c:pt idx="23">
                  <c:v>декабрь</c:v>
                </c:pt>
                <c:pt idx="24">
                  <c:v>январь</c:v>
                </c:pt>
                <c:pt idx="25">
                  <c:v>февраль</c:v>
                </c:pt>
                <c:pt idx="26">
                  <c:v>март</c:v>
                </c:pt>
                <c:pt idx="27">
                  <c:v>апрель</c:v>
                </c:pt>
                <c:pt idx="28">
                  <c:v>май</c:v>
                </c:pt>
                <c:pt idx="29">
                  <c:v>июнь</c:v>
                </c:pt>
                <c:pt idx="30">
                  <c:v>июль</c:v>
                </c:pt>
                <c:pt idx="31">
                  <c:v>август</c:v>
                </c:pt>
                <c:pt idx="32">
                  <c:v>сентябрь</c:v>
                </c:pt>
                <c:pt idx="33">
                  <c:v>октябрь</c:v>
                </c:pt>
                <c:pt idx="34">
                  <c:v>ноябрь</c:v>
                </c:pt>
                <c:pt idx="35">
                  <c:v>декабрь</c:v>
                </c:pt>
              </c:strCache>
            </c:strRef>
          </c:cat>
          <c:val>
            <c:numRef>
              <c:f>Лист2!$F$2:$F$37</c:f>
              <c:numCache>
                <c:formatCode>General</c:formatCode>
                <c:ptCount val="36"/>
                <c:pt idx="0">
                  <c:v>94.9</c:v>
                </c:pt>
                <c:pt idx="1">
                  <c:v>97.4</c:v>
                </c:pt>
                <c:pt idx="2">
                  <c:v>101</c:v>
                </c:pt>
                <c:pt idx="3">
                  <c:v>98.7</c:v>
                </c:pt>
                <c:pt idx="4">
                  <c:v>99.8</c:v>
                </c:pt>
                <c:pt idx="5">
                  <c:v>97.6</c:v>
                </c:pt>
                <c:pt idx="6">
                  <c:v>101.6</c:v>
                </c:pt>
                <c:pt idx="7">
                  <c:v>101</c:v>
                </c:pt>
                <c:pt idx="8">
                  <c:v>103.8</c:v>
                </c:pt>
                <c:pt idx="9">
                  <c:v>104.7</c:v>
                </c:pt>
                <c:pt idx="10">
                  <c:v>97.6</c:v>
                </c:pt>
                <c:pt idx="11">
                  <c:v>101</c:v>
                </c:pt>
                <c:pt idx="12">
                  <c:v>96.9</c:v>
                </c:pt>
                <c:pt idx="13">
                  <c:v>98.9</c:v>
                </c:pt>
                <c:pt idx="14">
                  <c:v>99.8</c:v>
                </c:pt>
                <c:pt idx="15">
                  <c:v>100.8</c:v>
                </c:pt>
                <c:pt idx="16">
                  <c:v>101.3</c:v>
                </c:pt>
                <c:pt idx="17">
                  <c:v>99</c:v>
                </c:pt>
                <c:pt idx="18">
                  <c:v>103</c:v>
                </c:pt>
                <c:pt idx="19">
                  <c:v>102.7</c:v>
                </c:pt>
                <c:pt idx="20">
                  <c:v>101.4</c:v>
                </c:pt>
                <c:pt idx="21">
                  <c:v>107</c:v>
                </c:pt>
                <c:pt idx="22">
                  <c:v>102</c:v>
                </c:pt>
                <c:pt idx="23">
                  <c:v>104.5</c:v>
                </c:pt>
                <c:pt idx="24">
                  <c:v>97.9</c:v>
                </c:pt>
                <c:pt idx="25">
                  <c:v>98</c:v>
                </c:pt>
                <c:pt idx="26">
                  <c:v>99.9</c:v>
                </c:pt>
                <c:pt idx="27">
                  <c:v>99.6</c:v>
                </c:pt>
                <c:pt idx="28">
                  <c:v>100.9</c:v>
                </c:pt>
                <c:pt idx="29">
                  <c:v>98.8</c:v>
                </c:pt>
                <c:pt idx="30">
                  <c:v>105.2</c:v>
                </c:pt>
                <c:pt idx="31">
                  <c:v>99.4</c:v>
                </c:pt>
                <c:pt idx="32">
                  <c:v>102.4</c:v>
                </c:pt>
                <c:pt idx="33">
                  <c:v>106.3</c:v>
                </c:pt>
                <c:pt idx="34">
                  <c:v>98.1</c:v>
                </c:pt>
                <c:pt idx="35">
                  <c:v>102.4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65-456B-916D-8B1AFA82BC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8458416"/>
        <c:axId val="1338954784"/>
      </c:lineChart>
      <c:catAx>
        <c:axId val="648458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38954784"/>
        <c:crosses val="autoZero"/>
        <c:auto val="1"/>
        <c:lblAlgn val="ctr"/>
        <c:lblOffset val="100"/>
        <c:noMultiLvlLbl val="0"/>
      </c:catAx>
      <c:valAx>
        <c:axId val="133895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8458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Динамика</a:t>
            </a:r>
            <a:r>
              <a:rPr lang="ru-RU" baseline="0"/>
              <a:t> прогноза и реального значения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Лист2!$X$48</c:f>
              <c:strCache>
                <c:ptCount val="1"/>
                <c:pt idx="0">
                  <c:v>Предсказанное 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22225" cap="rnd">
                <a:solidFill>
                  <a:schemeClr val="accent1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5054938104933368E-3"/>
                  <c:y val="-0.2853458038557363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cat>
            <c:strRef>
              <c:f>Лист2!$B$2:$B$37</c:f>
              <c:strCache>
                <c:ptCount val="36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  <c:pt idx="12">
                  <c:v>январь</c:v>
                </c:pt>
                <c:pt idx="13">
                  <c:v>февраль</c:v>
                </c:pt>
                <c:pt idx="14">
                  <c:v>март</c:v>
                </c:pt>
                <c:pt idx="15">
                  <c:v>апрель</c:v>
                </c:pt>
                <c:pt idx="16">
                  <c:v>май</c:v>
                </c:pt>
                <c:pt idx="17">
                  <c:v>июнь</c:v>
                </c:pt>
                <c:pt idx="18">
                  <c:v>июль</c:v>
                </c:pt>
                <c:pt idx="19">
                  <c:v>август</c:v>
                </c:pt>
                <c:pt idx="20">
                  <c:v>сентябрь</c:v>
                </c:pt>
                <c:pt idx="21">
                  <c:v>октябрь</c:v>
                </c:pt>
                <c:pt idx="22">
                  <c:v>ноябрь</c:v>
                </c:pt>
                <c:pt idx="23">
                  <c:v>декабрь</c:v>
                </c:pt>
                <c:pt idx="24">
                  <c:v>январь</c:v>
                </c:pt>
                <c:pt idx="25">
                  <c:v>февраль</c:v>
                </c:pt>
                <c:pt idx="26">
                  <c:v>март</c:v>
                </c:pt>
                <c:pt idx="27">
                  <c:v>апрель</c:v>
                </c:pt>
                <c:pt idx="28">
                  <c:v>май</c:v>
                </c:pt>
                <c:pt idx="29">
                  <c:v>июнь</c:v>
                </c:pt>
                <c:pt idx="30">
                  <c:v>июль</c:v>
                </c:pt>
                <c:pt idx="31">
                  <c:v>август</c:v>
                </c:pt>
                <c:pt idx="32">
                  <c:v>сентябрь</c:v>
                </c:pt>
                <c:pt idx="33">
                  <c:v>октябрь</c:v>
                </c:pt>
                <c:pt idx="34">
                  <c:v>ноябрь</c:v>
                </c:pt>
                <c:pt idx="35">
                  <c:v>декабрь</c:v>
                </c:pt>
              </c:strCache>
            </c:strRef>
          </c:cat>
          <c:val>
            <c:numRef>
              <c:f>Лист2!$X$49:$X$84</c:f>
              <c:numCache>
                <c:formatCode>General</c:formatCode>
                <c:ptCount val="36"/>
                <c:pt idx="0">
                  <c:v>0.22256837775152075</c:v>
                </c:pt>
                <c:pt idx="1">
                  <c:v>0.22248960658176889</c:v>
                </c:pt>
                <c:pt idx="2">
                  <c:v>0.23880180298455211</c:v>
                </c:pt>
                <c:pt idx="3">
                  <c:v>0.23872303181480026</c:v>
                </c:pt>
                <c:pt idx="4">
                  <c:v>0.23864426064504837</c:v>
                </c:pt>
                <c:pt idx="5">
                  <c:v>0.23657958076232991</c:v>
                </c:pt>
                <c:pt idx="6">
                  <c:v>0.23650080959257802</c:v>
                </c:pt>
                <c:pt idx="7">
                  <c:v>0.23642203842282616</c:v>
                </c:pt>
                <c:pt idx="8">
                  <c:v>0.22193820839350578</c:v>
                </c:pt>
                <c:pt idx="9">
                  <c:v>0.22185943722375392</c:v>
                </c:pt>
                <c:pt idx="10">
                  <c:v>0.22178066605400204</c:v>
                </c:pt>
                <c:pt idx="11">
                  <c:v>0.22170189488425018</c:v>
                </c:pt>
                <c:pt idx="12">
                  <c:v>0.2216231237144983</c:v>
                </c:pt>
                <c:pt idx="13">
                  <c:v>0.22154435254474644</c:v>
                </c:pt>
                <c:pt idx="14">
                  <c:v>0.23785654894752967</c:v>
                </c:pt>
                <c:pt idx="15">
                  <c:v>0.23777777777777781</c:v>
                </c:pt>
                <c:pt idx="16">
                  <c:v>0.23769900660802593</c:v>
                </c:pt>
                <c:pt idx="17">
                  <c:v>0.23563432672530746</c:v>
                </c:pt>
                <c:pt idx="18">
                  <c:v>0.23555555555555557</c:v>
                </c:pt>
                <c:pt idx="19">
                  <c:v>0.23547678438580372</c:v>
                </c:pt>
                <c:pt idx="20">
                  <c:v>0.22099295435648333</c:v>
                </c:pt>
                <c:pt idx="21">
                  <c:v>0.22091418318673148</c:v>
                </c:pt>
                <c:pt idx="22">
                  <c:v>0.22083541201697959</c:v>
                </c:pt>
                <c:pt idx="23">
                  <c:v>0.22075664084722774</c:v>
                </c:pt>
                <c:pt idx="24">
                  <c:v>0.22067786967747585</c:v>
                </c:pt>
                <c:pt idx="25">
                  <c:v>0.220599098507724</c:v>
                </c:pt>
                <c:pt idx="26">
                  <c:v>0.23691129491050722</c:v>
                </c:pt>
                <c:pt idx="27">
                  <c:v>0.23683252374075536</c:v>
                </c:pt>
                <c:pt idx="28">
                  <c:v>0.23675375257100348</c:v>
                </c:pt>
                <c:pt idx="29">
                  <c:v>0.23468907268828501</c:v>
                </c:pt>
                <c:pt idx="30">
                  <c:v>0.23461030151853313</c:v>
                </c:pt>
                <c:pt idx="31">
                  <c:v>0.23453153034878127</c:v>
                </c:pt>
                <c:pt idx="32">
                  <c:v>0.22004770031946089</c:v>
                </c:pt>
                <c:pt idx="33">
                  <c:v>0.21996892914970903</c:v>
                </c:pt>
                <c:pt idx="34">
                  <c:v>0.21989015797995715</c:v>
                </c:pt>
                <c:pt idx="35">
                  <c:v>0.21981138681020529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EF-4000-A5B3-920EE638A91B}"/>
            </c:ext>
          </c:extLst>
        </c:ser>
        <c:ser>
          <c:idx val="1"/>
          <c:order val="1"/>
          <c:tx>
            <c:strRef>
              <c:f>Лист2!$C$1</c:f>
              <c:strCache>
                <c:ptCount val="1"/>
                <c:pt idx="0">
                  <c:v>Производство кисломолочной продукции, млн тонн</c:v>
                </c:pt>
              </c:strCache>
            </c:strRef>
          </c:tx>
          <c:spPr>
            <a:ln w="28575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22225" cap="rnd">
                <a:solidFill>
                  <a:schemeClr val="accent2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1094237464573275E-3"/>
                  <c:y val="0.20083131338984156"/>
                </c:manualLayout>
              </c:layout>
              <c:numFmt formatCode="General" sourceLinked="0"/>
              <c:spPr>
                <a:solidFill>
                  <a:sysClr val="window" lastClr="FFFFFF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cat>
            <c:strRef>
              <c:f>Лист2!$B$2:$B$37</c:f>
              <c:strCache>
                <c:ptCount val="36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  <c:pt idx="12">
                  <c:v>январь</c:v>
                </c:pt>
                <c:pt idx="13">
                  <c:v>февраль</c:v>
                </c:pt>
                <c:pt idx="14">
                  <c:v>март</c:v>
                </c:pt>
                <c:pt idx="15">
                  <c:v>апрель</c:v>
                </c:pt>
                <c:pt idx="16">
                  <c:v>май</c:v>
                </c:pt>
                <c:pt idx="17">
                  <c:v>июнь</c:v>
                </c:pt>
                <c:pt idx="18">
                  <c:v>июль</c:v>
                </c:pt>
                <c:pt idx="19">
                  <c:v>август</c:v>
                </c:pt>
                <c:pt idx="20">
                  <c:v>сентябрь</c:v>
                </c:pt>
                <c:pt idx="21">
                  <c:v>октябрь</c:v>
                </c:pt>
                <c:pt idx="22">
                  <c:v>ноябрь</c:v>
                </c:pt>
                <c:pt idx="23">
                  <c:v>декабрь</c:v>
                </c:pt>
                <c:pt idx="24">
                  <c:v>январь</c:v>
                </c:pt>
                <c:pt idx="25">
                  <c:v>февраль</c:v>
                </c:pt>
                <c:pt idx="26">
                  <c:v>март</c:v>
                </c:pt>
                <c:pt idx="27">
                  <c:v>апрель</c:v>
                </c:pt>
                <c:pt idx="28">
                  <c:v>май</c:v>
                </c:pt>
                <c:pt idx="29">
                  <c:v>июнь</c:v>
                </c:pt>
                <c:pt idx="30">
                  <c:v>июль</c:v>
                </c:pt>
                <c:pt idx="31">
                  <c:v>август</c:v>
                </c:pt>
                <c:pt idx="32">
                  <c:v>сентябрь</c:v>
                </c:pt>
                <c:pt idx="33">
                  <c:v>октябрь</c:v>
                </c:pt>
                <c:pt idx="34">
                  <c:v>ноябрь</c:v>
                </c:pt>
                <c:pt idx="35">
                  <c:v>декабрь</c:v>
                </c:pt>
              </c:strCache>
            </c:strRef>
          </c:cat>
          <c:val>
            <c:numRef>
              <c:f>Лист2!$C$2:$C$37</c:f>
              <c:numCache>
                <c:formatCode>General</c:formatCode>
                <c:ptCount val="36"/>
                <c:pt idx="0">
                  <c:v>0.23</c:v>
                </c:pt>
                <c:pt idx="1">
                  <c:v>0.22</c:v>
                </c:pt>
                <c:pt idx="2">
                  <c:v>0.24</c:v>
                </c:pt>
                <c:pt idx="3">
                  <c:v>0.24</c:v>
                </c:pt>
                <c:pt idx="4">
                  <c:v>0.24</c:v>
                </c:pt>
                <c:pt idx="5">
                  <c:v>0.25</c:v>
                </c:pt>
                <c:pt idx="6">
                  <c:v>0.23</c:v>
                </c:pt>
                <c:pt idx="7">
                  <c:v>0.22</c:v>
                </c:pt>
                <c:pt idx="8">
                  <c:v>0.21</c:v>
                </c:pt>
                <c:pt idx="9">
                  <c:v>0.23</c:v>
                </c:pt>
                <c:pt idx="10">
                  <c:v>0.22</c:v>
                </c:pt>
                <c:pt idx="11">
                  <c:v>0.21</c:v>
                </c:pt>
                <c:pt idx="12">
                  <c:v>0.23</c:v>
                </c:pt>
                <c:pt idx="13">
                  <c:v>0.24</c:v>
                </c:pt>
                <c:pt idx="14">
                  <c:v>0.24</c:v>
                </c:pt>
                <c:pt idx="15">
                  <c:v>0.23</c:v>
                </c:pt>
                <c:pt idx="16">
                  <c:v>0.24</c:v>
                </c:pt>
                <c:pt idx="17">
                  <c:v>0.24</c:v>
                </c:pt>
                <c:pt idx="18">
                  <c:v>0.24</c:v>
                </c:pt>
                <c:pt idx="19">
                  <c:v>0.22</c:v>
                </c:pt>
                <c:pt idx="20">
                  <c:v>0.21</c:v>
                </c:pt>
                <c:pt idx="21">
                  <c:v>0.22</c:v>
                </c:pt>
                <c:pt idx="22">
                  <c:v>0.22</c:v>
                </c:pt>
                <c:pt idx="23">
                  <c:v>0.21</c:v>
                </c:pt>
                <c:pt idx="24">
                  <c:v>0.22</c:v>
                </c:pt>
                <c:pt idx="25">
                  <c:v>0.24</c:v>
                </c:pt>
                <c:pt idx="26">
                  <c:v>0.24</c:v>
                </c:pt>
                <c:pt idx="27">
                  <c:v>0.23</c:v>
                </c:pt>
                <c:pt idx="28">
                  <c:v>0.24</c:v>
                </c:pt>
                <c:pt idx="29">
                  <c:v>0.24</c:v>
                </c:pt>
                <c:pt idx="30">
                  <c:v>0.25</c:v>
                </c:pt>
                <c:pt idx="31">
                  <c:v>0.23</c:v>
                </c:pt>
                <c:pt idx="32">
                  <c:v>0.21</c:v>
                </c:pt>
                <c:pt idx="33">
                  <c:v>0.23</c:v>
                </c:pt>
                <c:pt idx="34">
                  <c:v>0.22</c:v>
                </c:pt>
                <c:pt idx="35">
                  <c:v>0.21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EF-4000-A5B3-920EE638A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4753680"/>
        <c:axId val="6225952"/>
      </c:lineChart>
      <c:catAx>
        <c:axId val="1194753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25952"/>
        <c:crosses val="autoZero"/>
        <c:auto val="1"/>
        <c:lblAlgn val="ctr"/>
        <c:lblOffset val="100"/>
        <c:noMultiLvlLbl val="0"/>
      </c:catAx>
      <c:valAx>
        <c:axId val="622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94753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Лист5!$L$2:$L$37</c:f>
              <c:numCache>
                <c:formatCode>General</c:formatCode>
                <c:ptCount val="36"/>
                <c:pt idx="0">
                  <c:v>0.23</c:v>
                </c:pt>
                <c:pt idx="1">
                  <c:v>0.22</c:v>
                </c:pt>
                <c:pt idx="2">
                  <c:v>0.22333333333333333</c:v>
                </c:pt>
                <c:pt idx="3">
                  <c:v>0.22333333333333333</c:v>
                </c:pt>
                <c:pt idx="4">
                  <c:v>0.22333333333333333</c:v>
                </c:pt>
                <c:pt idx="5">
                  <c:v>0.23555555555555557</c:v>
                </c:pt>
                <c:pt idx="6">
                  <c:v>0.21555555555555558</c:v>
                </c:pt>
                <c:pt idx="7">
                  <c:v>0.20555555555555557</c:v>
                </c:pt>
                <c:pt idx="8">
                  <c:v>0.21</c:v>
                </c:pt>
                <c:pt idx="9">
                  <c:v>0.23</c:v>
                </c:pt>
                <c:pt idx="10">
                  <c:v>0.22</c:v>
                </c:pt>
                <c:pt idx="11">
                  <c:v>0.21</c:v>
                </c:pt>
                <c:pt idx="12">
                  <c:v>0.23</c:v>
                </c:pt>
                <c:pt idx="13">
                  <c:v>0.24</c:v>
                </c:pt>
                <c:pt idx="14">
                  <c:v>0.22333333333333333</c:v>
                </c:pt>
                <c:pt idx="15">
                  <c:v>0.21333333333333335</c:v>
                </c:pt>
                <c:pt idx="16">
                  <c:v>0.22333333333333333</c:v>
                </c:pt>
                <c:pt idx="17">
                  <c:v>0.22555555555555556</c:v>
                </c:pt>
                <c:pt idx="18">
                  <c:v>0.22555555555555556</c:v>
                </c:pt>
                <c:pt idx="19">
                  <c:v>0.20555555555555557</c:v>
                </c:pt>
                <c:pt idx="20">
                  <c:v>0.21</c:v>
                </c:pt>
                <c:pt idx="21">
                  <c:v>0.22</c:v>
                </c:pt>
                <c:pt idx="22">
                  <c:v>0.22</c:v>
                </c:pt>
                <c:pt idx="23">
                  <c:v>0.21</c:v>
                </c:pt>
                <c:pt idx="24">
                  <c:v>0.22</c:v>
                </c:pt>
                <c:pt idx="25">
                  <c:v>0.24</c:v>
                </c:pt>
                <c:pt idx="26">
                  <c:v>0.24</c:v>
                </c:pt>
                <c:pt idx="27">
                  <c:v>0.23</c:v>
                </c:pt>
                <c:pt idx="28">
                  <c:v>0.24</c:v>
                </c:pt>
                <c:pt idx="29">
                  <c:v>0.22333333333333333</c:v>
                </c:pt>
                <c:pt idx="30">
                  <c:v>0.23333333333333334</c:v>
                </c:pt>
                <c:pt idx="31">
                  <c:v>0.21333333333333335</c:v>
                </c:pt>
                <c:pt idx="32">
                  <c:v>0.19555555555555557</c:v>
                </c:pt>
                <c:pt idx="33">
                  <c:v>0.21555555555555558</c:v>
                </c:pt>
                <c:pt idx="34">
                  <c:v>0.20555555555555557</c:v>
                </c:pt>
                <c:pt idx="35">
                  <c:v>0.21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D4-4C02-A7DB-D55C947E2E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3412880"/>
        <c:axId val="273061536"/>
      </c:lineChart>
      <c:catAx>
        <c:axId val="20734128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3061536"/>
        <c:crosses val="autoZero"/>
        <c:auto val="1"/>
        <c:lblAlgn val="ctr"/>
        <c:lblOffset val="100"/>
        <c:noMultiLvlLbl val="0"/>
      </c:catAx>
      <c:valAx>
        <c:axId val="27306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73412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121920</xdr:colOff>
      <xdr:row>0</xdr:row>
      <xdr:rowOff>68580</xdr:rowOff>
    </xdr:from>
    <xdr:to>
      <xdr:col>23</xdr:col>
      <xdr:colOff>175260</xdr:colOff>
      <xdr:row>18</xdr:row>
      <xdr:rowOff>38100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F8241FE7-CDEF-F3FE-A4C0-608CFB996C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205740</xdr:colOff>
      <xdr:row>18</xdr:row>
      <xdr:rowOff>137160</xdr:rowOff>
    </xdr:from>
    <xdr:to>
      <xdr:col>22</xdr:col>
      <xdr:colOff>289560</xdr:colOff>
      <xdr:row>38</xdr:row>
      <xdr:rowOff>167640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2254ACF8-E1AD-36B8-E0FD-3763FB9BA0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365760</xdr:colOff>
      <xdr:row>18</xdr:row>
      <xdr:rowOff>129540</xdr:rowOff>
    </xdr:from>
    <xdr:to>
      <xdr:col>33</xdr:col>
      <xdr:colOff>373380</xdr:colOff>
      <xdr:row>35</xdr:row>
      <xdr:rowOff>121920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64A82BEC-9DA5-DEAB-75B9-8443EF764A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175260</xdr:colOff>
      <xdr:row>39</xdr:row>
      <xdr:rowOff>114300</xdr:rowOff>
    </xdr:from>
    <xdr:to>
      <xdr:col>24</xdr:col>
      <xdr:colOff>182880</xdr:colOff>
      <xdr:row>59</xdr:row>
      <xdr:rowOff>30480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F6CB737E-83F3-A3AF-10F4-31E1F35E10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312420</xdr:colOff>
      <xdr:row>0</xdr:row>
      <xdr:rowOff>60960</xdr:rowOff>
    </xdr:from>
    <xdr:to>
      <xdr:col>22</xdr:col>
      <xdr:colOff>320040</xdr:colOff>
      <xdr:row>13</xdr:row>
      <xdr:rowOff>38100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6BF6AABE-40EE-0E54-BB9D-8D7272E484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754380</xdr:colOff>
      <xdr:row>0</xdr:row>
      <xdr:rowOff>137160</xdr:rowOff>
    </xdr:from>
    <xdr:to>
      <xdr:col>27</xdr:col>
      <xdr:colOff>175260</xdr:colOff>
      <xdr:row>13</xdr:row>
      <xdr:rowOff>129540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82B1B21-823C-8EA8-86D1-78343A5A92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281940</xdr:colOff>
      <xdr:row>0</xdr:row>
      <xdr:rowOff>129540</xdr:rowOff>
    </xdr:from>
    <xdr:to>
      <xdr:col>33</xdr:col>
      <xdr:colOff>510540</xdr:colOff>
      <xdr:row>13</xdr:row>
      <xdr:rowOff>152400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22AEAE4-1D3C-BA47-8C99-61C5A1EC62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39</xdr:row>
      <xdr:rowOff>68580</xdr:rowOff>
    </xdr:from>
    <xdr:to>
      <xdr:col>11</xdr:col>
      <xdr:colOff>967740</xdr:colOff>
      <xdr:row>63</xdr:row>
      <xdr:rowOff>167640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512315AE-C218-8F9C-BBE9-071E41C715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289560</xdr:colOff>
      <xdr:row>0</xdr:row>
      <xdr:rowOff>441960</xdr:rowOff>
    </xdr:from>
    <xdr:to>
      <xdr:col>22</xdr:col>
      <xdr:colOff>594360</xdr:colOff>
      <xdr:row>15</xdr:row>
      <xdr:rowOff>106680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880494BA-A947-9F91-D3A0-EA70E7217E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182880</xdr:colOff>
      <xdr:row>1</xdr:row>
      <xdr:rowOff>15240</xdr:rowOff>
    </xdr:from>
    <xdr:to>
      <xdr:col>24</xdr:col>
      <xdr:colOff>601980</xdr:colOff>
      <xdr:row>20</xdr:row>
      <xdr:rowOff>152400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B26566F1-E16A-351E-7629-4729680805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ndeks-rmci" connectionId="1" xr16:uid="{72C191D7-3F82-4AD4-A170-8D8B849A4EFA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9"/>
  <sheetViews>
    <sheetView topLeftCell="A42" workbookViewId="0">
      <selection activeCell="D7" sqref="D7"/>
    </sheetView>
  </sheetViews>
  <sheetFormatPr defaultRowHeight="14.4" x14ac:dyDescent="0.3"/>
  <cols>
    <col min="3" max="3" width="22.33203125" bestFit="1" customWidth="1"/>
    <col min="4" max="4" width="19.109375" bestFit="1" customWidth="1"/>
    <col min="5" max="5" width="27.88671875" bestFit="1" customWidth="1"/>
    <col min="7" max="7" width="9.5546875" customWidth="1"/>
    <col min="8" max="8" width="14.21875" bestFit="1" customWidth="1"/>
    <col min="9" max="9" width="18.33203125" bestFit="1" customWidth="1"/>
    <col min="10" max="10" width="14.10937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15</v>
      </c>
      <c r="E1" t="s">
        <v>16</v>
      </c>
    </row>
    <row r="2" spans="1:10" x14ac:dyDescent="0.3">
      <c r="A2">
        <v>2019</v>
      </c>
      <c r="B2" t="s">
        <v>3</v>
      </c>
      <c r="C2">
        <v>0.23</v>
      </c>
    </row>
    <row r="3" spans="1:10" x14ac:dyDescent="0.3">
      <c r="B3" t="s">
        <v>4</v>
      </c>
      <c r="C3">
        <v>0.22</v>
      </c>
    </row>
    <row r="4" spans="1:10" x14ac:dyDescent="0.3">
      <c r="B4" t="s">
        <v>5</v>
      </c>
      <c r="C4">
        <v>0.24</v>
      </c>
    </row>
    <row r="5" spans="1:10" x14ac:dyDescent="0.3">
      <c r="B5" t="s">
        <v>6</v>
      </c>
      <c r="C5">
        <v>0.24</v>
      </c>
    </row>
    <row r="6" spans="1:10" x14ac:dyDescent="0.3">
      <c r="B6" t="s">
        <v>7</v>
      </c>
      <c r="C6">
        <v>0.24</v>
      </c>
    </row>
    <row r="7" spans="1:10" x14ac:dyDescent="0.3">
      <c r="B7" t="s">
        <v>8</v>
      </c>
      <c r="C7">
        <v>0.25</v>
      </c>
    </row>
    <row r="8" spans="1:10" x14ac:dyDescent="0.3">
      <c r="B8" t="s">
        <v>9</v>
      </c>
      <c r="C8">
        <v>0.23</v>
      </c>
      <c r="D8" s="1">
        <f>((SUM(C3:C13)+(C2+C14)/2))/12</f>
        <v>0.22833333333333336</v>
      </c>
      <c r="E8" s="1">
        <f>C8-D8</f>
        <v>1.6666666666666496E-3</v>
      </c>
      <c r="H8" t="s">
        <v>17</v>
      </c>
      <c r="I8" t="s">
        <v>18</v>
      </c>
      <c r="J8" t="s">
        <v>19</v>
      </c>
    </row>
    <row r="9" spans="1:10" x14ac:dyDescent="0.3">
      <c r="B9" t="s">
        <v>10</v>
      </c>
      <c r="C9">
        <v>0.22</v>
      </c>
      <c r="D9" s="1">
        <f>((SUM(C4:C14)+(C3+C15)/2))/12</f>
        <v>0.22916666666666666</v>
      </c>
      <c r="E9" s="1">
        <f t="shared" ref="E9:E31" si="0">C9-D9</f>
        <v>-9.1666666666666563E-3</v>
      </c>
      <c r="G9" t="s">
        <v>9</v>
      </c>
      <c r="H9" s="1">
        <f>E8+E20</f>
        <v>1.3749999999999957E-2</v>
      </c>
      <c r="I9" s="1">
        <f>H9/2</f>
        <v>6.8749999999999784E-3</v>
      </c>
      <c r="J9" s="2">
        <f>I9-$J$21</f>
        <v>7.63888888888888E-3</v>
      </c>
    </row>
    <row r="10" spans="1:10" x14ac:dyDescent="0.3">
      <c r="B10" t="s">
        <v>11</v>
      </c>
      <c r="C10">
        <v>0.21</v>
      </c>
      <c r="D10" s="1">
        <f>((SUM(C5:C15)+(C4+C16)/2))/12</f>
        <v>0.22999999999999998</v>
      </c>
      <c r="E10" s="1">
        <f t="shared" si="0"/>
        <v>-1.999999999999999E-2</v>
      </c>
      <c r="G10" t="s">
        <v>10</v>
      </c>
      <c r="H10" s="1">
        <f t="shared" ref="H10:H20" si="1">E9+E21</f>
        <v>-1.6666666666666691E-2</v>
      </c>
      <c r="I10" s="1">
        <f t="shared" ref="I10:I20" si="2">H10/2</f>
        <v>-8.3333333333333454E-3</v>
      </c>
      <c r="J10" s="2">
        <f t="shared" ref="J10:J20" si="3">I10-$J$21</f>
        <v>-7.5694444444444437E-3</v>
      </c>
    </row>
    <row r="11" spans="1:10" x14ac:dyDescent="0.3">
      <c r="B11" t="s">
        <v>12</v>
      </c>
      <c r="C11">
        <v>0.23</v>
      </c>
      <c r="D11" s="1">
        <f t="shared" ref="D11:D31" si="4">((SUM(C6:C16)+(C5+C17)/2))/12</f>
        <v>0.22958333333333336</v>
      </c>
      <c r="E11" s="1">
        <f t="shared" si="0"/>
        <v>4.1666666666664853E-4</v>
      </c>
      <c r="G11" t="s">
        <v>11</v>
      </c>
      <c r="H11" s="1">
        <f t="shared" si="1"/>
        <v>-3.7500000000000033E-2</v>
      </c>
      <c r="I11" s="1">
        <f t="shared" si="2"/>
        <v>-1.8750000000000017E-2</v>
      </c>
      <c r="J11" s="2">
        <f t="shared" si="3"/>
        <v>-1.7986111111111116E-2</v>
      </c>
    </row>
    <row r="12" spans="1:10" x14ac:dyDescent="0.3">
      <c r="B12" t="s">
        <v>13</v>
      </c>
      <c r="C12">
        <v>0.22</v>
      </c>
      <c r="D12" s="1">
        <f t="shared" si="4"/>
        <v>0.22916666666666666</v>
      </c>
      <c r="E12" s="1">
        <f t="shared" si="0"/>
        <v>-9.1666666666666563E-3</v>
      </c>
      <c r="G12" t="s">
        <v>12</v>
      </c>
      <c r="H12" s="1">
        <f t="shared" si="1"/>
        <v>-7.0833333333333581E-3</v>
      </c>
      <c r="I12" s="1">
        <f t="shared" si="2"/>
        <v>-3.5416666666666791E-3</v>
      </c>
      <c r="J12" s="2">
        <f t="shared" si="3"/>
        <v>-2.777777777777777E-3</v>
      </c>
    </row>
    <row r="13" spans="1:10" x14ac:dyDescent="0.3">
      <c r="B13" t="s">
        <v>14</v>
      </c>
      <c r="C13">
        <v>0.21</v>
      </c>
      <c r="D13" s="1">
        <f t="shared" si="4"/>
        <v>0.22875000000000001</v>
      </c>
      <c r="E13" s="1">
        <f t="shared" si="0"/>
        <v>-1.8750000000000017E-2</v>
      </c>
      <c r="G13" t="s">
        <v>13</v>
      </c>
      <c r="H13" s="1">
        <f t="shared" si="1"/>
        <v>-1.6666666666666607E-2</v>
      </c>
      <c r="I13" s="1">
        <f t="shared" si="2"/>
        <v>-8.3333333333333037E-3</v>
      </c>
      <c r="J13" s="2">
        <f t="shared" si="3"/>
        <v>-7.5694444444444021E-3</v>
      </c>
    </row>
    <row r="14" spans="1:10" x14ac:dyDescent="0.3">
      <c r="A14">
        <v>2020</v>
      </c>
      <c r="B14" t="s">
        <v>3</v>
      </c>
      <c r="C14">
        <v>0.23</v>
      </c>
      <c r="D14" s="1">
        <f t="shared" si="4"/>
        <v>0.22875000000000004</v>
      </c>
      <c r="E14" s="1">
        <f t="shared" si="0"/>
        <v>1.2499999999999734E-3</v>
      </c>
      <c r="G14" t="s">
        <v>14</v>
      </c>
      <c r="H14" s="1">
        <f t="shared" si="1"/>
        <v>-3.6249999999999977E-2</v>
      </c>
      <c r="I14" s="1">
        <f t="shared" si="2"/>
        <v>-1.8124999999999988E-2</v>
      </c>
      <c r="J14" s="2">
        <f t="shared" si="3"/>
        <v>-1.7361111111111088E-2</v>
      </c>
    </row>
    <row r="15" spans="1:10" x14ac:dyDescent="0.3">
      <c r="B15" t="s">
        <v>4</v>
      </c>
      <c r="C15">
        <v>0.24</v>
      </c>
      <c r="D15" s="1">
        <f t="shared" si="4"/>
        <v>0.22916666666666671</v>
      </c>
      <c r="E15" s="1">
        <f t="shared" si="0"/>
        <v>1.0833333333333278E-2</v>
      </c>
      <c r="G15" t="s">
        <v>3</v>
      </c>
      <c r="H15" s="1">
        <f t="shared" si="1"/>
        <v>-6.6666666666667096E-3</v>
      </c>
      <c r="I15" s="1">
        <f t="shared" si="2"/>
        <v>-3.3333333333333548E-3</v>
      </c>
      <c r="J15" s="2">
        <f t="shared" si="3"/>
        <v>-2.5694444444444527E-3</v>
      </c>
    </row>
    <row r="16" spans="1:10" x14ac:dyDescent="0.3">
      <c r="B16" t="s">
        <v>5</v>
      </c>
      <c r="C16">
        <v>0.24</v>
      </c>
      <c r="D16" s="1">
        <f t="shared" si="4"/>
        <v>0.22916666666666671</v>
      </c>
      <c r="E16" s="1">
        <f t="shared" si="0"/>
        <v>1.0833333333333278E-2</v>
      </c>
      <c r="G16" t="s">
        <v>4</v>
      </c>
      <c r="H16" s="1">
        <f t="shared" si="1"/>
        <v>2.2083333333333233E-2</v>
      </c>
      <c r="I16" s="1">
        <f t="shared" si="2"/>
        <v>1.1041666666666616E-2</v>
      </c>
      <c r="J16" s="2">
        <f t="shared" si="3"/>
        <v>1.1805555555555519E-2</v>
      </c>
    </row>
    <row r="17" spans="1:10" x14ac:dyDescent="0.3">
      <c r="B17" t="s">
        <v>6</v>
      </c>
      <c r="C17">
        <v>0.23</v>
      </c>
      <c r="D17" s="1">
        <f t="shared" si="4"/>
        <v>0.22875000000000001</v>
      </c>
      <c r="E17" s="1">
        <f t="shared" si="0"/>
        <v>1.2500000000000011E-3</v>
      </c>
      <c r="G17" t="s">
        <v>5</v>
      </c>
      <c r="H17" s="1">
        <f t="shared" si="1"/>
        <v>2.166666666666664E-2</v>
      </c>
      <c r="I17" s="1">
        <f t="shared" si="2"/>
        <v>1.083333333333332E-2</v>
      </c>
      <c r="J17" s="2">
        <f t="shared" si="3"/>
        <v>1.1597222222222222E-2</v>
      </c>
    </row>
    <row r="18" spans="1:10" x14ac:dyDescent="0.3">
      <c r="B18" t="s">
        <v>7</v>
      </c>
      <c r="C18">
        <v>0.24</v>
      </c>
      <c r="D18" s="1">
        <f t="shared" si="4"/>
        <v>0.22833333333333336</v>
      </c>
      <c r="E18" s="1">
        <f t="shared" si="0"/>
        <v>1.1666666666666631E-2</v>
      </c>
      <c r="G18" t="s">
        <v>6</v>
      </c>
      <c r="H18" s="1">
        <f t="shared" si="1"/>
        <v>1.6666666666666774E-3</v>
      </c>
      <c r="I18" s="1">
        <f t="shared" si="2"/>
        <v>8.333333333333387E-4</v>
      </c>
      <c r="J18" s="2">
        <f t="shared" si="3"/>
        <v>1.5972222222222407E-3</v>
      </c>
    </row>
    <row r="19" spans="1:10" x14ac:dyDescent="0.3">
      <c r="B19" t="s">
        <v>8</v>
      </c>
      <c r="C19">
        <v>0.24</v>
      </c>
      <c r="D19" s="1">
        <f t="shared" si="4"/>
        <v>0.22833333333333336</v>
      </c>
      <c r="E19" s="1">
        <f t="shared" si="0"/>
        <v>1.1666666666666631E-2</v>
      </c>
      <c r="G19" t="s">
        <v>7</v>
      </c>
      <c r="H19" s="1">
        <f t="shared" si="1"/>
        <v>2.1666666666666612E-2</v>
      </c>
      <c r="I19" s="1">
        <f t="shared" si="2"/>
        <v>1.0833333333333306E-2</v>
      </c>
      <c r="J19" s="2">
        <f t="shared" si="3"/>
        <v>1.1597222222222208E-2</v>
      </c>
    </row>
    <row r="20" spans="1:10" x14ac:dyDescent="0.3">
      <c r="B20" t="s">
        <v>9</v>
      </c>
      <c r="C20">
        <v>0.24</v>
      </c>
      <c r="D20" s="1">
        <f t="shared" si="4"/>
        <v>0.22791666666666668</v>
      </c>
      <c r="E20" s="1">
        <f t="shared" si="0"/>
        <v>1.2083333333333307E-2</v>
      </c>
      <c r="G20" t="s">
        <v>8</v>
      </c>
      <c r="H20" s="1">
        <f t="shared" si="1"/>
        <v>2.1666666666666612E-2</v>
      </c>
      <c r="I20" s="1">
        <f t="shared" si="2"/>
        <v>1.0833333333333306E-2</v>
      </c>
      <c r="J20" s="2">
        <f t="shared" si="3"/>
        <v>1.1597222222222208E-2</v>
      </c>
    </row>
    <row r="21" spans="1:10" x14ac:dyDescent="0.3">
      <c r="B21" t="s">
        <v>10</v>
      </c>
      <c r="C21">
        <v>0.22</v>
      </c>
      <c r="D21" s="1">
        <f t="shared" si="4"/>
        <v>0.22750000000000004</v>
      </c>
      <c r="E21" s="1">
        <f t="shared" si="0"/>
        <v>-7.5000000000000344E-3</v>
      </c>
      <c r="H21" t="s">
        <v>20</v>
      </c>
      <c r="I21" s="1">
        <f>SUM(I9:I20)</f>
        <v>-9.1666666666668228E-3</v>
      </c>
      <c r="J21" s="2">
        <f>I21/12</f>
        <v>-7.6388888888890194E-4</v>
      </c>
    </row>
    <row r="22" spans="1:10" x14ac:dyDescent="0.3">
      <c r="B22" t="s">
        <v>11</v>
      </c>
      <c r="C22">
        <v>0.21</v>
      </c>
      <c r="D22" s="1">
        <f t="shared" si="4"/>
        <v>0.22750000000000004</v>
      </c>
      <c r="E22" s="1">
        <f t="shared" si="0"/>
        <v>-1.7500000000000043E-2</v>
      </c>
    </row>
    <row r="23" spans="1:10" x14ac:dyDescent="0.3">
      <c r="B23" t="s">
        <v>12</v>
      </c>
      <c r="C23">
        <v>0.22</v>
      </c>
      <c r="D23" s="1">
        <f t="shared" si="4"/>
        <v>0.22750000000000001</v>
      </c>
      <c r="E23" s="1">
        <f t="shared" si="0"/>
        <v>-7.5000000000000067E-3</v>
      </c>
      <c r="H23" t="s">
        <v>21</v>
      </c>
      <c r="I23" t="s">
        <v>19</v>
      </c>
      <c r="J23" t="s">
        <v>22</v>
      </c>
    </row>
    <row r="24" spans="1:10" x14ac:dyDescent="0.3">
      <c r="B24" t="s">
        <v>13</v>
      </c>
      <c r="C24">
        <v>0.22</v>
      </c>
      <c r="D24" s="1">
        <f t="shared" si="4"/>
        <v>0.22749999999999995</v>
      </c>
      <c r="E24" s="1">
        <f t="shared" si="0"/>
        <v>-7.4999999999999512E-3</v>
      </c>
      <c r="G24">
        <v>2019</v>
      </c>
      <c r="H24" t="s">
        <v>3</v>
      </c>
      <c r="I24" s="1">
        <f t="shared" ref="I24:I29" si="5">I15</f>
        <v>-3.3333333333333548E-3</v>
      </c>
      <c r="J24" s="2">
        <f>C2-I24</f>
        <v>0.23333333333333336</v>
      </c>
    </row>
    <row r="25" spans="1:10" x14ac:dyDescent="0.3">
      <c r="B25" t="s">
        <v>14</v>
      </c>
      <c r="C25">
        <v>0.21</v>
      </c>
      <c r="D25" s="1">
        <f t="shared" si="4"/>
        <v>0.22749999999999995</v>
      </c>
      <c r="E25" s="1">
        <f t="shared" si="0"/>
        <v>-1.749999999999996E-2</v>
      </c>
      <c r="H25" t="s">
        <v>4</v>
      </c>
      <c r="I25" s="1">
        <f t="shared" si="5"/>
        <v>1.1041666666666616E-2</v>
      </c>
      <c r="J25" s="2">
        <f>C3-I25</f>
        <v>0.20895833333333338</v>
      </c>
    </row>
    <row r="26" spans="1:10" x14ac:dyDescent="0.3">
      <c r="A26">
        <v>2021</v>
      </c>
      <c r="B26" t="s">
        <v>3</v>
      </c>
      <c r="C26">
        <v>0.22</v>
      </c>
      <c r="D26" s="1">
        <f t="shared" si="4"/>
        <v>0.22791666666666668</v>
      </c>
      <c r="E26" s="1">
        <f t="shared" si="0"/>
        <v>-7.9166666666666829E-3</v>
      </c>
      <c r="H26" t="s">
        <v>5</v>
      </c>
      <c r="I26" s="1">
        <f t="shared" si="5"/>
        <v>1.083333333333332E-2</v>
      </c>
      <c r="J26" s="2">
        <f t="shared" ref="J26:J59" si="6">C4-I26</f>
        <v>0.22916666666666669</v>
      </c>
    </row>
    <row r="27" spans="1:10" x14ac:dyDescent="0.3">
      <c r="B27" t="s">
        <v>4</v>
      </c>
      <c r="C27">
        <v>0.24</v>
      </c>
      <c r="D27" s="1">
        <f t="shared" si="4"/>
        <v>0.22875000000000004</v>
      </c>
      <c r="E27" s="1">
        <f t="shared" si="0"/>
        <v>1.1249999999999954E-2</v>
      </c>
      <c r="H27" t="s">
        <v>6</v>
      </c>
      <c r="I27" s="1">
        <f t="shared" si="5"/>
        <v>8.333333333333387E-4</v>
      </c>
      <c r="J27" s="2">
        <f t="shared" si="6"/>
        <v>0.23916666666666664</v>
      </c>
    </row>
    <row r="28" spans="1:10" x14ac:dyDescent="0.3">
      <c r="B28" t="s">
        <v>5</v>
      </c>
      <c r="C28">
        <v>0.24</v>
      </c>
      <c r="D28" s="1">
        <f t="shared" si="4"/>
        <v>0.22916666666666663</v>
      </c>
      <c r="E28" s="1">
        <f t="shared" si="0"/>
        <v>1.0833333333333361E-2</v>
      </c>
      <c r="H28" t="s">
        <v>7</v>
      </c>
      <c r="I28" s="1">
        <f t="shared" si="5"/>
        <v>1.0833333333333306E-2</v>
      </c>
      <c r="J28" s="2">
        <f t="shared" si="6"/>
        <v>0.22916666666666669</v>
      </c>
    </row>
    <row r="29" spans="1:10" x14ac:dyDescent="0.3">
      <c r="B29" t="s">
        <v>6</v>
      </c>
      <c r="C29">
        <v>0.23</v>
      </c>
      <c r="D29" s="1">
        <f t="shared" si="4"/>
        <v>0.22958333333333333</v>
      </c>
      <c r="E29" s="1">
        <f t="shared" si="0"/>
        <v>4.1666666666667629E-4</v>
      </c>
      <c r="H29" t="s">
        <v>8</v>
      </c>
      <c r="I29" s="1">
        <f t="shared" si="5"/>
        <v>1.0833333333333306E-2</v>
      </c>
      <c r="J29" s="2">
        <f t="shared" si="6"/>
        <v>0.23916666666666669</v>
      </c>
    </row>
    <row r="30" spans="1:10" x14ac:dyDescent="0.3">
      <c r="B30" t="s">
        <v>7</v>
      </c>
      <c r="C30">
        <v>0.24</v>
      </c>
      <c r="D30" s="1">
        <f t="shared" si="4"/>
        <v>0.23</v>
      </c>
      <c r="E30" s="1">
        <f t="shared" si="0"/>
        <v>9.9999999999999811E-3</v>
      </c>
      <c r="H30" t="s">
        <v>9</v>
      </c>
      <c r="I30" s="1">
        <f t="shared" ref="I30:I41" si="7">I9</f>
        <v>6.8749999999999784E-3</v>
      </c>
      <c r="J30" s="2">
        <f t="shared" si="6"/>
        <v>0.22312500000000002</v>
      </c>
    </row>
    <row r="31" spans="1:10" x14ac:dyDescent="0.3">
      <c r="B31" t="s">
        <v>8</v>
      </c>
      <c r="C31">
        <v>0.24</v>
      </c>
      <c r="D31" s="1">
        <f t="shared" si="4"/>
        <v>0.23</v>
      </c>
      <c r="E31" s="1">
        <f t="shared" si="0"/>
        <v>9.9999999999999811E-3</v>
      </c>
      <c r="H31" t="s">
        <v>10</v>
      </c>
      <c r="I31" s="1">
        <f t="shared" si="7"/>
        <v>-8.3333333333333454E-3</v>
      </c>
      <c r="J31" s="2">
        <f t="shared" si="6"/>
        <v>0.22833333333333333</v>
      </c>
    </row>
    <row r="32" spans="1:10" x14ac:dyDescent="0.3">
      <c r="B32" t="s">
        <v>9</v>
      </c>
      <c r="C32">
        <v>0.25</v>
      </c>
      <c r="E32" s="1"/>
      <c r="H32" t="s">
        <v>11</v>
      </c>
      <c r="I32" s="1">
        <f t="shared" si="7"/>
        <v>-1.8750000000000017E-2</v>
      </c>
      <c r="J32" s="2">
        <f t="shared" si="6"/>
        <v>0.22875000000000001</v>
      </c>
    </row>
    <row r="33" spans="2:10" x14ac:dyDescent="0.3">
      <c r="B33" t="s">
        <v>10</v>
      </c>
      <c r="C33">
        <v>0.23</v>
      </c>
      <c r="E33" s="1"/>
      <c r="H33" t="s">
        <v>12</v>
      </c>
      <c r="I33" s="1">
        <f t="shared" si="7"/>
        <v>-3.5416666666666791E-3</v>
      </c>
      <c r="J33" s="2">
        <f t="shared" si="6"/>
        <v>0.2335416666666667</v>
      </c>
    </row>
    <row r="34" spans="2:10" x14ac:dyDescent="0.3">
      <c r="B34" t="s">
        <v>11</v>
      </c>
      <c r="C34">
        <v>0.21</v>
      </c>
      <c r="E34" s="1"/>
      <c r="H34" t="s">
        <v>13</v>
      </c>
      <c r="I34" s="1">
        <f t="shared" si="7"/>
        <v>-8.3333333333333037E-3</v>
      </c>
      <c r="J34" s="2">
        <f t="shared" si="6"/>
        <v>0.2283333333333333</v>
      </c>
    </row>
    <row r="35" spans="2:10" x14ac:dyDescent="0.3">
      <c r="B35" t="s">
        <v>12</v>
      </c>
      <c r="C35">
        <v>0.23</v>
      </c>
      <c r="E35" s="1"/>
      <c r="H35" t="s">
        <v>14</v>
      </c>
      <c r="I35" s="1">
        <f t="shared" si="7"/>
        <v>-1.8124999999999988E-2</v>
      </c>
      <c r="J35" s="2">
        <f t="shared" si="6"/>
        <v>0.22812499999999997</v>
      </c>
    </row>
    <row r="36" spans="2:10" x14ac:dyDescent="0.3">
      <c r="B36" t="s">
        <v>13</v>
      </c>
      <c r="C36">
        <v>0.22</v>
      </c>
      <c r="E36" s="1"/>
      <c r="G36">
        <v>2020</v>
      </c>
      <c r="H36" t="s">
        <v>3</v>
      </c>
      <c r="I36" s="1">
        <f t="shared" si="7"/>
        <v>-3.3333333333333548E-3</v>
      </c>
      <c r="J36" s="2">
        <f t="shared" si="6"/>
        <v>0.23333333333333336</v>
      </c>
    </row>
    <row r="37" spans="2:10" x14ac:dyDescent="0.3">
      <c r="B37" t="s">
        <v>14</v>
      </c>
      <c r="C37">
        <v>0.21</v>
      </c>
      <c r="E37" s="1"/>
      <c r="H37" t="s">
        <v>4</v>
      </c>
      <c r="I37" s="1">
        <f t="shared" si="7"/>
        <v>1.1041666666666616E-2</v>
      </c>
      <c r="J37" s="2">
        <f t="shared" si="6"/>
        <v>0.22895833333333337</v>
      </c>
    </row>
    <row r="38" spans="2:10" x14ac:dyDescent="0.3">
      <c r="H38" t="s">
        <v>5</v>
      </c>
      <c r="I38" s="1">
        <f t="shared" si="7"/>
        <v>1.083333333333332E-2</v>
      </c>
      <c r="J38" s="2">
        <f t="shared" si="6"/>
        <v>0.22916666666666669</v>
      </c>
    </row>
    <row r="39" spans="2:10" x14ac:dyDescent="0.3">
      <c r="H39" t="s">
        <v>6</v>
      </c>
      <c r="I39" s="1">
        <f t="shared" si="7"/>
        <v>8.333333333333387E-4</v>
      </c>
      <c r="J39" s="2">
        <f t="shared" si="6"/>
        <v>0.22916666666666669</v>
      </c>
    </row>
    <row r="40" spans="2:10" x14ac:dyDescent="0.3">
      <c r="H40" t="s">
        <v>7</v>
      </c>
      <c r="I40" s="1">
        <f t="shared" si="7"/>
        <v>1.0833333333333306E-2</v>
      </c>
      <c r="J40" s="2">
        <f t="shared" si="6"/>
        <v>0.22916666666666669</v>
      </c>
    </row>
    <row r="41" spans="2:10" x14ac:dyDescent="0.3">
      <c r="H41" t="s">
        <v>8</v>
      </c>
      <c r="I41" s="1">
        <f t="shared" si="7"/>
        <v>1.0833333333333306E-2</v>
      </c>
      <c r="J41" s="2">
        <f t="shared" si="6"/>
        <v>0.22916666666666669</v>
      </c>
    </row>
    <row r="42" spans="2:10" x14ac:dyDescent="0.3">
      <c r="H42" t="s">
        <v>9</v>
      </c>
      <c r="I42" s="1">
        <f t="shared" ref="I42:I47" si="8">I9</f>
        <v>6.8749999999999784E-3</v>
      </c>
      <c r="J42" s="2">
        <f t="shared" si="6"/>
        <v>0.23312500000000003</v>
      </c>
    </row>
    <row r="43" spans="2:10" x14ac:dyDescent="0.3">
      <c r="H43" t="s">
        <v>10</v>
      </c>
      <c r="I43" s="1">
        <f t="shared" si="8"/>
        <v>-8.3333333333333454E-3</v>
      </c>
      <c r="J43" s="2">
        <f t="shared" si="6"/>
        <v>0.22833333333333333</v>
      </c>
    </row>
    <row r="44" spans="2:10" x14ac:dyDescent="0.3">
      <c r="H44" t="s">
        <v>11</v>
      </c>
      <c r="I44" s="1">
        <f t="shared" si="8"/>
        <v>-1.8750000000000017E-2</v>
      </c>
      <c r="J44" s="2">
        <f t="shared" si="6"/>
        <v>0.22875000000000001</v>
      </c>
    </row>
    <row r="45" spans="2:10" x14ac:dyDescent="0.3">
      <c r="H45" t="s">
        <v>12</v>
      </c>
      <c r="I45" s="1">
        <f t="shared" si="8"/>
        <v>-3.5416666666666791E-3</v>
      </c>
      <c r="J45" s="2">
        <f t="shared" si="6"/>
        <v>0.22354166666666669</v>
      </c>
    </row>
    <row r="46" spans="2:10" x14ac:dyDescent="0.3">
      <c r="H46" t="s">
        <v>13</v>
      </c>
      <c r="I46" s="1">
        <f t="shared" si="8"/>
        <v>-8.3333333333333037E-3</v>
      </c>
      <c r="J46" s="2">
        <f t="shared" si="6"/>
        <v>0.2283333333333333</v>
      </c>
    </row>
    <row r="47" spans="2:10" x14ac:dyDescent="0.3">
      <c r="H47" t="s">
        <v>14</v>
      </c>
      <c r="I47" s="1">
        <f t="shared" si="8"/>
        <v>-1.8124999999999988E-2</v>
      </c>
      <c r="J47" s="2">
        <f t="shared" si="6"/>
        <v>0.22812499999999997</v>
      </c>
    </row>
    <row r="48" spans="2:10" x14ac:dyDescent="0.3">
      <c r="G48">
        <v>2021</v>
      </c>
      <c r="H48" t="s">
        <v>3</v>
      </c>
      <c r="I48" s="1">
        <f>I36</f>
        <v>-3.3333333333333548E-3</v>
      </c>
      <c r="J48" s="2">
        <f t="shared" si="6"/>
        <v>0.22333333333333336</v>
      </c>
    </row>
    <row r="49" spans="8:10" x14ac:dyDescent="0.3">
      <c r="H49" t="s">
        <v>4</v>
      </c>
      <c r="I49" s="1">
        <f>I37</f>
        <v>1.1041666666666616E-2</v>
      </c>
      <c r="J49" s="2">
        <f t="shared" si="6"/>
        <v>0.22895833333333337</v>
      </c>
    </row>
    <row r="50" spans="8:10" x14ac:dyDescent="0.3">
      <c r="H50" t="s">
        <v>5</v>
      </c>
      <c r="I50" s="1">
        <f t="shared" ref="I50:I59" si="9">I38</f>
        <v>1.083333333333332E-2</v>
      </c>
      <c r="J50" s="2">
        <f t="shared" si="6"/>
        <v>0.22916666666666669</v>
      </c>
    </row>
    <row r="51" spans="8:10" x14ac:dyDescent="0.3">
      <c r="H51" t="s">
        <v>6</v>
      </c>
      <c r="I51" s="1">
        <f t="shared" si="9"/>
        <v>8.333333333333387E-4</v>
      </c>
      <c r="J51" s="2">
        <f t="shared" si="6"/>
        <v>0.22916666666666669</v>
      </c>
    </row>
    <row r="52" spans="8:10" x14ac:dyDescent="0.3">
      <c r="H52" t="s">
        <v>7</v>
      </c>
      <c r="I52" s="1">
        <f t="shared" si="9"/>
        <v>1.0833333333333306E-2</v>
      </c>
      <c r="J52" s="2">
        <f t="shared" si="6"/>
        <v>0.22916666666666669</v>
      </c>
    </row>
    <row r="53" spans="8:10" x14ac:dyDescent="0.3">
      <c r="H53" t="s">
        <v>8</v>
      </c>
      <c r="I53" s="1">
        <f t="shared" si="9"/>
        <v>1.0833333333333306E-2</v>
      </c>
      <c r="J53" s="2">
        <f t="shared" si="6"/>
        <v>0.22916666666666669</v>
      </c>
    </row>
    <row r="54" spans="8:10" x14ac:dyDescent="0.3">
      <c r="H54" t="s">
        <v>9</v>
      </c>
      <c r="I54" s="1">
        <f t="shared" si="9"/>
        <v>6.8749999999999784E-3</v>
      </c>
      <c r="J54" s="2">
        <f t="shared" si="6"/>
        <v>0.24312500000000004</v>
      </c>
    </row>
    <row r="55" spans="8:10" x14ac:dyDescent="0.3">
      <c r="H55" t="s">
        <v>10</v>
      </c>
      <c r="I55" s="1">
        <f t="shared" si="9"/>
        <v>-8.3333333333333454E-3</v>
      </c>
      <c r="J55" s="2">
        <f t="shared" si="6"/>
        <v>0.23833333333333334</v>
      </c>
    </row>
    <row r="56" spans="8:10" x14ac:dyDescent="0.3">
      <c r="H56" t="s">
        <v>11</v>
      </c>
      <c r="I56" s="1">
        <f t="shared" si="9"/>
        <v>-1.8750000000000017E-2</v>
      </c>
      <c r="J56" s="2">
        <f t="shared" si="6"/>
        <v>0.22875000000000001</v>
      </c>
    </row>
    <row r="57" spans="8:10" x14ac:dyDescent="0.3">
      <c r="H57" t="s">
        <v>12</v>
      </c>
      <c r="I57" s="1">
        <f t="shared" si="9"/>
        <v>-3.5416666666666791E-3</v>
      </c>
      <c r="J57" s="2">
        <f t="shared" si="6"/>
        <v>0.2335416666666667</v>
      </c>
    </row>
    <row r="58" spans="8:10" x14ac:dyDescent="0.3">
      <c r="H58" t="s">
        <v>13</v>
      </c>
      <c r="I58" s="1">
        <f t="shared" si="9"/>
        <v>-8.3333333333333037E-3</v>
      </c>
      <c r="J58" s="2">
        <f t="shared" si="6"/>
        <v>0.2283333333333333</v>
      </c>
    </row>
    <row r="59" spans="8:10" x14ac:dyDescent="0.3">
      <c r="H59" t="s">
        <v>14</v>
      </c>
      <c r="I59" s="1">
        <f t="shared" si="9"/>
        <v>-1.8124999999999988E-2</v>
      </c>
      <c r="J59" s="2">
        <f t="shared" si="6"/>
        <v>0.22812499999999997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CD680-44F2-4110-A0CE-DEBFFD6EA284}">
  <dimension ref="A1:AE84"/>
  <sheetViews>
    <sheetView workbookViewId="0">
      <selection activeCell="H1" sqref="H1:J37"/>
    </sheetView>
  </sheetViews>
  <sheetFormatPr defaultRowHeight="14.4" x14ac:dyDescent="0.3"/>
  <cols>
    <col min="1" max="1" width="5" bestFit="1" customWidth="1"/>
    <col min="2" max="2" width="8.77734375" bestFit="1" customWidth="1"/>
    <col min="3" max="3" width="19.44140625" bestFit="1" customWidth="1"/>
    <col min="4" max="4" width="10.88671875" bestFit="1" customWidth="1"/>
    <col min="5" max="5" width="13.6640625" bestFit="1" customWidth="1"/>
    <col min="6" max="6" width="19.88671875" bestFit="1" customWidth="1"/>
    <col min="7" max="7" width="6.21875" bestFit="1" customWidth="1"/>
    <col min="8" max="10" width="3.33203125" bestFit="1" customWidth="1"/>
    <col min="11" max="11" width="11.88671875" customWidth="1"/>
    <col min="12" max="12" width="24.88671875" bestFit="1" customWidth="1"/>
    <col min="13" max="13" width="16" bestFit="1" customWidth="1"/>
    <col min="14" max="14" width="21" bestFit="1" customWidth="1"/>
    <col min="15" max="16" width="14.21875" bestFit="1" customWidth="1"/>
    <col min="17" max="17" width="13.5546875" bestFit="1" customWidth="1"/>
    <col min="18" max="18" width="12.5546875" bestFit="1" customWidth="1"/>
    <col min="19" max="19" width="18.77734375" bestFit="1" customWidth="1"/>
    <col min="20" max="20" width="14.109375" bestFit="1" customWidth="1"/>
    <col min="23" max="23" width="24.88671875" bestFit="1" customWidth="1"/>
    <col min="24" max="24" width="16" bestFit="1" customWidth="1"/>
    <col min="25" max="25" width="21" bestFit="1" customWidth="1"/>
    <col min="26" max="27" width="14.21875" bestFit="1" customWidth="1"/>
    <col min="28" max="28" width="13.5546875" bestFit="1" customWidth="1"/>
    <col min="29" max="29" width="12.5546875" bestFit="1" customWidth="1"/>
    <col min="30" max="30" width="18.77734375" bestFit="1" customWidth="1"/>
    <col min="31" max="31" width="14.109375" bestFit="1" customWidth="1"/>
  </cols>
  <sheetData>
    <row r="1" spans="1:10" ht="72" x14ac:dyDescent="0.3">
      <c r="A1" s="3" t="s">
        <v>29</v>
      </c>
      <c r="B1" s="3" t="s">
        <v>21</v>
      </c>
      <c r="C1" s="3" t="s">
        <v>28</v>
      </c>
      <c r="D1" s="3" t="s">
        <v>24</v>
      </c>
      <c r="E1" s="3" t="s">
        <v>25</v>
      </c>
      <c r="F1" s="3" t="s">
        <v>26</v>
      </c>
      <c r="G1" s="3" t="s">
        <v>27</v>
      </c>
      <c r="H1" t="s">
        <v>30</v>
      </c>
      <c r="I1" t="s">
        <v>31</v>
      </c>
      <c r="J1" t="s">
        <v>32</v>
      </c>
    </row>
    <row r="2" spans="1:10" x14ac:dyDescent="0.3">
      <c r="A2">
        <v>2019</v>
      </c>
      <c r="B2" t="s">
        <v>3</v>
      </c>
      <c r="C2">
        <v>0.23</v>
      </c>
      <c r="E2">
        <v>24</v>
      </c>
      <c r="F2">
        <v>94.9</v>
      </c>
      <c r="G2">
        <v>1</v>
      </c>
      <c r="H2">
        <v>0</v>
      </c>
      <c r="I2">
        <v>0</v>
      </c>
      <c r="J2">
        <v>0</v>
      </c>
    </row>
    <row r="3" spans="1:10" x14ac:dyDescent="0.3">
      <c r="B3" t="s">
        <v>4</v>
      </c>
      <c r="C3">
        <v>0.22</v>
      </c>
      <c r="D3">
        <f>C3-C2</f>
        <v>-1.0000000000000009E-2</v>
      </c>
      <c r="E3">
        <v>25</v>
      </c>
      <c r="F3">
        <v>97.4</v>
      </c>
      <c r="G3">
        <v>2</v>
      </c>
      <c r="H3">
        <v>0</v>
      </c>
      <c r="I3">
        <v>0</v>
      </c>
      <c r="J3">
        <v>0</v>
      </c>
    </row>
    <row r="4" spans="1:10" x14ac:dyDescent="0.3">
      <c r="B4" t="s">
        <v>5</v>
      </c>
      <c r="C4">
        <v>0.24</v>
      </c>
      <c r="D4">
        <f>C4-C3</f>
        <v>1.999999999999999E-2</v>
      </c>
      <c r="E4">
        <v>25</v>
      </c>
      <c r="F4">
        <v>101</v>
      </c>
      <c r="G4">
        <v>3</v>
      </c>
      <c r="H4">
        <v>1</v>
      </c>
      <c r="I4">
        <v>0</v>
      </c>
      <c r="J4">
        <v>0</v>
      </c>
    </row>
    <row r="5" spans="1:10" x14ac:dyDescent="0.3">
      <c r="B5" t="s">
        <v>6</v>
      </c>
      <c r="C5">
        <v>0.24</v>
      </c>
      <c r="D5">
        <f t="shared" ref="D5:D37" si="0">C5-C4</f>
        <v>0</v>
      </c>
      <c r="E5">
        <v>24.7</v>
      </c>
      <c r="F5">
        <v>98.7</v>
      </c>
      <c r="G5">
        <v>4</v>
      </c>
      <c r="H5">
        <v>1</v>
      </c>
      <c r="I5">
        <v>0</v>
      </c>
      <c r="J5">
        <v>0</v>
      </c>
    </row>
    <row r="6" spans="1:10" x14ac:dyDescent="0.3">
      <c r="B6" t="s">
        <v>7</v>
      </c>
      <c r="C6">
        <v>0.24</v>
      </c>
      <c r="D6">
        <f t="shared" si="0"/>
        <v>0</v>
      </c>
      <c r="E6">
        <v>24.6</v>
      </c>
      <c r="F6">
        <v>99.8</v>
      </c>
      <c r="G6">
        <v>5</v>
      </c>
      <c r="H6">
        <v>1</v>
      </c>
      <c r="I6">
        <v>0</v>
      </c>
      <c r="J6">
        <v>0</v>
      </c>
    </row>
    <row r="7" spans="1:10" x14ac:dyDescent="0.3">
      <c r="B7" t="s">
        <v>8</v>
      </c>
      <c r="C7">
        <v>0.25</v>
      </c>
      <c r="D7">
        <f t="shared" si="0"/>
        <v>1.0000000000000009E-2</v>
      </c>
      <c r="E7">
        <v>24.3</v>
      </c>
      <c r="F7">
        <v>97.6</v>
      </c>
      <c r="G7">
        <v>6</v>
      </c>
      <c r="H7">
        <v>0</v>
      </c>
      <c r="I7">
        <v>1</v>
      </c>
      <c r="J7">
        <v>0</v>
      </c>
    </row>
    <row r="8" spans="1:10" x14ac:dyDescent="0.3">
      <c r="B8" t="s">
        <v>9</v>
      </c>
      <c r="C8">
        <v>0.23</v>
      </c>
      <c r="D8">
        <f t="shared" si="0"/>
        <v>-1.999999999999999E-2</v>
      </c>
      <c r="E8">
        <v>24.2</v>
      </c>
      <c r="F8">
        <v>101.6</v>
      </c>
      <c r="G8">
        <v>7</v>
      </c>
      <c r="H8">
        <v>0</v>
      </c>
      <c r="I8">
        <v>1</v>
      </c>
      <c r="J8">
        <v>0</v>
      </c>
    </row>
    <row r="9" spans="1:10" x14ac:dyDescent="0.3">
      <c r="B9" t="s">
        <v>10</v>
      </c>
      <c r="C9">
        <v>0.22</v>
      </c>
      <c r="D9">
        <f t="shared" si="0"/>
        <v>-1.0000000000000009E-2</v>
      </c>
      <c r="E9">
        <v>24.4</v>
      </c>
      <c r="F9">
        <v>101</v>
      </c>
      <c r="G9">
        <v>8</v>
      </c>
      <c r="H9">
        <v>0</v>
      </c>
      <c r="I9">
        <v>1</v>
      </c>
      <c r="J9">
        <v>0</v>
      </c>
    </row>
    <row r="10" spans="1:10" x14ac:dyDescent="0.3">
      <c r="B10" t="s">
        <v>11</v>
      </c>
      <c r="C10">
        <v>0.21</v>
      </c>
      <c r="D10">
        <f t="shared" si="0"/>
        <v>-1.0000000000000009E-2</v>
      </c>
      <c r="E10">
        <v>24.9</v>
      </c>
      <c r="F10">
        <v>103.8</v>
      </c>
      <c r="G10">
        <v>9</v>
      </c>
      <c r="H10">
        <v>0</v>
      </c>
      <c r="I10">
        <v>0</v>
      </c>
      <c r="J10">
        <v>1</v>
      </c>
    </row>
    <row r="11" spans="1:10" x14ac:dyDescent="0.3">
      <c r="B11" t="s">
        <v>12</v>
      </c>
      <c r="C11">
        <v>0.23</v>
      </c>
      <c r="D11">
        <f t="shared" si="0"/>
        <v>2.0000000000000018E-2</v>
      </c>
      <c r="E11">
        <v>25.3</v>
      </c>
      <c r="F11">
        <v>104.7</v>
      </c>
      <c r="G11">
        <v>10</v>
      </c>
      <c r="H11">
        <v>0</v>
      </c>
      <c r="I11">
        <v>0</v>
      </c>
      <c r="J11">
        <v>1</v>
      </c>
    </row>
    <row r="12" spans="1:10" x14ac:dyDescent="0.3">
      <c r="B12" t="s">
        <v>13</v>
      </c>
      <c r="C12">
        <v>0.22</v>
      </c>
      <c r="D12">
        <f t="shared" si="0"/>
        <v>-1.0000000000000009E-2</v>
      </c>
      <c r="E12">
        <v>25.8</v>
      </c>
      <c r="F12">
        <v>97.6</v>
      </c>
      <c r="G12">
        <v>11</v>
      </c>
      <c r="H12">
        <v>0</v>
      </c>
      <c r="I12">
        <v>0</v>
      </c>
      <c r="J12">
        <v>1</v>
      </c>
    </row>
    <row r="13" spans="1:10" x14ac:dyDescent="0.3">
      <c r="B13" t="s">
        <v>14</v>
      </c>
      <c r="C13">
        <v>0.21</v>
      </c>
      <c r="D13">
        <f t="shared" si="0"/>
        <v>-1.0000000000000009E-2</v>
      </c>
      <c r="E13">
        <v>26.2</v>
      </c>
      <c r="F13">
        <v>101</v>
      </c>
      <c r="G13">
        <v>12</v>
      </c>
      <c r="H13">
        <v>0</v>
      </c>
      <c r="I13">
        <v>0</v>
      </c>
      <c r="J13">
        <v>0</v>
      </c>
    </row>
    <row r="14" spans="1:10" x14ac:dyDescent="0.3">
      <c r="A14">
        <v>2020</v>
      </c>
      <c r="B14" t="s">
        <v>3</v>
      </c>
      <c r="C14">
        <v>0.23</v>
      </c>
      <c r="D14">
        <f t="shared" si="0"/>
        <v>2.0000000000000018E-2</v>
      </c>
      <c r="E14">
        <v>26.4</v>
      </c>
      <c r="F14">
        <v>96.9</v>
      </c>
      <c r="G14">
        <v>13</v>
      </c>
      <c r="H14">
        <v>0</v>
      </c>
      <c r="I14">
        <v>0</v>
      </c>
      <c r="J14">
        <v>0</v>
      </c>
    </row>
    <row r="15" spans="1:10" x14ac:dyDescent="0.3">
      <c r="B15" t="s">
        <v>4</v>
      </c>
      <c r="C15">
        <v>0.24</v>
      </c>
      <c r="D15">
        <f t="shared" si="0"/>
        <v>9.9999999999999811E-3</v>
      </c>
      <c r="E15">
        <v>26.4</v>
      </c>
      <c r="F15">
        <v>98.9</v>
      </c>
      <c r="G15">
        <v>14</v>
      </c>
      <c r="H15">
        <v>0</v>
      </c>
      <c r="I15">
        <v>0</v>
      </c>
      <c r="J15">
        <v>0</v>
      </c>
    </row>
    <row r="16" spans="1:10" x14ac:dyDescent="0.3">
      <c r="B16" t="s">
        <v>5</v>
      </c>
      <c r="C16">
        <v>0.24</v>
      </c>
      <c r="D16">
        <f t="shared" si="0"/>
        <v>0</v>
      </c>
      <c r="E16">
        <v>26.4</v>
      </c>
      <c r="F16">
        <v>99.8</v>
      </c>
      <c r="G16">
        <v>15</v>
      </c>
      <c r="H16">
        <v>1</v>
      </c>
      <c r="I16">
        <v>0</v>
      </c>
      <c r="J16">
        <v>0</v>
      </c>
    </row>
    <row r="17" spans="1:24" x14ac:dyDescent="0.3">
      <c r="B17" t="s">
        <v>6</v>
      </c>
      <c r="C17">
        <v>0.23</v>
      </c>
      <c r="D17">
        <f t="shared" si="0"/>
        <v>-9.9999999999999811E-3</v>
      </c>
      <c r="E17">
        <v>26.1</v>
      </c>
      <c r="F17">
        <v>100.8</v>
      </c>
      <c r="G17">
        <v>16</v>
      </c>
      <c r="H17">
        <v>1</v>
      </c>
      <c r="I17">
        <v>0</v>
      </c>
      <c r="J17">
        <v>0</v>
      </c>
    </row>
    <row r="18" spans="1:24" x14ac:dyDescent="0.3">
      <c r="B18" t="s">
        <v>7</v>
      </c>
      <c r="C18">
        <v>0.24</v>
      </c>
      <c r="D18">
        <f t="shared" si="0"/>
        <v>9.9999999999999811E-3</v>
      </c>
      <c r="E18">
        <v>25.8</v>
      </c>
      <c r="F18">
        <v>101.3</v>
      </c>
      <c r="G18">
        <v>17</v>
      </c>
      <c r="H18">
        <v>1</v>
      </c>
      <c r="I18">
        <v>0</v>
      </c>
      <c r="J18">
        <v>0</v>
      </c>
    </row>
    <row r="19" spans="1:24" x14ac:dyDescent="0.3">
      <c r="B19" t="s">
        <v>8</v>
      </c>
      <c r="C19">
        <v>0.24</v>
      </c>
      <c r="D19">
        <f t="shared" si="0"/>
        <v>0</v>
      </c>
      <c r="E19">
        <v>25.3</v>
      </c>
      <c r="F19">
        <v>99</v>
      </c>
      <c r="G19">
        <v>18</v>
      </c>
      <c r="H19">
        <v>0</v>
      </c>
      <c r="I19">
        <v>1</v>
      </c>
      <c r="J19">
        <v>0</v>
      </c>
    </row>
    <row r="20" spans="1:24" x14ac:dyDescent="0.3">
      <c r="B20" t="s">
        <v>9</v>
      </c>
      <c r="C20">
        <v>0.24</v>
      </c>
      <c r="D20">
        <f t="shared" si="0"/>
        <v>0</v>
      </c>
      <c r="E20">
        <v>24.8</v>
      </c>
      <c r="F20">
        <v>103</v>
      </c>
      <c r="G20">
        <v>19</v>
      </c>
      <c r="H20">
        <v>0</v>
      </c>
      <c r="I20">
        <v>1</v>
      </c>
      <c r="J20">
        <v>0</v>
      </c>
      <c r="L20" t="s">
        <v>33</v>
      </c>
    </row>
    <row r="21" spans="1:24" ht="15" thickBot="1" x14ac:dyDescent="0.35">
      <c r="B21" t="s">
        <v>10</v>
      </c>
      <c r="C21">
        <v>0.22</v>
      </c>
      <c r="D21">
        <f t="shared" si="0"/>
        <v>-1.999999999999999E-2</v>
      </c>
      <c r="E21">
        <v>24.8</v>
      </c>
      <c r="F21">
        <v>102.7</v>
      </c>
      <c r="G21">
        <v>20</v>
      </c>
      <c r="H21">
        <v>0</v>
      </c>
      <c r="I21">
        <v>1</v>
      </c>
      <c r="J21">
        <v>0</v>
      </c>
    </row>
    <row r="22" spans="1:24" x14ac:dyDescent="0.3">
      <c r="B22" t="s">
        <v>11</v>
      </c>
      <c r="C22">
        <v>0.21</v>
      </c>
      <c r="D22">
        <f t="shared" si="0"/>
        <v>-1.0000000000000009E-2</v>
      </c>
      <c r="E22">
        <v>25.3</v>
      </c>
      <c r="F22">
        <v>101.4</v>
      </c>
      <c r="G22">
        <v>21</v>
      </c>
      <c r="H22">
        <v>0</v>
      </c>
      <c r="I22">
        <v>0</v>
      </c>
      <c r="J22">
        <v>1</v>
      </c>
      <c r="L22" s="6" t="s">
        <v>34</v>
      </c>
      <c r="M22" s="6"/>
    </row>
    <row r="23" spans="1:24" x14ac:dyDescent="0.3">
      <c r="B23" t="s">
        <v>12</v>
      </c>
      <c r="C23">
        <v>0.22</v>
      </c>
      <c r="D23">
        <f t="shared" si="0"/>
        <v>1.0000000000000009E-2</v>
      </c>
      <c r="E23">
        <v>25.8</v>
      </c>
      <c r="F23">
        <v>107</v>
      </c>
      <c r="G23">
        <v>22</v>
      </c>
      <c r="H23">
        <v>0</v>
      </c>
      <c r="I23">
        <v>0</v>
      </c>
      <c r="J23">
        <v>1</v>
      </c>
      <c r="L23" t="s">
        <v>35</v>
      </c>
      <c r="M23" s="10">
        <v>0.69901510687769808</v>
      </c>
      <c r="W23" t="s">
        <v>33</v>
      </c>
    </row>
    <row r="24" spans="1:24" ht="15" thickBot="1" x14ac:dyDescent="0.35">
      <c r="B24" t="s">
        <v>13</v>
      </c>
      <c r="C24">
        <v>0.22</v>
      </c>
      <c r="D24">
        <f t="shared" si="0"/>
        <v>0</v>
      </c>
      <c r="E24">
        <v>26.4</v>
      </c>
      <c r="F24">
        <v>102</v>
      </c>
      <c r="G24">
        <v>23</v>
      </c>
      <c r="H24">
        <v>0</v>
      </c>
      <c r="I24">
        <v>0</v>
      </c>
      <c r="J24">
        <v>1</v>
      </c>
      <c r="L24" t="s">
        <v>36</v>
      </c>
      <c r="M24" s="10">
        <v>0.48862211964323965</v>
      </c>
    </row>
    <row r="25" spans="1:24" x14ac:dyDescent="0.3">
      <c r="B25" t="s">
        <v>14</v>
      </c>
      <c r="C25">
        <v>0.21</v>
      </c>
      <c r="D25">
        <f t="shared" si="0"/>
        <v>-1.0000000000000009E-2</v>
      </c>
      <c r="E25">
        <v>27.1</v>
      </c>
      <c r="F25">
        <v>104.5</v>
      </c>
      <c r="G25">
        <v>24</v>
      </c>
      <c r="H25">
        <v>0</v>
      </c>
      <c r="I25">
        <v>0</v>
      </c>
      <c r="J25">
        <v>0</v>
      </c>
      <c r="L25" t="s">
        <v>37</v>
      </c>
      <c r="M25" s="10">
        <v>0.38281979956942719</v>
      </c>
      <c r="W25" s="6" t="s">
        <v>34</v>
      </c>
      <c r="X25" s="6"/>
    </row>
    <row r="26" spans="1:24" x14ac:dyDescent="0.3">
      <c r="A26">
        <v>2021</v>
      </c>
      <c r="B26" t="s">
        <v>3</v>
      </c>
      <c r="C26">
        <v>0.22</v>
      </c>
      <c r="D26">
        <f t="shared" si="0"/>
        <v>1.0000000000000009E-2</v>
      </c>
      <c r="E26">
        <v>27.3</v>
      </c>
      <c r="F26">
        <v>97.9</v>
      </c>
      <c r="G26">
        <v>25</v>
      </c>
      <c r="H26">
        <v>0</v>
      </c>
      <c r="I26">
        <v>0</v>
      </c>
      <c r="J26">
        <v>0</v>
      </c>
      <c r="L26" t="s">
        <v>38</v>
      </c>
      <c r="M26" s="10">
        <v>9.5347586846513954E-3</v>
      </c>
      <c r="W26" t="s">
        <v>35</v>
      </c>
      <c r="X26" s="10">
        <v>0.65674028743211998</v>
      </c>
    </row>
    <row r="27" spans="1:24" ht="15" thickBot="1" x14ac:dyDescent="0.35">
      <c r="B27" t="s">
        <v>4</v>
      </c>
      <c r="C27">
        <v>0.24</v>
      </c>
      <c r="D27">
        <f t="shared" si="0"/>
        <v>1.999999999999999E-2</v>
      </c>
      <c r="E27">
        <v>27.4</v>
      </c>
      <c r="F27">
        <v>98</v>
      </c>
      <c r="G27">
        <v>26</v>
      </c>
      <c r="H27">
        <v>0</v>
      </c>
      <c r="I27">
        <v>0</v>
      </c>
      <c r="J27">
        <v>0</v>
      </c>
      <c r="L27" s="4" t="s">
        <v>39</v>
      </c>
      <c r="M27" s="11">
        <v>36</v>
      </c>
      <c r="W27" t="s">
        <v>36</v>
      </c>
      <c r="X27" s="10">
        <v>0.43130780513642358</v>
      </c>
    </row>
    <row r="28" spans="1:24" x14ac:dyDescent="0.3">
      <c r="B28" t="s">
        <v>5</v>
      </c>
      <c r="C28">
        <v>0.24</v>
      </c>
      <c r="D28">
        <f t="shared" si="0"/>
        <v>0</v>
      </c>
      <c r="E28">
        <v>27.4</v>
      </c>
      <c r="F28">
        <v>99.9</v>
      </c>
      <c r="G28">
        <v>27</v>
      </c>
      <c r="H28">
        <v>1</v>
      </c>
      <c r="I28">
        <v>0</v>
      </c>
      <c r="J28">
        <v>0</v>
      </c>
      <c r="W28" t="s">
        <v>37</v>
      </c>
      <c r="X28" s="10">
        <v>0.3779929118679633</v>
      </c>
    </row>
    <row r="29" spans="1:24" ht="15" thickBot="1" x14ac:dyDescent="0.35">
      <c r="B29" t="s">
        <v>6</v>
      </c>
      <c r="C29">
        <v>0.23</v>
      </c>
      <c r="D29">
        <f t="shared" si="0"/>
        <v>-9.9999999999999811E-3</v>
      </c>
      <c r="E29">
        <v>27.2</v>
      </c>
      <c r="F29">
        <v>99.6</v>
      </c>
      <c r="G29">
        <v>28</v>
      </c>
      <c r="H29">
        <v>1</v>
      </c>
      <c r="I29">
        <v>0</v>
      </c>
      <c r="J29">
        <v>0</v>
      </c>
      <c r="L29" t="s">
        <v>40</v>
      </c>
      <c r="W29" t="s">
        <v>38</v>
      </c>
      <c r="X29" s="10">
        <v>9.5719711342380949E-3</v>
      </c>
    </row>
    <row r="30" spans="1:24" ht="15" thickBot="1" x14ac:dyDescent="0.35">
      <c r="B30" t="s">
        <v>7</v>
      </c>
      <c r="C30">
        <v>0.24</v>
      </c>
      <c r="D30">
        <f t="shared" si="0"/>
        <v>9.9999999999999811E-3</v>
      </c>
      <c r="E30">
        <v>26.9</v>
      </c>
      <c r="F30">
        <v>100.9</v>
      </c>
      <c r="G30">
        <v>29</v>
      </c>
      <c r="H30">
        <v>1</v>
      </c>
      <c r="I30">
        <v>0</v>
      </c>
      <c r="J30">
        <v>0</v>
      </c>
      <c r="L30" s="5"/>
      <c r="M30" s="5" t="s">
        <v>45</v>
      </c>
      <c r="N30" s="7" t="s">
        <v>46</v>
      </c>
      <c r="O30" s="7" t="s">
        <v>47</v>
      </c>
      <c r="P30" s="7" t="s">
        <v>48</v>
      </c>
      <c r="Q30" s="7" t="s">
        <v>49</v>
      </c>
      <c r="W30" s="4" t="s">
        <v>39</v>
      </c>
      <c r="X30" s="11">
        <v>36</v>
      </c>
    </row>
    <row r="31" spans="1:24" x14ac:dyDescent="0.3">
      <c r="B31" t="s">
        <v>8</v>
      </c>
      <c r="C31">
        <v>0.24</v>
      </c>
      <c r="D31">
        <f t="shared" si="0"/>
        <v>0</v>
      </c>
      <c r="E31">
        <v>26.7</v>
      </c>
      <c r="F31">
        <v>98.8</v>
      </c>
      <c r="G31">
        <v>30</v>
      </c>
      <c r="H31">
        <v>0</v>
      </c>
      <c r="I31">
        <v>1</v>
      </c>
      <c r="J31">
        <v>0</v>
      </c>
      <c r="L31" t="s">
        <v>41</v>
      </c>
      <c r="M31">
        <v>6</v>
      </c>
      <c r="N31">
        <v>2.5191184834940359E-3</v>
      </c>
      <c r="O31">
        <v>4.1985308058233934E-4</v>
      </c>
      <c r="P31">
        <v>4.618255245275857</v>
      </c>
      <c r="Q31">
        <v>2.0881744969790069E-3</v>
      </c>
    </row>
    <row r="32" spans="1:24" ht="15" thickBot="1" x14ac:dyDescent="0.35">
      <c r="B32" t="s">
        <v>9</v>
      </c>
      <c r="C32">
        <v>0.25</v>
      </c>
      <c r="D32">
        <f t="shared" si="0"/>
        <v>1.0000000000000009E-2</v>
      </c>
      <c r="E32">
        <v>26.6</v>
      </c>
      <c r="F32">
        <v>105.2</v>
      </c>
      <c r="G32">
        <v>31</v>
      </c>
      <c r="H32">
        <v>0</v>
      </c>
      <c r="I32">
        <v>1</v>
      </c>
      <c r="J32">
        <v>0</v>
      </c>
      <c r="L32" t="s">
        <v>42</v>
      </c>
      <c r="M32">
        <v>29</v>
      </c>
      <c r="N32">
        <v>2.6364370720615205E-3</v>
      </c>
      <c r="O32">
        <v>9.0911623174535193E-5</v>
      </c>
      <c r="W32" t="s">
        <v>40</v>
      </c>
    </row>
    <row r="33" spans="2:31" ht="15" thickBot="1" x14ac:dyDescent="0.35">
      <c r="B33" t="s">
        <v>10</v>
      </c>
      <c r="C33">
        <v>0.23</v>
      </c>
      <c r="D33">
        <f t="shared" si="0"/>
        <v>-1.999999999999999E-2</v>
      </c>
      <c r="E33">
        <v>26.8</v>
      </c>
      <c r="F33">
        <v>99.4</v>
      </c>
      <c r="G33">
        <v>32</v>
      </c>
      <c r="H33">
        <v>0</v>
      </c>
      <c r="I33">
        <v>1</v>
      </c>
      <c r="J33">
        <v>0</v>
      </c>
      <c r="L33" s="4" t="s">
        <v>43</v>
      </c>
      <c r="M33" s="4">
        <v>35</v>
      </c>
      <c r="N33" s="4">
        <v>5.1555555555555565E-3</v>
      </c>
      <c r="O33" s="4"/>
      <c r="P33" s="4"/>
      <c r="Q33" s="4"/>
      <c r="W33" s="5"/>
      <c r="X33" s="5" t="s">
        <v>45</v>
      </c>
      <c r="Y33" s="5" t="s">
        <v>46</v>
      </c>
      <c r="Z33" s="5" t="s">
        <v>47</v>
      </c>
      <c r="AA33" s="5" t="s">
        <v>48</v>
      </c>
      <c r="AB33" s="5" t="s">
        <v>49</v>
      </c>
    </row>
    <row r="34" spans="2:31" ht="15" thickBot="1" x14ac:dyDescent="0.35">
      <c r="B34" t="s">
        <v>11</v>
      </c>
      <c r="C34">
        <v>0.21</v>
      </c>
      <c r="D34">
        <f t="shared" si="0"/>
        <v>-2.0000000000000018E-2</v>
      </c>
      <c r="E34">
        <v>26.9</v>
      </c>
      <c r="F34">
        <v>102.4</v>
      </c>
      <c r="G34">
        <v>33</v>
      </c>
      <c r="H34">
        <v>0</v>
      </c>
      <c r="I34">
        <v>0</v>
      </c>
      <c r="J34">
        <v>1</v>
      </c>
      <c r="W34" t="s">
        <v>41</v>
      </c>
      <c r="X34">
        <v>3</v>
      </c>
      <c r="Y34">
        <v>2.2236313509255618E-3</v>
      </c>
      <c r="Z34">
        <v>7.4121045030852057E-4</v>
      </c>
      <c r="AA34">
        <v>8.0898184108637068</v>
      </c>
      <c r="AB34">
        <v>3.7661665384208873E-4</v>
      </c>
    </row>
    <row r="35" spans="2:31" x14ac:dyDescent="0.3">
      <c r="B35" t="s">
        <v>12</v>
      </c>
      <c r="C35">
        <v>0.23</v>
      </c>
      <c r="D35">
        <f t="shared" si="0"/>
        <v>2.0000000000000018E-2</v>
      </c>
      <c r="E35">
        <v>27</v>
      </c>
      <c r="F35">
        <v>106.3</v>
      </c>
      <c r="G35">
        <v>34</v>
      </c>
      <c r="H35">
        <v>0</v>
      </c>
      <c r="I35">
        <v>0</v>
      </c>
      <c r="J35">
        <v>1</v>
      </c>
      <c r="L35" s="5"/>
      <c r="M35" s="5" t="s">
        <v>50</v>
      </c>
      <c r="N35" s="5" t="s">
        <v>38</v>
      </c>
      <c r="O35" s="5" t="s">
        <v>51</v>
      </c>
      <c r="P35" s="5" t="s">
        <v>52</v>
      </c>
      <c r="Q35" s="5" t="s">
        <v>53</v>
      </c>
      <c r="R35" s="5" t="s">
        <v>54</v>
      </c>
      <c r="S35" s="5" t="s">
        <v>55</v>
      </c>
      <c r="T35" s="5" t="s">
        <v>56</v>
      </c>
      <c r="W35" t="s">
        <v>42</v>
      </c>
      <c r="X35">
        <v>32</v>
      </c>
      <c r="Y35">
        <v>2.9319242046299946E-3</v>
      </c>
      <c r="Z35">
        <v>9.1622631394687332E-5</v>
      </c>
    </row>
    <row r="36" spans="2:31" ht="15" thickBot="1" x14ac:dyDescent="0.35">
      <c r="B36" t="s">
        <v>13</v>
      </c>
      <c r="C36">
        <v>0.22</v>
      </c>
      <c r="D36">
        <f t="shared" si="0"/>
        <v>-1.0000000000000009E-2</v>
      </c>
      <c r="E36">
        <v>27.1</v>
      </c>
      <c r="F36">
        <v>98.1</v>
      </c>
      <c r="G36">
        <v>35</v>
      </c>
      <c r="H36">
        <v>0</v>
      </c>
      <c r="I36">
        <v>0</v>
      </c>
      <c r="J36">
        <v>1</v>
      </c>
      <c r="L36" t="s">
        <v>44</v>
      </c>
      <c r="M36" s="8">
        <v>0.15666746631440515</v>
      </c>
      <c r="N36" s="8">
        <v>0.13979540719455513</v>
      </c>
      <c r="O36" s="8">
        <v>1.1206910831939489</v>
      </c>
      <c r="P36" s="8">
        <v>0.27161460274143778</v>
      </c>
      <c r="Q36" s="8">
        <v>-0.12924624431391057</v>
      </c>
      <c r="R36" s="8">
        <v>0.44258117694272087</v>
      </c>
      <c r="S36" s="8">
        <v>-0.12924624431391057</v>
      </c>
      <c r="T36" s="8">
        <v>0.44258117694272087</v>
      </c>
      <c r="W36" s="4" t="s">
        <v>43</v>
      </c>
      <c r="X36" s="4">
        <v>35</v>
      </c>
      <c r="Y36" s="4">
        <v>5.1555555555555565E-3</v>
      </c>
      <c r="Z36" s="4"/>
      <c r="AA36" s="4"/>
      <c r="AB36" s="4"/>
    </row>
    <row r="37" spans="2:31" ht="15" thickBot="1" x14ac:dyDescent="0.35">
      <c r="B37" t="s">
        <v>14</v>
      </c>
      <c r="C37">
        <v>0.21</v>
      </c>
      <c r="D37">
        <f t="shared" si="0"/>
        <v>-1.0000000000000009E-2</v>
      </c>
      <c r="E37">
        <v>27.5</v>
      </c>
      <c r="F37">
        <v>102.4</v>
      </c>
      <c r="G37">
        <v>36</v>
      </c>
      <c r="H37">
        <v>0</v>
      </c>
      <c r="I37">
        <v>0</v>
      </c>
      <c r="J37">
        <v>0</v>
      </c>
      <c r="L37" t="s">
        <v>23</v>
      </c>
      <c r="M37" s="8">
        <v>5.0469820524632458E-3</v>
      </c>
      <c r="N37" s="8">
        <v>4.4701708005826886E-3</v>
      </c>
      <c r="O37" s="8">
        <v>1.1290356180138283</v>
      </c>
      <c r="P37" s="8">
        <v>0.26813611177565222</v>
      </c>
      <c r="Q37" s="8">
        <v>-4.0955437742845532E-3</v>
      </c>
      <c r="R37" s="8">
        <v>1.4189507879211045E-2</v>
      </c>
      <c r="S37" s="8">
        <v>-4.0955437742845532E-3</v>
      </c>
      <c r="T37" s="8">
        <v>1.4189507879211045E-2</v>
      </c>
    </row>
    <row r="38" spans="2:31" x14ac:dyDescent="0.3">
      <c r="L38" t="s">
        <v>61</v>
      </c>
      <c r="M38" s="8">
        <v>-5.8848728781947773E-4</v>
      </c>
      <c r="N38" s="8">
        <v>6.9023396638532046E-4</v>
      </c>
      <c r="O38" s="8">
        <v>-0.85259102924378105</v>
      </c>
      <c r="P38" s="8">
        <v>0.40087297199791438</v>
      </c>
      <c r="Q38" s="8">
        <v>-2.0001742558775639E-3</v>
      </c>
      <c r="R38" s="8">
        <v>8.2319968023860854E-4</v>
      </c>
      <c r="S38" s="8">
        <v>-2.0001742558775639E-3</v>
      </c>
      <c r="T38" s="8">
        <v>8.2319968023860854E-4</v>
      </c>
      <c r="W38" s="5"/>
      <c r="X38" s="5" t="s">
        <v>50</v>
      </c>
      <c r="Y38" s="5" t="s">
        <v>38</v>
      </c>
      <c r="Z38" s="5" t="s">
        <v>51</v>
      </c>
      <c r="AA38" s="5" t="s">
        <v>52</v>
      </c>
      <c r="AB38" s="5" t="s">
        <v>53</v>
      </c>
      <c r="AC38" s="5" t="s">
        <v>54</v>
      </c>
      <c r="AD38" s="5" t="s">
        <v>55</v>
      </c>
      <c r="AE38" s="5" t="s">
        <v>56</v>
      </c>
    </row>
    <row r="39" spans="2:31" x14ac:dyDescent="0.3">
      <c r="L39" t="s">
        <v>27</v>
      </c>
      <c r="M39" s="8">
        <v>-4.7571389459465351E-4</v>
      </c>
      <c r="N39" s="8">
        <v>4.4420732718205219E-4</v>
      </c>
      <c r="O39" s="8">
        <v>-1.0709276175439781</v>
      </c>
      <c r="P39" s="8">
        <v>0.29303429773438194</v>
      </c>
      <c r="Q39" s="8">
        <v>-1.3842198873999273E-3</v>
      </c>
      <c r="R39" s="8">
        <v>4.3279209821062034E-4</v>
      </c>
      <c r="S39" s="8">
        <v>-1.3842198873999273E-3</v>
      </c>
      <c r="T39" s="8">
        <v>4.3279209821062034E-4</v>
      </c>
      <c r="W39" t="s">
        <v>44</v>
      </c>
      <c r="X39" s="10">
        <v>0.22264714892127263</v>
      </c>
      <c r="Y39" s="10">
        <v>3.7733241159965394E-3</v>
      </c>
      <c r="Z39" s="10">
        <v>59.005572295628589</v>
      </c>
      <c r="AA39" s="10">
        <v>3.1484063718724281E-34</v>
      </c>
      <c r="AB39" s="10">
        <v>0.21496113921371718</v>
      </c>
      <c r="AC39" s="10">
        <v>0.23033315862882808</v>
      </c>
      <c r="AD39" s="10">
        <v>0.21496113921371718</v>
      </c>
      <c r="AE39" s="10">
        <v>0.23033315862882808</v>
      </c>
    </row>
    <row r="40" spans="2:31" x14ac:dyDescent="0.3">
      <c r="L40" t="s">
        <v>30</v>
      </c>
      <c r="M40" s="8">
        <v>1.641054907399371E-2</v>
      </c>
      <c r="N40" s="8">
        <v>4.6838560535792211E-3</v>
      </c>
      <c r="O40" s="8">
        <v>3.503640779364559</v>
      </c>
      <c r="P40" s="8">
        <v>1.5099255063016146E-3</v>
      </c>
      <c r="Q40" s="8">
        <v>6.8309878337307773E-3</v>
      </c>
      <c r="R40" s="8">
        <v>2.5990110314256645E-2</v>
      </c>
      <c r="S40" s="8">
        <v>6.8309878337307773E-3</v>
      </c>
      <c r="T40" s="8">
        <v>2.5990110314256645E-2</v>
      </c>
      <c r="W40" t="s">
        <v>27</v>
      </c>
      <c r="X40" s="10">
        <v>-7.8771169751870826E-5</v>
      </c>
      <c r="Y40" s="10">
        <v>1.5510450080192175E-4</v>
      </c>
      <c r="Z40" s="10">
        <v>-0.50785869748851831</v>
      </c>
      <c r="AA40" s="10">
        <v>0.61503538788818468</v>
      </c>
      <c r="AB40" s="10">
        <v>-3.9470869915603923E-4</v>
      </c>
      <c r="AC40" s="10">
        <v>2.3716635965229761E-4</v>
      </c>
      <c r="AD40" s="10">
        <v>-3.9470869915603923E-4</v>
      </c>
      <c r="AE40" s="10">
        <v>2.3716635965229761E-4</v>
      </c>
    </row>
    <row r="41" spans="2:31" x14ac:dyDescent="0.3">
      <c r="L41" t="s">
        <v>31</v>
      </c>
      <c r="M41" s="8">
        <v>1.951729699067753E-2</v>
      </c>
      <c r="N41" s="8">
        <v>7.0327257104858317E-3</v>
      </c>
      <c r="O41" s="8">
        <v>2.7752108917851204</v>
      </c>
      <c r="P41" s="8">
        <v>9.5554859010772344E-3</v>
      </c>
      <c r="Q41" s="8">
        <v>5.1337579026031199E-3</v>
      </c>
      <c r="R41" s="8">
        <v>3.3900836078751939E-2</v>
      </c>
      <c r="S41" s="8">
        <v>5.1337579026031199E-3</v>
      </c>
      <c r="T41" s="8">
        <v>3.3900836078751939E-2</v>
      </c>
      <c r="W41" s="13" t="s">
        <v>30</v>
      </c>
      <c r="X41" s="10">
        <v>1.6390967572535112E-2</v>
      </c>
      <c r="Y41" s="10">
        <v>3.9452682787551509E-3</v>
      </c>
      <c r="Z41" s="10">
        <v>4.1545888427407398</v>
      </c>
      <c r="AA41" s="10">
        <v>2.2640348351500602E-4</v>
      </c>
      <c r="AB41" s="10">
        <v>8.3547190666433038E-3</v>
      </c>
      <c r="AC41" s="10">
        <v>2.4427216078426919E-2</v>
      </c>
      <c r="AD41" s="10">
        <v>8.3547190666433038E-3</v>
      </c>
      <c r="AE41" s="10">
        <v>2.4427216078426919E-2</v>
      </c>
    </row>
    <row r="42" spans="2:31" ht="15" thickBot="1" x14ac:dyDescent="0.35">
      <c r="L42" s="4" t="s">
        <v>32</v>
      </c>
      <c r="M42" s="9">
        <v>1.5574639823542386E-3</v>
      </c>
      <c r="N42" s="9">
        <v>5.8902038849254611E-3</v>
      </c>
      <c r="O42" s="9">
        <v>0.26441597146410967</v>
      </c>
      <c r="P42" s="9">
        <v>0.79332958914782825</v>
      </c>
      <c r="Q42" s="9">
        <v>-1.0489355601300531E-2</v>
      </c>
      <c r="R42" s="9">
        <v>1.3604283566009007E-2</v>
      </c>
      <c r="S42" s="9">
        <v>-1.0489355601300531E-2</v>
      </c>
      <c r="T42" s="9">
        <v>1.3604283566009007E-2</v>
      </c>
      <c r="W42" s="4" t="s">
        <v>31</v>
      </c>
      <c r="X42" s="11">
        <v>1.440505885956851E-2</v>
      </c>
      <c r="Y42" s="11">
        <v>3.9085103194597655E-3</v>
      </c>
      <c r="Z42" s="11">
        <v>3.6855624476282767</v>
      </c>
      <c r="AA42" s="11">
        <v>8.3962373443826569E-4</v>
      </c>
      <c r="AB42" s="11">
        <v>6.4436838666030224E-3</v>
      </c>
      <c r="AC42" s="11">
        <v>2.2366433852534E-2</v>
      </c>
      <c r="AD42" s="11">
        <v>6.4436838666030224E-3</v>
      </c>
      <c r="AE42" s="11">
        <v>2.2366433852534E-2</v>
      </c>
    </row>
    <row r="46" spans="2:31" x14ac:dyDescent="0.3">
      <c r="L46" t="s">
        <v>57</v>
      </c>
      <c r="W46" t="s">
        <v>57</v>
      </c>
    </row>
    <row r="47" spans="2:31" ht="15" thickBot="1" x14ac:dyDescent="0.35"/>
    <row r="48" spans="2:31" x14ac:dyDescent="0.3">
      <c r="L48" s="5" t="s">
        <v>58</v>
      </c>
      <c r="M48" s="5" t="s">
        <v>59</v>
      </c>
      <c r="N48" s="5" t="s">
        <v>60</v>
      </c>
      <c r="P48" s="14" t="s">
        <v>74</v>
      </c>
      <c r="Q48" s="14"/>
      <c r="R48" s="14"/>
      <c r="S48" s="14"/>
      <c r="W48" s="5" t="s">
        <v>58</v>
      </c>
      <c r="X48" s="5" t="s">
        <v>59</v>
      </c>
      <c r="Y48" s="5" t="s">
        <v>60</v>
      </c>
      <c r="AA48" s="14" t="s">
        <v>74</v>
      </c>
      <c r="AB48" s="14"/>
      <c r="AC48" s="14"/>
      <c r="AD48" s="14"/>
    </row>
    <row r="49" spans="12:30" x14ac:dyDescent="0.3">
      <c r="L49">
        <v>1</v>
      </c>
      <c r="M49">
        <v>0.22147187806485993</v>
      </c>
      <c r="N49">
        <v>8.5281219351400761E-3</v>
      </c>
      <c r="P49" s="12">
        <f>SUMXMY2(N50:N84,N49:N83)/SUMSQ(N50:N84)</f>
        <v>2.1240086045942688</v>
      </c>
      <c r="R49" t="s">
        <v>63</v>
      </c>
      <c r="W49">
        <v>1</v>
      </c>
      <c r="X49">
        <v>0.22256837775152075</v>
      </c>
      <c r="Y49">
        <v>7.4316222484792638E-3</v>
      </c>
      <c r="AA49">
        <f>SUMXMY2(Y50:Y84,Y49:Y83)/SUMSQ(Y50:Y84)</f>
        <v>1.7621196752849282</v>
      </c>
      <c r="AC49" t="s">
        <v>63</v>
      </c>
    </row>
    <row r="50" spans="12:30" x14ac:dyDescent="0.3">
      <c r="L50">
        <v>2</v>
      </c>
      <c r="M50">
        <v>0.22457192800317982</v>
      </c>
      <c r="N50">
        <v>-4.5719280031798204E-3</v>
      </c>
      <c r="P50" t="s">
        <v>64</v>
      </c>
      <c r="Q50">
        <v>1.8</v>
      </c>
      <c r="R50" t="s">
        <v>62</v>
      </c>
      <c r="S50" t="s">
        <v>66</v>
      </c>
      <c r="W50">
        <v>2</v>
      </c>
      <c r="X50">
        <v>0.22248960658176889</v>
      </c>
      <c r="Y50">
        <v>-2.4896065817688884E-3</v>
      </c>
      <c r="AA50" t="s">
        <v>64</v>
      </c>
      <c r="AB50">
        <v>1.58</v>
      </c>
      <c r="AC50" t="s">
        <v>70</v>
      </c>
      <c r="AD50" t="s">
        <v>66</v>
      </c>
    </row>
    <row r="51" spans="12:30" x14ac:dyDescent="0.3">
      <c r="L51">
        <v>3</v>
      </c>
      <c r="M51">
        <v>0.23838820894642876</v>
      </c>
      <c r="N51">
        <v>1.6117910535712321E-3</v>
      </c>
      <c r="W51">
        <v>3</v>
      </c>
      <c r="X51">
        <v>0.23880180298455211</v>
      </c>
      <c r="Y51">
        <v>1.1981970154478772E-3</v>
      </c>
    </row>
    <row r="52" spans="12:30" x14ac:dyDescent="0.3">
      <c r="L52">
        <v>4</v>
      </c>
      <c r="M52">
        <v>0.23775192119807997</v>
      </c>
      <c r="N52">
        <v>2.2480788019200171E-3</v>
      </c>
      <c r="P52" t="s">
        <v>67</v>
      </c>
      <c r="Q52" t="s">
        <v>68</v>
      </c>
      <c r="R52" t="s">
        <v>65</v>
      </c>
      <c r="W52">
        <v>4</v>
      </c>
      <c r="X52">
        <v>0.23872303181480026</v>
      </c>
      <c r="Y52">
        <v>1.2769681851997339E-3</v>
      </c>
      <c r="AA52" t="s">
        <v>67</v>
      </c>
      <c r="AB52" t="s">
        <v>68</v>
      </c>
      <c r="AC52" t="s">
        <v>65</v>
      </c>
    </row>
    <row r="53" spans="12:30" x14ac:dyDescent="0.3">
      <c r="L53">
        <v>5</v>
      </c>
      <c r="M53">
        <v>0.23612417308163758</v>
      </c>
      <c r="N53">
        <v>3.8758269183624128E-3</v>
      </c>
      <c r="P53" s="12">
        <f>CORREL(N50:N84,N49:N83)</f>
        <v>-5.9720370792551082E-2</v>
      </c>
      <c r="Q53" s="12">
        <f>ABS(P53)/SQRT((1-P53^2)/(35-2))</f>
        <v>0.34368083146643458</v>
      </c>
      <c r="R53" s="12">
        <f>_xlfn.T.DIST.2T(Q53,35)</f>
        <v>0.73314245141231038</v>
      </c>
      <c r="S53" t="s">
        <v>79</v>
      </c>
      <c r="W53">
        <v>5</v>
      </c>
      <c r="X53">
        <v>0.23864426064504837</v>
      </c>
      <c r="Y53">
        <v>1.3557393549516183E-3</v>
      </c>
      <c r="AA53">
        <f>CORREL(Y50:Y84,Y49:Y83)</f>
        <v>0.11342956961770219</v>
      </c>
      <c r="AB53">
        <f>ABS(AA53)/SQRT((1-AA53^2)/(35-2))</f>
        <v>0.65583600828772892</v>
      </c>
      <c r="AC53">
        <f>_xlfn.T.DIST.2T(AB53,35)</f>
        <v>0.51621802944537953</v>
      </c>
      <c r="AD53" t="s">
        <v>69</v>
      </c>
    </row>
    <row r="54" spans="12:30" x14ac:dyDescent="0.3">
      <c r="L54">
        <v>6</v>
      </c>
      <c r="M54">
        <v>0.23853578452119059</v>
      </c>
      <c r="N54">
        <v>1.1464215478809409E-2</v>
      </c>
      <c r="W54">
        <v>6</v>
      </c>
      <c r="X54">
        <v>0.23657958076232991</v>
      </c>
      <c r="Y54">
        <v>1.3420419237670095E-2</v>
      </c>
    </row>
    <row r="55" spans="12:30" x14ac:dyDescent="0.3">
      <c r="L55">
        <v>7</v>
      </c>
      <c r="M55">
        <v>0.23520142327007176</v>
      </c>
      <c r="N55">
        <v>-5.2014232700717533E-3</v>
      </c>
      <c r="W55">
        <v>7</v>
      </c>
      <c r="X55">
        <v>0.23650080959257802</v>
      </c>
      <c r="Y55">
        <v>-6.5008095925780107E-3</v>
      </c>
    </row>
    <row r="56" spans="12:30" x14ac:dyDescent="0.3">
      <c r="L56">
        <v>8</v>
      </c>
      <c r="M56">
        <v>0.23608819815866133</v>
      </c>
      <c r="N56">
        <v>-1.6088198158661332E-2</v>
      </c>
      <c r="W56">
        <v>8</v>
      </c>
      <c r="X56">
        <v>0.23642203842282616</v>
      </c>
      <c r="Y56">
        <v>-1.6422038422826163E-2</v>
      </c>
    </row>
    <row r="57" spans="12:30" x14ac:dyDescent="0.3">
      <c r="L57">
        <v>9</v>
      </c>
      <c r="M57">
        <v>0.21852837787608048</v>
      </c>
      <c r="N57">
        <v>-8.5283778760804896E-3</v>
      </c>
      <c r="W57">
        <v>9</v>
      </c>
      <c r="X57">
        <v>0.22193820839350578</v>
      </c>
      <c r="Y57">
        <v>-1.1938208393505789E-2</v>
      </c>
    </row>
    <row r="58" spans="12:30" x14ac:dyDescent="0.3">
      <c r="L58">
        <v>10</v>
      </c>
      <c r="M58">
        <v>0.21954181824343366</v>
      </c>
      <c r="N58">
        <v>1.0458181756566348E-2</v>
      </c>
      <c r="W58">
        <v>10</v>
      </c>
      <c r="X58">
        <v>0.22185943722375392</v>
      </c>
      <c r="Y58">
        <v>8.1405627762460853E-3</v>
      </c>
    </row>
    <row r="59" spans="12:30" x14ac:dyDescent="0.3">
      <c r="L59">
        <v>11</v>
      </c>
      <c r="M59">
        <v>0.22576785511858893</v>
      </c>
      <c r="N59">
        <v>-5.7678551185889326E-3</v>
      </c>
      <c r="W59">
        <v>11</v>
      </c>
      <c r="X59">
        <v>0.22178066605400204</v>
      </c>
      <c r="Y59">
        <v>-1.7806660540020391E-3</v>
      </c>
    </row>
    <row r="60" spans="12:30" x14ac:dyDescent="0.3">
      <c r="L60">
        <v>12</v>
      </c>
      <c r="M60">
        <v>0.22375261328403909</v>
      </c>
      <c r="N60">
        <v>-1.3752613284039095E-2</v>
      </c>
      <c r="W60">
        <v>12</v>
      </c>
      <c r="X60">
        <v>0.22170189488425018</v>
      </c>
      <c r="Y60">
        <v>-1.1701894884250191E-2</v>
      </c>
    </row>
    <row r="61" spans="12:30" x14ac:dyDescent="0.3">
      <c r="L61">
        <v>13</v>
      </c>
      <c r="M61">
        <v>0.22669909367999694</v>
      </c>
      <c r="N61">
        <v>3.3009063200030719E-3</v>
      </c>
      <c r="W61">
        <v>13</v>
      </c>
      <c r="X61">
        <v>0.2216231237144983</v>
      </c>
      <c r="Y61">
        <v>8.3768762855017109E-3</v>
      </c>
    </row>
    <row r="62" spans="12:30" x14ac:dyDescent="0.3">
      <c r="L62">
        <v>14</v>
      </c>
      <c r="M62">
        <v>0.22504640520976332</v>
      </c>
      <c r="N62">
        <v>1.4953594790236668E-2</v>
      </c>
      <c r="W62">
        <v>14</v>
      </c>
      <c r="X62">
        <v>0.22154435254474644</v>
      </c>
      <c r="Y62">
        <v>1.8455647455253549E-2</v>
      </c>
    </row>
    <row r="63" spans="12:30" x14ac:dyDescent="0.3">
      <c r="L63">
        <v>15</v>
      </c>
      <c r="M63">
        <v>0.24045160183012487</v>
      </c>
      <c r="N63">
        <v>-4.5160183012488142E-4</v>
      </c>
      <c r="W63">
        <v>15</v>
      </c>
      <c r="X63">
        <v>0.23785654894752967</v>
      </c>
      <c r="Y63">
        <v>2.1434510524703243E-3</v>
      </c>
    </row>
    <row r="64" spans="12:30" x14ac:dyDescent="0.3">
      <c r="L64">
        <v>16</v>
      </c>
      <c r="M64">
        <v>0.23787330603197177</v>
      </c>
      <c r="N64">
        <v>-7.8733060319717552E-3</v>
      </c>
      <c r="W64">
        <v>16</v>
      </c>
      <c r="X64">
        <v>0.23777777777777781</v>
      </c>
      <c r="Y64">
        <v>-7.7777777777778001E-3</v>
      </c>
    </row>
    <row r="65" spans="12:25" x14ac:dyDescent="0.3">
      <c r="L65">
        <v>17</v>
      </c>
      <c r="M65">
        <v>0.23558925387772844</v>
      </c>
      <c r="N65">
        <v>4.4107461222715472E-3</v>
      </c>
      <c r="W65">
        <v>17</v>
      </c>
      <c r="X65">
        <v>0.23769900660802593</v>
      </c>
      <c r="Y65">
        <v>2.3009933919740655E-3</v>
      </c>
    </row>
    <row r="66" spans="12:25" x14ac:dyDescent="0.3">
      <c r="L66">
        <v>18</v>
      </c>
      <c r="M66">
        <v>0.23705031763557077</v>
      </c>
      <c r="N66">
        <v>2.9496823644292181E-3</v>
      </c>
      <c r="W66">
        <v>18</v>
      </c>
      <c r="X66">
        <v>0.23563432672530746</v>
      </c>
      <c r="Y66">
        <v>4.3656732746925331E-3</v>
      </c>
    </row>
    <row r="67" spans="12:25" x14ac:dyDescent="0.3">
      <c r="L67">
        <v>19</v>
      </c>
      <c r="M67">
        <v>0.23169716356346659</v>
      </c>
      <c r="N67">
        <v>8.3028364365334006E-3</v>
      </c>
      <c r="W67">
        <v>19</v>
      </c>
      <c r="X67">
        <v>0.23555555555555557</v>
      </c>
      <c r="Y67">
        <v>4.4444444444444176E-3</v>
      </c>
    </row>
    <row r="68" spans="12:25" x14ac:dyDescent="0.3">
      <c r="L68">
        <v>20</v>
      </c>
      <c r="M68">
        <v>0.23139799585521778</v>
      </c>
      <c r="N68">
        <v>-1.139799585521778E-2</v>
      </c>
      <c r="W68">
        <v>20</v>
      </c>
      <c r="X68">
        <v>0.23547678438580372</v>
      </c>
      <c r="Y68">
        <v>-1.5476784385803716E-2</v>
      </c>
    </row>
    <row r="69" spans="12:25" x14ac:dyDescent="0.3">
      <c r="L69">
        <v>21</v>
      </c>
      <c r="M69">
        <v>0.21625097345269678</v>
      </c>
      <c r="N69">
        <v>-6.2509734526967897E-3</v>
      </c>
      <c r="W69">
        <v>21</v>
      </c>
      <c r="X69">
        <v>0.22099295435648333</v>
      </c>
      <c r="Y69">
        <v>-1.0992954356483342E-2</v>
      </c>
    </row>
    <row r="70" spans="12:25" x14ac:dyDescent="0.3">
      <c r="L70">
        <v>22</v>
      </c>
      <c r="M70">
        <v>0.21500322177254466</v>
      </c>
      <c r="N70">
        <v>4.9967782274553396E-3</v>
      </c>
      <c r="W70">
        <v>22</v>
      </c>
      <c r="X70">
        <v>0.22091418318673148</v>
      </c>
      <c r="Y70">
        <v>-9.1418318673147647E-4</v>
      </c>
    </row>
    <row r="71" spans="12:25" x14ac:dyDescent="0.3">
      <c r="L71">
        <v>23</v>
      </c>
      <c r="M71">
        <v>0.22049813354852529</v>
      </c>
      <c r="N71">
        <v>-4.9813354852529246E-4</v>
      </c>
      <c r="W71">
        <v>23</v>
      </c>
      <c r="X71">
        <v>0.22083541201697959</v>
      </c>
      <c r="Y71">
        <v>-8.35412016979592E-4</v>
      </c>
    </row>
    <row r="72" spans="12:25" x14ac:dyDescent="0.3">
      <c r="L72">
        <v>24</v>
      </c>
      <c r="M72">
        <v>0.22052662488875197</v>
      </c>
      <c r="N72">
        <v>-1.0526624888751973E-2</v>
      </c>
      <c r="W72">
        <v>24</v>
      </c>
      <c r="X72">
        <v>0.22075664084722774</v>
      </c>
      <c r="Y72">
        <v>-1.0756640847227744E-2</v>
      </c>
    </row>
    <row r="73" spans="12:25" x14ac:dyDescent="0.3">
      <c r="L73">
        <v>25</v>
      </c>
      <c r="M73">
        <v>0.22494432350425855</v>
      </c>
      <c r="N73">
        <v>-4.944323504258552E-3</v>
      </c>
      <c r="W73">
        <v>25</v>
      </c>
      <c r="X73">
        <v>0.22067786967747585</v>
      </c>
      <c r="Y73">
        <v>-6.7786967747585081E-4</v>
      </c>
    </row>
    <row r="74" spans="12:25" x14ac:dyDescent="0.3">
      <c r="L74">
        <v>26</v>
      </c>
      <c r="M74">
        <v>0.22491445908612831</v>
      </c>
      <c r="N74">
        <v>1.5085540913871681E-2</v>
      </c>
      <c r="W74">
        <v>26</v>
      </c>
      <c r="X74">
        <v>0.220599098507724</v>
      </c>
      <c r="Y74">
        <v>1.9400901492275996E-2</v>
      </c>
    </row>
    <row r="75" spans="12:25" x14ac:dyDescent="0.3">
      <c r="L75">
        <v>27</v>
      </c>
      <c r="M75">
        <v>0.23973116841867037</v>
      </c>
      <c r="N75">
        <v>2.6883158132962048E-4</v>
      </c>
      <c r="W75">
        <v>27</v>
      </c>
      <c r="X75">
        <v>0.23691129491050722</v>
      </c>
      <c r="Y75">
        <v>3.0887050894927714E-3</v>
      </c>
    </row>
    <row r="76" spans="12:25" x14ac:dyDescent="0.3">
      <c r="L76">
        <v>28</v>
      </c>
      <c r="M76">
        <v>0.23842260429992884</v>
      </c>
      <c r="N76">
        <v>-8.422604299928832E-3</v>
      </c>
      <c r="W76">
        <v>28</v>
      </c>
      <c r="X76">
        <v>0.23683252374075536</v>
      </c>
      <c r="Y76">
        <v>-6.832523740755353E-3</v>
      </c>
    </row>
    <row r="77" spans="12:25" x14ac:dyDescent="0.3">
      <c r="L77">
        <v>29</v>
      </c>
      <c r="M77">
        <v>0.23566776231542991</v>
      </c>
      <c r="N77">
        <v>4.3322376845700838E-3</v>
      </c>
      <c r="W77">
        <v>29</v>
      </c>
      <c r="X77">
        <v>0.23675375257100348</v>
      </c>
      <c r="Y77">
        <v>3.2462474289965126E-3</v>
      </c>
    </row>
    <row r="78" spans="12:25" x14ac:dyDescent="0.3">
      <c r="L78">
        <v>30</v>
      </c>
      <c r="M78">
        <v>0.23852522323144734</v>
      </c>
      <c r="N78">
        <v>1.4747767685526492E-3</v>
      </c>
      <c r="W78">
        <v>30</v>
      </c>
      <c r="X78">
        <v>0.23468907268828501</v>
      </c>
      <c r="Y78">
        <v>5.3109273117149802E-3</v>
      </c>
    </row>
    <row r="79" spans="12:25" x14ac:dyDescent="0.3">
      <c r="L79">
        <v>31</v>
      </c>
      <c r="M79">
        <v>0.23377849248956167</v>
      </c>
      <c r="N79">
        <v>1.6221507510438327E-2</v>
      </c>
      <c r="W79">
        <v>31</v>
      </c>
      <c r="X79">
        <v>0.23461030151853313</v>
      </c>
      <c r="Y79">
        <v>1.5389698481466874E-2</v>
      </c>
    </row>
    <row r="80" spans="12:25" x14ac:dyDescent="0.3">
      <c r="L80">
        <v>32</v>
      </c>
      <c r="M80">
        <v>0.23772540127481268</v>
      </c>
      <c r="N80">
        <v>-7.7254012748126655E-3</v>
      </c>
      <c r="W80">
        <v>32</v>
      </c>
      <c r="X80">
        <v>0.23453153034878127</v>
      </c>
      <c r="Y80">
        <v>-4.5315303487812597E-3</v>
      </c>
    </row>
    <row r="81" spans="12:25" x14ac:dyDescent="0.3">
      <c r="L81">
        <v>33</v>
      </c>
      <c r="M81">
        <v>0.21802909071368259</v>
      </c>
      <c r="N81">
        <v>-8.0290907136826017E-3</v>
      </c>
      <c r="W81">
        <v>33</v>
      </c>
      <c r="X81">
        <v>0.22004770031946089</v>
      </c>
      <c r="Y81">
        <v>-1.0047700319460895E-2</v>
      </c>
    </row>
    <row r="82" spans="12:25" x14ac:dyDescent="0.3">
      <c r="L82">
        <v>34</v>
      </c>
      <c r="M82">
        <v>0.21576297460183833</v>
      </c>
      <c r="N82">
        <v>1.4237025398161685E-2</v>
      </c>
      <c r="W82">
        <v>34</v>
      </c>
      <c r="X82">
        <v>0.21996892914970903</v>
      </c>
      <c r="Y82">
        <v>1.003107085029098E-2</v>
      </c>
    </row>
    <row r="83" spans="12:25" x14ac:dyDescent="0.3">
      <c r="L83">
        <v>35</v>
      </c>
      <c r="M83">
        <v>0.22061755467260968</v>
      </c>
      <c r="N83">
        <v>-6.1755467260968255E-4</v>
      </c>
      <c r="W83">
        <v>35</v>
      </c>
      <c r="X83">
        <v>0.21989015797995715</v>
      </c>
      <c r="Y83">
        <v>1.0984202004285515E-4</v>
      </c>
    </row>
    <row r="84" spans="12:25" ht="15" thickBot="1" x14ac:dyDescent="0.35">
      <c r="L84" s="4">
        <v>36</v>
      </c>
      <c r="M84" s="4">
        <v>0.21807267427902235</v>
      </c>
      <c r="N84" s="4">
        <v>-8.0726742790223627E-3</v>
      </c>
      <c r="W84" s="4">
        <v>36</v>
      </c>
      <c r="X84" s="4">
        <v>0.21981138681020529</v>
      </c>
      <c r="Y84" s="4">
        <v>-9.811386810205297E-3</v>
      </c>
    </row>
  </sheetData>
  <mergeCells count="2">
    <mergeCell ref="P48:S48"/>
    <mergeCell ref="AA48:AD48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53FEF-F3A9-4879-8935-B7C8944EB511}">
  <dimension ref="A1:L37"/>
  <sheetViews>
    <sheetView workbookViewId="0">
      <selection activeCell="L20" sqref="L20"/>
    </sheetView>
  </sheetViews>
  <sheetFormatPr defaultRowHeight="14.4" x14ac:dyDescent="0.3"/>
  <cols>
    <col min="3" max="3" width="15.33203125" customWidth="1"/>
    <col min="6" max="6" width="19" customWidth="1"/>
  </cols>
  <sheetData>
    <row r="1" spans="1:12" ht="86.4" x14ac:dyDescent="0.3">
      <c r="A1" s="3" t="s">
        <v>29</v>
      </c>
      <c r="B1" s="3" t="s">
        <v>21</v>
      </c>
      <c r="C1" s="3" t="s">
        <v>28</v>
      </c>
      <c r="D1" s="3" t="s">
        <v>24</v>
      </c>
      <c r="E1" s="3" t="s">
        <v>25</v>
      </c>
      <c r="F1" s="3" t="s">
        <v>26</v>
      </c>
      <c r="G1" s="3" t="s">
        <v>27</v>
      </c>
      <c r="H1" t="s">
        <v>30</v>
      </c>
      <c r="I1" t="s">
        <v>31</v>
      </c>
      <c r="J1" t="s">
        <v>32</v>
      </c>
    </row>
    <row r="2" spans="1:12" x14ac:dyDescent="0.3">
      <c r="A2">
        <v>2019</v>
      </c>
      <c r="B2" t="s">
        <v>3</v>
      </c>
      <c r="C2">
        <v>0.23</v>
      </c>
      <c r="E2">
        <v>24</v>
      </c>
      <c r="F2">
        <v>94.9</v>
      </c>
      <c r="G2">
        <v>1</v>
      </c>
      <c r="H2">
        <v>0</v>
      </c>
      <c r="I2">
        <v>0</v>
      </c>
      <c r="J2">
        <v>0</v>
      </c>
      <c r="K2">
        <v>0</v>
      </c>
      <c r="L2">
        <f>C2-K2</f>
        <v>0.23</v>
      </c>
    </row>
    <row r="3" spans="1:12" x14ac:dyDescent="0.3">
      <c r="B3" t="s">
        <v>4</v>
      </c>
      <c r="C3">
        <v>0.22</v>
      </c>
      <c r="D3">
        <f>C3-C2</f>
        <v>-1.0000000000000009E-2</v>
      </c>
      <c r="E3">
        <v>25</v>
      </c>
      <c r="F3">
        <v>97.4</v>
      </c>
      <c r="G3">
        <v>2</v>
      </c>
      <c r="H3">
        <v>0</v>
      </c>
      <c r="I3">
        <v>0</v>
      </c>
      <c r="J3">
        <v>0</v>
      </c>
      <c r="K3">
        <v>0</v>
      </c>
      <c r="L3">
        <f t="shared" ref="L3:L37" si="0">C3-K3</f>
        <v>0.22</v>
      </c>
    </row>
    <row r="4" spans="1:12" x14ac:dyDescent="0.3">
      <c r="B4" t="s">
        <v>5</v>
      </c>
      <c r="C4">
        <v>0.24</v>
      </c>
      <c r="D4">
        <f>C4-C3</f>
        <v>1.999999999999999E-2</v>
      </c>
      <c r="E4">
        <v>25</v>
      </c>
      <c r="F4">
        <v>101</v>
      </c>
      <c r="G4">
        <v>3</v>
      </c>
      <c r="H4">
        <v>1</v>
      </c>
      <c r="I4">
        <v>0</v>
      </c>
      <c r="J4">
        <v>0</v>
      </c>
      <c r="K4">
        <v>1.6666666666666659E-2</v>
      </c>
      <c r="L4">
        <f t="shared" si="0"/>
        <v>0.22333333333333333</v>
      </c>
    </row>
    <row r="5" spans="1:12" x14ac:dyDescent="0.3">
      <c r="B5" t="s">
        <v>6</v>
      </c>
      <c r="C5">
        <v>0.24</v>
      </c>
      <c r="D5">
        <f t="shared" ref="D5:D37" si="1">C5-C4</f>
        <v>0</v>
      </c>
      <c r="E5">
        <v>24.7</v>
      </c>
      <c r="F5">
        <v>98.7</v>
      </c>
      <c r="G5">
        <v>4</v>
      </c>
      <c r="H5">
        <v>1</v>
      </c>
      <c r="I5">
        <v>0</v>
      </c>
      <c r="J5">
        <v>0</v>
      </c>
      <c r="K5">
        <v>1.6666666666666659E-2</v>
      </c>
      <c r="L5">
        <f t="shared" si="0"/>
        <v>0.22333333333333333</v>
      </c>
    </row>
    <row r="6" spans="1:12" x14ac:dyDescent="0.3">
      <c r="B6" t="s">
        <v>7</v>
      </c>
      <c r="C6">
        <v>0.24</v>
      </c>
      <c r="D6">
        <f t="shared" si="1"/>
        <v>0</v>
      </c>
      <c r="E6">
        <v>24.6</v>
      </c>
      <c r="F6">
        <v>99.8</v>
      </c>
      <c r="G6">
        <v>5</v>
      </c>
      <c r="H6">
        <v>1</v>
      </c>
      <c r="I6">
        <v>0</v>
      </c>
      <c r="J6">
        <v>0</v>
      </c>
      <c r="K6">
        <v>1.6666666666666659E-2</v>
      </c>
      <c r="L6">
        <f t="shared" si="0"/>
        <v>0.22333333333333333</v>
      </c>
    </row>
    <row r="7" spans="1:12" x14ac:dyDescent="0.3">
      <c r="B7" t="s">
        <v>8</v>
      </c>
      <c r="C7">
        <v>0.25</v>
      </c>
      <c r="D7">
        <f t="shared" si="1"/>
        <v>1.0000000000000009E-2</v>
      </c>
      <c r="E7">
        <v>24.3</v>
      </c>
      <c r="F7">
        <v>97.6</v>
      </c>
      <c r="G7">
        <v>6</v>
      </c>
      <c r="H7">
        <v>0</v>
      </c>
      <c r="I7">
        <v>1</v>
      </c>
      <c r="J7">
        <v>0</v>
      </c>
      <c r="K7">
        <v>1.4444444444444432E-2</v>
      </c>
      <c r="L7">
        <f t="shared" si="0"/>
        <v>0.23555555555555557</v>
      </c>
    </row>
    <row r="8" spans="1:12" x14ac:dyDescent="0.3">
      <c r="B8" t="s">
        <v>9</v>
      </c>
      <c r="C8">
        <v>0.23</v>
      </c>
      <c r="D8">
        <f t="shared" si="1"/>
        <v>-1.999999999999999E-2</v>
      </c>
      <c r="E8">
        <v>24.2</v>
      </c>
      <c r="F8">
        <v>101.6</v>
      </c>
      <c r="G8">
        <v>7</v>
      </c>
      <c r="H8">
        <v>0</v>
      </c>
      <c r="I8">
        <v>1</v>
      </c>
      <c r="J8">
        <v>0</v>
      </c>
      <c r="K8">
        <v>1.4444444444444432E-2</v>
      </c>
      <c r="L8">
        <f t="shared" si="0"/>
        <v>0.21555555555555558</v>
      </c>
    </row>
    <row r="9" spans="1:12" x14ac:dyDescent="0.3">
      <c r="B9" t="s">
        <v>10</v>
      </c>
      <c r="C9">
        <v>0.22</v>
      </c>
      <c r="D9">
        <f t="shared" si="1"/>
        <v>-1.0000000000000009E-2</v>
      </c>
      <c r="E9">
        <v>24.4</v>
      </c>
      <c r="F9">
        <v>101</v>
      </c>
      <c r="G9">
        <v>8</v>
      </c>
      <c r="H9">
        <v>0</v>
      </c>
      <c r="I9">
        <v>1</v>
      </c>
      <c r="J9">
        <v>0</v>
      </c>
      <c r="K9">
        <v>1.4444444444444432E-2</v>
      </c>
      <c r="L9">
        <f t="shared" si="0"/>
        <v>0.20555555555555557</v>
      </c>
    </row>
    <row r="10" spans="1:12" x14ac:dyDescent="0.3">
      <c r="B10" t="s">
        <v>11</v>
      </c>
      <c r="C10">
        <v>0.21</v>
      </c>
      <c r="D10">
        <f t="shared" si="1"/>
        <v>-1.0000000000000009E-2</v>
      </c>
      <c r="E10">
        <v>24.9</v>
      </c>
      <c r="F10">
        <v>103.8</v>
      </c>
      <c r="G10">
        <v>9</v>
      </c>
      <c r="H10">
        <v>0</v>
      </c>
      <c r="I10">
        <v>0</v>
      </c>
      <c r="J10">
        <v>1</v>
      </c>
      <c r="K10">
        <v>0</v>
      </c>
      <c r="L10">
        <f t="shared" si="0"/>
        <v>0.21</v>
      </c>
    </row>
    <row r="11" spans="1:12" x14ac:dyDescent="0.3">
      <c r="B11" t="s">
        <v>12</v>
      </c>
      <c r="C11">
        <v>0.23</v>
      </c>
      <c r="D11">
        <f t="shared" si="1"/>
        <v>2.0000000000000018E-2</v>
      </c>
      <c r="E11">
        <v>25.3</v>
      </c>
      <c r="F11">
        <v>104.7</v>
      </c>
      <c r="G11">
        <v>10</v>
      </c>
      <c r="H11">
        <v>0</v>
      </c>
      <c r="I11">
        <v>0</v>
      </c>
      <c r="J11">
        <v>1</v>
      </c>
      <c r="K11">
        <v>0</v>
      </c>
      <c r="L11">
        <f t="shared" si="0"/>
        <v>0.23</v>
      </c>
    </row>
    <row r="12" spans="1:12" x14ac:dyDescent="0.3">
      <c r="B12" t="s">
        <v>13</v>
      </c>
      <c r="C12">
        <v>0.22</v>
      </c>
      <c r="D12">
        <f t="shared" si="1"/>
        <v>-1.0000000000000009E-2</v>
      </c>
      <c r="E12">
        <v>25.8</v>
      </c>
      <c r="F12">
        <v>97.6</v>
      </c>
      <c r="G12">
        <v>11</v>
      </c>
      <c r="H12">
        <v>0</v>
      </c>
      <c r="I12">
        <v>0</v>
      </c>
      <c r="J12">
        <v>1</v>
      </c>
      <c r="K12">
        <v>0</v>
      </c>
      <c r="L12">
        <f t="shared" si="0"/>
        <v>0.22</v>
      </c>
    </row>
    <row r="13" spans="1:12" x14ac:dyDescent="0.3">
      <c r="B13" t="s">
        <v>14</v>
      </c>
      <c r="C13">
        <v>0.21</v>
      </c>
      <c r="D13">
        <f t="shared" si="1"/>
        <v>-1.0000000000000009E-2</v>
      </c>
      <c r="E13">
        <v>26.2</v>
      </c>
      <c r="F13">
        <v>101</v>
      </c>
      <c r="G13">
        <v>12</v>
      </c>
      <c r="H13">
        <v>0</v>
      </c>
      <c r="I13">
        <v>0</v>
      </c>
      <c r="J13">
        <v>0</v>
      </c>
      <c r="K13">
        <v>0</v>
      </c>
      <c r="L13">
        <f t="shared" si="0"/>
        <v>0.21</v>
      </c>
    </row>
    <row r="14" spans="1:12" x14ac:dyDescent="0.3">
      <c r="A14">
        <v>2020</v>
      </c>
      <c r="B14" t="s">
        <v>3</v>
      </c>
      <c r="C14">
        <v>0.23</v>
      </c>
      <c r="D14">
        <f t="shared" si="1"/>
        <v>2.0000000000000018E-2</v>
      </c>
      <c r="E14">
        <v>26.4</v>
      </c>
      <c r="F14">
        <v>96.9</v>
      </c>
      <c r="G14">
        <v>13</v>
      </c>
      <c r="H14">
        <v>0</v>
      </c>
      <c r="I14">
        <v>0</v>
      </c>
      <c r="J14">
        <v>0</v>
      </c>
      <c r="K14">
        <v>0</v>
      </c>
      <c r="L14">
        <f t="shared" si="0"/>
        <v>0.23</v>
      </c>
    </row>
    <row r="15" spans="1:12" x14ac:dyDescent="0.3">
      <c r="B15" t="s">
        <v>4</v>
      </c>
      <c r="C15">
        <v>0.24</v>
      </c>
      <c r="D15">
        <f t="shared" si="1"/>
        <v>9.9999999999999811E-3</v>
      </c>
      <c r="E15">
        <v>26.4</v>
      </c>
      <c r="F15">
        <v>98.9</v>
      </c>
      <c r="G15">
        <v>14</v>
      </c>
      <c r="H15">
        <v>0</v>
      </c>
      <c r="I15">
        <v>0</v>
      </c>
      <c r="J15">
        <v>0</v>
      </c>
      <c r="K15">
        <v>0</v>
      </c>
      <c r="L15">
        <f t="shared" si="0"/>
        <v>0.24</v>
      </c>
    </row>
    <row r="16" spans="1:12" x14ac:dyDescent="0.3">
      <c r="B16" t="s">
        <v>5</v>
      </c>
      <c r="C16">
        <v>0.24</v>
      </c>
      <c r="D16">
        <f t="shared" si="1"/>
        <v>0</v>
      </c>
      <c r="E16">
        <v>26.4</v>
      </c>
      <c r="F16">
        <v>99.8</v>
      </c>
      <c r="G16">
        <v>15</v>
      </c>
      <c r="H16">
        <v>1</v>
      </c>
      <c r="I16">
        <v>0</v>
      </c>
      <c r="J16">
        <v>0</v>
      </c>
      <c r="K16">
        <v>1.6666666666666659E-2</v>
      </c>
      <c r="L16">
        <f t="shared" si="0"/>
        <v>0.22333333333333333</v>
      </c>
    </row>
    <row r="17" spans="1:12" x14ac:dyDescent="0.3">
      <c r="B17" t="s">
        <v>6</v>
      </c>
      <c r="C17">
        <v>0.23</v>
      </c>
      <c r="D17">
        <f t="shared" si="1"/>
        <v>-9.9999999999999811E-3</v>
      </c>
      <c r="E17">
        <v>26.1</v>
      </c>
      <c r="F17">
        <v>100.8</v>
      </c>
      <c r="G17">
        <v>16</v>
      </c>
      <c r="H17">
        <v>1</v>
      </c>
      <c r="I17">
        <v>0</v>
      </c>
      <c r="J17">
        <v>0</v>
      </c>
      <c r="K17">
        <v>1.6666666666666659E-2</v>
      </c>
      <c r="L17">
        <f t="shared" si="0"/>
        <v>0.21333333333333335</v>
      </c>
    </row>
    <row r="18" spans="1:12" x14ac:dyDescent="0.3">
      <c r="B18" t="s">
        <v>7</v>
      </c>
      <c r="C18">
        <v>0.24</v>
      </c>
      <c r="D18">
        <f t="shared" si="1"/>
        <v>9.9999999999999811E-3</v>
      </c>
      <c r="E18">
        <v>25.8</v>
      </c>
      <c r="F18">
        <v>101.3</v>
      </c>
      <c r="G18">
        <v>17</v>
      </c>
      <c r="H18">
        <v>1</v>
      </c>
      <c r="I18">
        <v>0</v>
      </c>
      <c r="J18">
        <v>0</v>
      </c>
      <c r="K18">
        <v>1.6666666666666659E-2</v>
      </c>
      <c r="L18">
        <f t="shared" si="0"/>
        <v>0.22333333333333333</v>
      </c>
    </row>
    <row r="19" spans="1:12" x14ac:dyDescent="0.3">
      <c r="B19" t="s">
        <v>8</v>
      </c>
      <c r="C19">
        <v>0.24</v>
      </c>
      <c r="D19">
        <f t="shared" si="1"/>
        <v>0</v>
      </c>
      <c r="E19">
        <v>25.3</v>
      </c>
      <c r="F19">
        <v>99</v>
      </c>
      <c r="G19">
        <v>18</v>
      </c>
      <c r="H19">
        <v>0</v>
      </c>
      <c r="I19">
        <v>1</v>
      </c>
      <c r="J19">
        <v>0</v>
      </c>
      <c r="K19">
        <v>1.4444444444444432E-2</v>
      </c>
      <c r="L19">
        <f t="shared" si="0"/>
        <v>0.22555555555555556</v>
      </c>
    </row>
    <row r="20" spans="1:12" x14ac:dyDescent="0.3">
      <c r="B20" t="s">
        <v>9</v>
      </c>
      <c r="C20">
        <v>0.24</v>
      </c>
      <c r="D20">
        <f t="shared" si="1"/>
        <v>0</v>
      </c>
      <c r="E20">
        <v>24.8</v>
      </c>
      <c r="F20">
        <v>103</v>
      </c>
      <c r="G20">
        <v>19</v>
      </c>
      <c r="H20">
        <v>0</v>
      </c>
      <c r="I20">
        <v>1</v>
      </c>
      <c r="J20">
        <v>0</v>
      </c>
      <c r="K20">
        <v>1.4444444444444432E-2</v>
      </c>
      <c r="L20">
        <f t="shared" si="0"/>
        <v>0.22555555555555556</v>
      </c>
    </row>
    <row r="21" spans="1:12" x14ac:dyDescent="0.3">
      <c r="B21" t="s">
        <v>10</v>
      </c>
      <c r="C21">
        <v>0.22</v>
      </c>
      <c r="D21">
        <f t="shared" si="1"/>
        <v>-1.999999999999999E-2</v>
      </c>
      <c r="E21">
        <v>24.8</v>
      </c>
      <c r="F21">
        <v>102.7</v>
      </c>
      <c r="G21">
        <v>20</v>
      </c>
      <c r="H21">
        <v>0</v>
      </c>
      <c r="I21">
        <v>1</v>
      </c>
      <c r="J21">
        <v>0</v>
      </c>
      <c r="K21">
        <v>1.4444444444444432E-2</v>
      </c>
      <c r="L21">
        <f t="shared" si="0"/>
        <v>0.20555555555555557</v>
      </c>
    </row>
    <row r="22" spans="1:12" x14ac:dyDescent="0.3">
      <c r="B22" t="s">
        <v>11</v>
      </c>
      <c r="C22">
        <v>0.21</v>
      </c>
      <c r="D22">
        <f t="shared" si="1"/>
        <v>-1.0000000000000009E-2</v>
      </c>
      <c r="E22">
        <v>25.3</v>
      </c>
      <c r="F22">
        <v>101.4</v>
      </c>
      <c r="G22">
        <v>21</v>
      </c>
      <c r="H22">
        <v>0</v>
      </c>
      <c r="I22">
        <v>0</v>
      </c>
      <c r="J22">
        <v>1</v>
      </c>
      <c r="K22">
        <v>0</v>
      </c>
      <c r="L22">
        <f t="shared" si="0"/>
        <v>0.21</v>
      </c>
    </row>
    <row r="23" spans="1:12" x14ac:dyDescent="0.3">
      <c r="B23" t="s">
        <v>12</v>
      </c>
      <c r="C23">
        <v>0.22</v>
      </c>
      <c r="D23">
        <f t="shared" si="1"/>
        <v>1.0000000000000009E-2</v>
      </c>
      <c r="E23">
        <v>25.8</v>
      </c>
      <c r="F23">
        <v>107</v>
      </c>
      <c r="G23">
        <v>22</v>
      </c>
      <c r="H23">
        <v>0</v>
      </c>
      <c r="I23">
        <v>0</v>
      </c>
      <c r="J23">
        <v>1</v>
      </c>
      <c r="K23">
        <v>0</v>
      </c>
      <c r="L23">
        <f t="shared" si="0"/>
        <v>0.22</v>
      </c>
    </row>
    <row r="24" spans="1:12" x14ac:dyDescent="0.3">
      <c r="B24" t="s">
        <v>13</v>
      </c>
      <c r="C24">
        <v>0.22</v>
      </c>
      <c r="D24">
        <f t="shared" si="1"/>
        <v>0</v>
      </c>
      <c r="E24">
        <v>26.4</v>
      </c>
      <c r="F24">
        <v>102</v>
      </c>
      <c r="G24">
        <v>23</v>
      </c>
      <c r="H24">
        <v>0</v>
      </c>
      <c r="I24">
        <v>0</v>
      </c>
      <c r="J24">
        <v>1</v>
      </c>
      <c r="K24">
        <v>0</v>
      </c>
      <c r="L24">
        <f t="shared" si="0"/>
        <v>0.22</v>
      </c>
    </row>
    <row r="25" spans="1:12" x14ac:dyDescent="0.3">
      <c r="B25" t="s">
        <v>14</v>
      </c>
      <c r="C25">
        <v>0.21</v>
      </c>
      <c r="D25">
        <f t="shared" si="1"/>
        <v>-1.0000000000000009E-2</v>
      </c>
      <c r="E25">
        <v>27.1</v>
      </c>
      <c r="F25">
        <v>104.5</v>
      </c>
      <c r="G25">
        <v>24</v>
      </c>
      <c r="H25">
        <v>0</v>
      </c>
      <c r="I25">
        <v>0</v>
      </c>
      <c r="J25">
        <v>0</v>
      </c>
      <c r="K25">
        <v>0</v>
      </c>
      <c r="L25">
        <f t="shared" si="0"/>
        <v>0.21</v>
      </c>
    </row>
    <row r="26" spans="1:12" x14ac:dyDescent="0.3">
      <c r="A26">
        <v>2021</v>
      </c>
      <c r="B26" t="s">
        <v>3</v>
      </c>
      <c r="C26">
        <v>0.22</v>
      </c>
      <c r="D26">
        <f t="shared" si="1"/>
        <v>1.0000000000000009E-2</v>
      </c>
      <c r="E26">
        <v>27.3</v>
      </c>
      <c r="F26">
        <v>97.9</v>
      </c>
      <c r="G26">
        <v>25</v>
      </c>
      <c r="H26">
        <v>0</v>
      </c>
      <c r="I26">
        <v>0</v>
      </c>
      <c r="J26">
        <v>0</v>
      </c>
      <c r="K26">
        <v>0</v>
      </c>
      <c r="L26">
        <f t="shared" si="0"/>
        <v>0.22</v>
      </c>
    </row>
    <row r="27" spans="1:12" x14ac:dyDescent="0.3">
      <c r="B27" t="s">
        <v>4</v>
      </c>
      <c r="C27">
        <v>0.24</v>
      </c>
      <c r="D27">
        <f t="shared" si="1"/>
        <v>1.999999999999999E-2</v>
      </c>
      <c r="E27">
        <v>27.4</v>
      </c>
      <c r="F27">
        <v>98</v>
      </c>
      <c r="G27">
        <v>26</v>
      </c>
      <c r="H27">
        <v>0</v>
      </c>
      <c r="I27">
        <v>0</v>
      </c>
      <c r="J27">
        <v>0</v>
      </c>
      <c r="K27">
        <v>0</v>
      </c>
      <c r="L27">
        <f t="shared" si="0"/>
        <v>0.24</v>
      </c>
    </row>
    <row r="28" spans="1:12" x14ac:dyDescent="0.3">
      <c r="B28" t="s">
        <v>5</v>
      </c>
      <c r="C28">
        <v>0.24</v>
      </c>
      <c r="D28">
        <f t="shared" si="1"/>
        <v>0</v>
      </c>
      <c r="E28">
        <v>27.4</v>
      </c>
      <c r="F28">
        <v>99.9</v>
      </c>
      <c r="G28">
        <v>27</v>
      </c>
      <c r="H28">
        <v>1</v>
      </c>
      <c r="I28">
        <v>0</v>
      </c>
      <c r="J28">
        <v>0</v>
      </c>
      <c r="K28">
        <v>0</v>
      </c>
      <c r="L28">
        <f t="shared" si="0"/>
        <v>0.24</v>
      </c>
    </row>
    <row r="29" spans="1:12" x14ac:dyDescent="0.3">
      <c r="B29" t="s">
        <v>6</v>
      </c>
      <c r="C29">
        <v>0.23</v>
      </c>
      <c r="D29">
        <f t="shared" si="1"/>
        <v>-9.9999999999999811E-3</v>
      </c>
      <c r="E29">
        <v>27.2</v>
      </c>
      <c r="F29">
        <v>99.6</v>
      </c>
      <c r="G29">
        <v>28</v>
      </c>
      <c r="H29">
        <v>1</v>
      </c>
      <c r="I29">
        <v>0</v>
      </c>
      <c r="J29">
        <v>0</v>
      </c>
      <c r="K29">
        <v>0</v>
      </c>
      <c r="L29">
        <f t="shared" si="0"/>
        <v>0.23</v>
      </c>
    </row>
    <row r="30" spans="1:12" x14ac:dyDescent="0.3">
      <c r="B30" t="s">
        <v>7</v>
      </c>
      <c r="C30">
        <v>0.24</v>
      </c>
      <c r="D30">
        <f t="shared" si="1"/>
        <v>9.9999999999999811E-3</v>
      </c>
      <c r="E30">
        <v>26.9</v>
      </c>
      <c r="F30">
        <v>100.9</v>
      </c>
      <c r="G30">
        <v>29</v>
      </c>
      <c r="H30">
        <v>1</v>
      </c>
      <c r="I30">
        <v>0</v>
      </c>
      <c r="J30">
        <v>0</v>
      </c>
      <c r="K30">
        <v>0</v>
      </c>
      <c r="L30">
        <f t="shared" si="0"/>
        <v>0.24</v>
      </c>
    </row>
    <row r="31" spans="1:12" x14ac:dyDescent="0.3">
      <c r="B31" t="s">
        <v>8</v>
      </c>
      <c r="C31">
        <v>0.24</v>
      </c>
      <c r="D31">
        <f t="shared" si="1"/>
        <v>0</v>
      </c>
      <c r="E31">
        <v>26.7</v>
      </c>
      <c r="F31">
        <v>98.8</v>
      </c>
      <c r="G31">
        <v>30</v>
      </c>
      <c r="H31">
        <v>0</v>
      </c>
      <c r="I31">
        <v>1</v>
      </c>
      <c r="J31">
        <v>0</v>
      </c>
      <c r="K31">
        <v>1.6666666666666659E-2</v>
      </c>
      <c r="L31">
        <f t="shared" si="0"/>
        <v>0.22333333333333333</v>
      </c>
    </row>
    <row r="32" spans="1:12" x14ac:dyDescent="0.3">
      <c r="B32" t="s">
        <v>9</v>
      </c>
      <c r="C32">
        <v>0.25</v>
      </c>
      <c r="D32">
        <f t="shared" si="1"/>
        <v>1.0000000000000009E-2</v>
      </c>
      <c r="E32">
        <v>26.6</v>
      </c>
      <c r="F32">
        <v>105.2</v>
      </c>
      <c r="G32">
        <v>31</v>
      </c>
      <c r="H32">
        <v>0</v>
      </c>
      <c r="I32">
        <v>1</v>
      </c>
      <c r="J32">
        <v>0</v>
      </c>
      <c r="K32">
        <v>1.6666666666666659E-2</v>
      </c>
      <c r="L32">
        <f t="shared" si="0"/>
        <v>0.23333333333333334</v>
      </c>
    </row>
    <row r="33" spans="2:12" x14ac:dyDescent="0.3">
      <c r="B33" t="s">
        <v>10</v>
      </c>
      <c r="C33">
        <v>0.23</v>
      </c>
      <c r="D33">
        <f t="shared" si="1"/>
        <v>-1.999999999999999E-2</v>
      </c>
      <c r="E33">
        <v>26.8</v>
      </c>
      <c r="F33">
        <v>99.4</v>
      </c>
      <c r="G33">
        <v>32</v>
      </c>
      <c r="H33">
        <v>0</v>
      </c>
      <c r="I33">
        <v>1</v>
      </c>
      <c r="J33">
        <v>0</v>
      </c>
      <c r="K33">
        <v>1.6666666666666659E-2</v>
      </c>
      <c r="L33">
        <f t="shared" si="0"/>
        <v>0.21333333333333335</v>
      </c>
    </row>
    <row r="34" spans="2:12" x14ac:dyDescent="0.3">
      <c r="B34" t="s">
        <v>11</v>
      </c>
      <c r="C34">
        <v>0.21</v>
      </c>
      <c r="D34">
        <f t="shared" si="1"/>
        <v>-2.0000000000000018E-2</v>
      </c>
      <c r="E34">
        <v>26.9</v>
      </c>
      <c r="F34">
        <v>102.4</v>
      </c>
      <c r="G34">
        <v>33</v>
      </c>
      <c r="H34">
        <v>0</v>
      </c>
      <c r="I34">
        <v>0</v>
      </c>
      <c r="J34">
        <v>1</v>
      </c>
      <c r="K34">
        <v>1.4444444444444432E-2</v>
      </c>
      <c r="L34">
        <f t="shared" si="0"/>
        <v>0.19555555555555557</v>
      </c>
    </row>
    <row r="35" spans="2:12" x14ac:dyDescent="0.3">
      <c r="B35" t="s">
        <v>12</v>
      </c>
      <c r="C35">
        <v>0.23</v>
      </c>
      <c r="D35">
        <f t="shared" si="1"/>
        <v>2.0000000000000018E-2</v>
      </c>
      <c r="E35">
        <v>27</v>
      </c>
      <c r="F35">
        <v>106.3</v>
      </c>
      <c r="G35">
        <v>34</v>
      </c>
      <c r="H35">
        <v>0</v>
      </c>
      <c r="I35">
        <v>0</v>
      </c>
      <c r="J35">
        <v>1</v>
      </c>
      <c r="K35">
        <v>1.4444444444444432E-2</v>
      </c>
      <c r="L35">
        <f t="shared" si="0"/>
        <v>0.21555555555555558</v>
      </c>
    </row>
    <row r="36" spans="2:12" x14ac:dyDescent="0.3">
      <c r="B36" t="s">
        <v>13</v>
      </c>
      <c r="C36">
        <v>0.22</v>
      </c>
      <c r="D36">
        <f t="shared" si="1"/>
        <v>-1.0000000000000009E-2</v>
      </c>
      <c r="E36">
        <v>27.1</v>
      </c>
      <c r="F36">
        <v>98.1</v>
      </c>
      <c r="G36">
        <v>35</v>
      </c>
      <c r="H36">
        <v>0</v>
      </c>
      <c r="I36">
        <v>0</v>
      </c>
      <c r="J36">
        <v>1</v>
      </c>
      <c r="K36">
        <v>1.4444444444444432E-2</v>
      </c>
      <c r="L36">
        <f t="shared" si="0"/>
        <v>0.20555555555555557</v>
      </c>
    </row>
    <row r="37" spans="2:12" x14ac:dyDescent="0.3">
      <c r="B37" t="s">
        <v>14</v>
      </c>
      <c r="C37">
        <v>0.21</v>
      </c>
      <c r="D37">
        <f t="shared" si="1"/>
        <v>-1.0000000000000009E-2</v>
      </c>
      <c r="E37">
        <v>27.5</v>
      </c>
      <c r="F37">
        <v>102.4</v>
      </c>
      <c r="G37">
        <v>36</v>
      </c>
      <c r="H37">
        <v>0</v>
      </c>
      <c r="I37">
        <v>0</v>
      </c>
      <c r="J37">
        <v>0</v>
      </c>
      <c r="K37">
        <v>0</v>
      </c>
      <c r="L37">
        <f t="shared" si="0"/>
        <v>0.21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4E733-EA52-498D-8551-49554D49BBE0}">
  <dimension ref="A1:N49"/>
  <sheetViews>
    <sheetView tabSelected="1" workbookViewId="0">
      <selection activeCell="K7" sqref="K7"/>
    </sheetView>
  </sheetViews>
  <sheetFormatPr defaultRowHeight="14.4" x14ac:dyDescent="0.3"/>
  <cols>
    <col min="3" max="3" width="15.5546875" customWidth="1"/>
    <col min="6" max="6" width="23.77734375" customWidth="1"/>
    <col min="12" max="12" width="12.6640625" bestFit="1" customWidth="1"/>
  </cols>
  <sheetData>
    <row r="1" spans="1:14" ht="72" x14ac:dyDescent="0.3">
      <c r="A1" s="3" t="s">
        <v>29</v>
      </c>
      <c r="B1" s="3" t="s">
        <v>21</v>
      </c>
      <c r="C1" s="3" t="s">
        <v>28</v>
      </c>
      <c r="D1" s="3" t="s">
        <v>24</v>
      </c>
      <c r="E1" s="3" t="s">
        <v>25</v>
      </c>
      <c r="F1" s="3" t="s">
        <v>26</v>
      </c>
      <c r="G1" s="3" t="s">
        <v>27</v>
      </c>
      <c r="H1" t="s">
        <v>30</v>
      </c>
      <c r="I1" t="s">
        <v>31</v>
      </c>
      <c r="J1" t="s">
        <v>32</v>
      </c>
      <c r="K1" t="s">
        <v>72</v>
      </c>
      <c r="L1" t="s">
        <v>27</v>
      </c>
      <c r="M1" t="s">
        <v>73</v>
      </c>
      <c r="N1" t="s">
        <v>71</v>
      </c>
    </row>
    <row r="2" spans="1:14" x14ac:dyDescent="0.3">
      <c r="A2">
        <v>2019</v>
      </c>
      <c r="B2" t="s">
        <v>3</v>
      </c>
      <c r="C2">
        <v>0.23</v>
      </c>
      <c r="E2">
        <v>24</v>
      </c>
      <c r="F2">
        <v>94.9</v>
      </c>
      <c r="G2">
        <v>1</v>
      </c>
      <c r="H2">
        <v>0</v>
      </c>
      <c r="I2">
        <v>0</v>
      </c>
      <c r="J2">
        <v>0</v>
      </c>
      <c r="K2">
        <f>Лист2!$X$39</f>
        <v>0.22264714892127263</v>
      </c>
      <c r="L2">
        <f>Лист2!$X$40*G2</f>
        <v>-7.8771169751870826E-5</v>
      </c>
      <c r="M2">
        <v>0</v>
      </c>
      <c r="N2">
        <f>K2+L2+M2</f>
        <v>0.22256837775152075</v>
      </c>
    </row>
    <row r="3" spans="1:14" x14ac:dyDescent="0.3">
      <c r="B3" t="s">
        <v>4</v>
      </c>
      <c r="C3">
        <v>0.22</v>
      </c>
      <c r="D3">
        <f>C3-C2</f>
        <v>-1.0000000000000009E-2</v>
      </c>
      <c r="E3">
        <v>25</v>
      </c>
      <c r="F3">
        <v>97.4</v>
      </c>
      <c r="G3">
        <v>2</v>
      </c>
      <c r="H3">
        <v>0</v>
      </c>
      <c r="I3">
        <v>0</v>
      </c>
      <c r="J3">
        <v>0</v>
      </c>
      <c r="K3">
        <f>Лист2!$X$39</f>
        <v>0.22264714892127263</v>
      </c>
      <c r="L3">
        <f>Лист2!$X$40*G3</f>
        <v>-1.5754233950374165E-4</v>
      </c>
      <c r="M3">
        <v>0</v>
      </c>
      <c r="N3">
        <f t="shared" ref="N3:N49" si="0">K3+L3+M3</f>
        <v>0.22248960658176889</v>
      </c>
    </row>
    <row r="4" spans="1:14" x14ac:dyDescent="0.3">
      <c r="B4" t="s">
        <v>5</v>
      </c>
      <c r="C4">
        <v>0.24</v>
      </c>
      <c r="D4">
        <f>C4-C3</f>
        <v>1.999999999999999E-2</v>
      </c>
      <c r="E4">
        <v>25</v>
      </c>
      <c r="F4">
        <v>101</v>
      </c>
      <c r="G4">
        <v>3</v>
      </c>
      <c r="H4">
        <v>1</v>
      </c>
      <c r="I4">
        <v>0</v>
      </c>
      <c r="J4">
        <v>0</v>
      </c>
      <c r="K4">
        <f>Лист2!$X$39</f>
        <v>0.22264714892127263</v>
      </c>
      <c r="L4">
        <f>Лист2!$X$40*G4</f>
        <v>-2.3631350925561249E-4</v>
      </c>
      <c r="M4">
        <v>1.6666666666666659E-2</v>
      </c>
      <c r="N4">
        <f t="shared" si="0"/>
        <v>0.23907750207868367</v>
      </c>
    </row>
    <row r="5" spans="1:14" x14ac:dyDescent="0.3">
      <c r="B5" t="s">
        <v>6</v>
      </c>
      <c r="C5">
        <v>0.24</v>
      </c>
      <c r="D5">
        <f t="shared" ref="D5:D37" si="1">C5-C4</f>
        <v>0</v>
      </c>
      <c r="E5">
        <v>24.7</v>
      </c>
      <c r="F5">
        <v>98.7</v>
      </c>
      <c r="G5">
        <v>4</v>
      </c>
      <c r="H5">
        <v>1</v>
      </c>
      <c r="I5">
        <v>0</v>
      </c>
      <c r="J5">
        <v>0</v>
      </c>
      <c r="K5">
        <f>Лист2!$X$39</f>
        <v>0.22264714892127263</v>
      </c>
      <c r="L5">
        <f>Лист2!$X$40*G5</f>
        <v>-3.150846790074833E-4</v>
      </c>
      <c r="M5">
        <v>1.6666666666666659E-2</v>
      </c>
      <c r="N5">
        <f t="shared" si="0"/>
        <v>0.23899873090893181</v>
      </c>
    </row>
    <row r="6" spans="1:14" x14ac:dyDescent="0.3">
      <c r="B6" t="s">
        <v>7</v>
      </c>
      <c r="C6">
        <v>0.24</v>
      </c>
      <c r="D6">
        <f t="shared" si="1"/>
        <v>0</v>
      </c>
      <c r="E6">
        <v>24.6</v>
      </c>
      <c r="F6">
        <v>99.8</v>
      </c>
      <c r="G6">
        <v>5</v>
      </c>
      <c r="H6">
        <v>1</v>
      </c>
      <c r="I6">
        <v>0</v>
      </c>
      <c r="J6">
        <v>0</v>
      </c>
      <c r="K6">
        <f>Лист2!$X$39</f>
        <v>0.22264714892127263</v>
      </c>
      <c r="L6">
        <f>Лист2!$X$40*G6</f>
        <v>-3.9385584875935412E-4</v>
      </c>
      <c r="M6">
        <v>1.6666666666666659E-2</v>
      </c>
      <c r="N6">
        <f t="shared" si="0"/>
        <v>0.23891995973917993</v>
      </c>
    </row>
    <row r="7" spans="1:14" x14ac:dyDescent="0.3">
      <c r="B7" t="s">
        <v>8</v>
      </c>
      <c r="C7">
        <v>0.25</v>
      </c>
      <c r="D7">
        <f t="shared" si="1"/>
        <v>1.0000000000000009E-2</v>
      </c>
      <c r="E7">
        <v>24.3</v>
      </c>
      <c r="F7">
        <v>97.6</v>
      </c>
      <c r="G7">
        <v>6</v>
      </c>
      <c r="H7">
        <v>0</v>
      </c>
      <c r="I7">
        <v>1</v>
      </c>
      <c r="J7">
        <v>0</v>
      </c>
      <c r="K7">
        <f>Лист2!$X$39</f>
        <v>0.22264714892127263</v>
      </c>
      <c r="L7">
        <f>Лист2!$X$40*G7</f>
        <v>-4.7262701851122498E-4</v>
      </c>
      <c r="M7">
        <v>1.4444444444444432E-2</v>
      </c>
      <c r="N7">
        <f t="shared" si="0"/>
        <v>0.23661896634720583</v>
      </c>
    </row>
    <row r="8" spans="1:14" x14ac:dyDescent="0.3">
      <c r="B8" t="s">
        <v>9</v>
      </c>
      <c r="C8">
        <v>0.23</v>
      </c>
      <c r="D8">
        <f t="shared" si="1"/>
        <v>-1.999999999999999E-2</v>
      </c>
      <c r="E8">
        <v>24.2</v>
      </c>
      <c r="F8">
        <v>101.6</v>
      </c>
      <c r="G8">
        <v>7</v>
      </c>
      <c r="H8">
        <v>0</v>
      </c>
      <c r="I8">
        <v>1</v>
      </c>
      <c r="J8">
        <v>0</v>
      </c>
      <c r="K8">
        <f>Лист2!$X$39</f>
        <v>0.22264714892127263</v>
      </c>
      <c r="L8">
        <f>Лист2!$X$40*G8</f>
        <v>-5.513981882630958E-4</v>
      </c>
      <c r="M8">
        <v>1.4444444444444432E-2</v>
      </c>
      <c r="N8">
        <f t="shared" si="0"/>
        <v>0.23654019517745395</v>
      </c>
    </row>
    <row r="9" spans="1:14" x14ac:dyDescent="0.3">
      <c r="B9" t="s">
        <v>10</v>
      </c>
      <c r="C9">
        <v>0.22</v>
      </c>
      <c r="D9">
        <f t="shared" si="1"/>
        <v>-1.0000000000000009E-2</v>
      </c>
      <c r="E9">
        <v>24.4</v>
      </c>
      <c r="F9">
        <v>101</v>
      </c>
      <c r="G9">
        <v>8</v>
      </c>
      <c r="H9">
        <v>0</v>
      </c>
      <c r="I9">
        <v>1</v>
      </c>
      <c r="J9">
        <v>0</v>
      </c>
      <c r="K9">
        <f>Лист2!$X$39</f>
        <v>0.22264714892127263</v>
      </c>
      <c r="L9">
        <f>Лист2!$X$40*G9</f>
        <v>-6.3016935801496661E-4</v>
      </c>
      <c r="M9">
        <v>1.4444444444444432E-2</v>
      </c>
      <c r="N9">
        <f t="shared" si="0"/>
        <v>0.23646142400770209</v>
      </c>
    </row>
    <row r="10" spans="1:14" x14ac:dyDescent="0.3">
      <c r="B10" t="s">
        <v>11</v>
      </c>
      <c r="C10">
        <v>0.21</v>
      </c>
      <c r="D10">
        <f t="shared" si="1"/>
        <v>-1.0000000000000009E-2</v>
      </c>
      <c r="E10">
        <v>24.9</v>
      </c>
      <c r="F10">
        <v>103.8</v>
      </c>
      <c r="G10">
        <v>9</v>
      </c>
      <c r="H10">
        <v>0</v>
      </c>
      <c r="I10">
        <v>0</v>
      </c>
      <c r="J10">
        <v>1</v>
      </c>
      <c r="K10">
        <f>Лист2!$X$39</f>
        <v>0.22264714892127263</v>
      </c>
      <c r="L10">
        <f>Лист2!$X$40*G10</f>
        <v>-7.0894052776683742E-4</v>
      </c>
      <c r="M10">
        <v>0</v>
      </c>
      <c r="N10">
        <f t="shared" si="0"/>
        <v>0.22193820839350578</v>
      </c>
    </row>
    <row r="11" spans="1:14" x14ac:dyDescent="0.3">
      <c r="B11" t="s">
        <v>12</v>
      </c>
      <c r="C11">
        <v>0.23</v>
      </c>
      <c r="D11">
        <f t="shared" si="1"/>
        <v>2.0000000000000018E-2</v>
      </c>
      <c r="E11">
        <v>25.3</v>
      </c>
      <c r="F11">
        <v>104.7</v>
      </c>
      <c r="G11">
        <v>10</v>
      </c>
      <c r="H11">
        <v>0</v>
      </c>
      <c r="I11">
        <v>0</v>
      </c>
      <c r="J11">
        <v>1</v>
      </c>
      <c r="K11">
        <f>Лист2!$X$39</f>
        <v>0.22264714892127263</v>
      </c>
      <c r="L11">
        <f>Лист2!$X$40*G11</f>
        <v>-7.8771169751870823E-4</v>
      </c>
      <c r="M11">
        <v>0</v>
      </c>
      <c r="N11">
        <f t="shared" si="0"/>
        <v>0.22185943722375392</v>
      </c>
    </row>
    <row r="12" spans="1:14" x14ac:dyDescent="0.3">
      <c r="B12" t="s">
        <v>13</v>
      </c>
      <c r="C12">
        <v>0.22</v>
      </c>
      <c r="D12">
        <f t="shared" si="1"/>
        <v>-1.0000000000000009E-2</v>
      </c>
      <c r="E12">
        <v>25.8</v>
      </c>
      <c r="F12">
        <v>97.6</v>
      </c>
      <c r="G12">
        <v>11</v>
      </c>
      <c r="H12">
        <v>0</v>
      </c>
      <c r="I12">
        <v>0</v>
      </c>
      <c r="J12">
        <v>1</v>
      </c>
      <c r="K12">
        <f>Лист2!$X$39</f>
        <v>0.22264714892127263</v>
      </c>
      <c r="L12">
        <f>Лист2!$X$40*G12</f>
        <v>-8.6648286727057904E-4</v>
      </c>
      <c r="M12">
        <v>0</v>
      </c>
      <c r="N12">
        <f t="shared" si="0"/>
        <v>0.22178066605400204</v>
      </c>
    </row>
    <row r="13" spans="1:14" x14ac:dyDescent="0.3">
      <c r="B13" t="s">
        <v>14</v>
      </c>
      <c r="C13">
        <v>0.21</v>
      </c>
      <c r="D13">
        <f t="shared" si="1"/>
        <v>-1.0000000000000009E-2</v>
      </c>
      <c r="E13">
        <v>26.2</v>
      </c>
      <c r="F13">
        <v>101</v>
      </c>
      <c r="G13">
        <v>12</v>
      </c>
      <c r="H13">
        <v>0</v>
      </c>
      <c r="I13">
        <v>0</v>
      </c>
      <c r="J13">
        <v>0</v>
      </c>
      <c r="K13">
        <f>Лист2!$X$39</f>
        <v>0.22264714892127263</v>
      </c>
      <c r="L13">
        <f>Лист2!$X$40*G13</f>
        <v>-9.4525403702244997E-4</v>
      </c>
      <c r="M13">
        <v>0</v>
      </c>
      <c r="N13">
        <f t="shared" si="0"/>
        <v>0.22170189488425018</v>
      </c>
    </row>
    <row r="14" spans="1:14" x14ac:dyDescent="0.3">
      <c r="A14">
        <v>2020</v>
      </c>
      <c r="B14" t="s">
        <v>3</v>
      </c>
      <c r="C14">
        <v>0.23</v>
      </c>
      <c r="D14">
        <f t="shared" si="1"/>
        <v>2.0000000000000018E-2</v>
      </c>
      <c r="E14">
        <v>26.4</v>
      </c>
      <c r="F14">
        <v>96.9</v>
      </c>
      <c r="G14">
        <v>13</v>
      </c>
      <c r="H14">
        <v>0</v>
      </c>
      <c r="I14">
        <v>0</v>
      </c>
      <c r="J14">
        <v>0</v>
      </c>
      <c r="K14">
        <f>Лист2!$X$39</f>
        <v>0.22264714892127263</v>
      </c>
      <c r="L14">
        <f>Лист2!$X$40*G14</f>
        <v>-1.0240252067743208E-3</v>
      </c>
      <c r="M14">
        <v>0</v>
      </c>
      <c r="N14">
        <f t="shared" si="0"/>
        <v>0.2216231237144983</v>
      </c>
    </row>
    <row r="15" spans="1:14" x14ac:dyDescent="0.3">
      <c r="B15" t="s">
        <v>4</v>
      </c>
      <c r="C15">
        <v>0.24</v>
      </c>
      <c r="D15">
        <f t="shared" si="1"/>
        <v>9.9999999999999811E-3</v>
      </c>
      <c r="E15">
        <v>26.4</v>
      </c>
      <c r="F15">
        <v>98.9</v>
      </c>
      <c r="G15">
        <v>14</v>
      </c>
      <c r="H15">
        <v>0</v>
      </c>
      <c r="I15">
        <v>0</v>
      </c>
      <c r="J15">
        <v>0</v>
      </c>
      <c r="K15">
        <f>Лист2!$X$39</f>
        <v>0.22264714892127263</v>
      </c>
      <c r="L15">
        <f>Лист2!$X$40*G15</f>
        <v>-1.1027963765261916E-3</v>
      </c>
      <c r="M15">
        <v>0</v>
      </c>
      <c r="N15">
        <f t="shared" si="0"/>
        <v>0.22154435254474644</v>
      </c>
    </row>
    <row r="16" spans="1:14" x14ac:dyDescent="0.3">
      <c r="B16" t="s">
        <v>5</v>
      </c>
      <c r="C16">
        <v>0.24</v>
      </c>
      <c r="D16">
        <f t="shared" si="1"/>
        <v>0</v>
      </c>
      <c r="E16">
        <v>26.4</v>
      </c>
      <c r="F16">
        <v>99.8</v>
      </c>
      <c r="G16">
        <v>15</v>
      </c>
      <c r="H16">
        <v>1</v>
      </c>
      <c r="I16">
        <v>0</v>
      </c>
      <c r="J16">
        <v>0</v>
      </c>
      <c r="K16">
        <f>Лист2!$X$39</f>
        <v>0.22264714892127263</v>
      </c>
      <c r="L16">
        <f>Лист2!$X$40*G16</f>
        <v>-1.1815675462780624E-3</v>
      </c>
      <c r="M16">
        <v>1.6666666666666659E-2</v>
      </c>
      <c r="N16">
        <f t="shared" si="0"/>
        <v>0.23813224804166122</v>
      </c>
    </row>
    <row r="17" spans="1:14" x14ac:dyDescent="0.3">
      <c r="B17" t="s">
        <v>6</v>
      </c>
      <c r="C17">
        <v>0.23</v>
      </c>
      <c r="D17">
        <f t="shared" si="1"/>
        <v>-9.9999999999999811E-3</v>
      </c>
      <c r="E17">
        <v>26.1</v>
      </c>
      <c r="F17">
        <v>100.8</v>
      </c>
      <c r="G17">
        <v>16</v>
      </c>
      <c r="H17">
        <v>1</v>
      </c>
      <c r="I17">
        <v>0</v>
      </c>
      <c r="J17">
        <v>0</v>
      </c>
      <c r="K17">
        <f>Лист2!$X$39</f>
        <v>0.22264714892127263</v>
      </c>
      <c r="L17">
        <f>Лист2!$X$40*G17</f>
        <v>-1.2603387160299332E-3</v>
      </c>
      <c r="M17">
        <v>1.6666666666666659E-2</v>
      </c>
      <c r="N17">
        <f t="shared" si="0"/>
        <v>0.23805347687190936</v>
      </c>
    </row>
    <row r="18" spans="1:14" x14ac:dyDescent="0.3">
      <c r="B18" t="s">
        <v>7</v>
      </c>
      <c r="C18">
        <v>0.24</v>
      </c>
      <c r="D18">
        <f t="shared" si="1"/>
        <v>9.9999999999999811E-3</v>
      </c>
      <c r="E18">
        <v>25.8</v>
      </c>
      <c r="F18">
        <v>101.3</v>
      </c>
      <c r="G18">
        <v>17</v>
      </c>
      <c r="H18">
        <v>1</v>
      </c>
      <c r="I18">
        <v>0</v>
      </c>
      <c r="J18">
        <v>0</v>
      </c>
      <c r="K18">
        <f>Лист2!$X$39</f>
        <v>0.22264714892127263</v>
      </c>
      <c r="L18">
        <f>Лист2!$X$40*G18</f>
        <v>-1.339109885781804E-3</v>
      </c>
      <c r="M18">
        <v>1.6666666666666659E-2</v>
      </c>
      <c r="N18">
        <f t="shared" si="0"/>
        <v>0.23797470570215748</v>
      </c>
    </row>
    <row r="19" spans="1:14" x14ac:dyDescent="0.3">
      <c r="B19" t="s">
        <v>8</v>
      </c>
      <c r="C19">
        <v>0.24</v>
      </c>
      <c r="D19">
        <f t="shared" si="1"/>
        <v>0</v>
      </c>
      <c r="E19">
        <v>25.3</v>
      </c>
      <c r="F19">
        <v>99</v>
      </c>
      <c r="G19">
        <v>18</v>
      </c>
      <c r="H19">
        <v>0</v>
      </c>
      <c r="I19">
        <v>1</v>
      </c>
      <c r="J19">
        <v>0</v>
      </c>
      <c r="K19">
        <f>Лист2!$X$39</f>
        <v>0.22264714892127263</v>
      </c>
      <c r="L19">
        <f>Лист2!$X$40*G19</f>
        <v>-1.4178810555336748E-3</v>
      </c>
      <c r="M19">
        <v>1.4444444444444432E-2</v>
      </c>
      <c r="N19">
        <f t="shared" si="0"/>
        <v>0.23567371231018339</v>
      </c>
    </row>
    <row r="20" spans="1:14" x14ac:dyDescent="0.3">
      <c r="B20" t="s">
        <v>9</v>
      </c>
      <c r="C20">
        <v>0.24</v>
      </c>
      <c r="D20">
        <f t="shared" si="1"/>
        <v>0</v>
      </c>
      <c r="E20">
        <v>24.8</v>
      </c>
      <c r="F20">
        <v>103</v>
      </c>
      <c r="G20">
        <v>19</v>
      </c>
      <c r="H20">
        <v>0</v>
      </c>
      <c r="I20">
        <v>1</v>
      </c>
      <c r="J20">
        <v>0</v>
      </c>
      <c r="K20">
        <f>Лист2!$X$39</f>
        <v>0.22264714892127263</v>
      </c>
      <c r="L20">
        <f>Лист2!$X$40*G20</f>
        <v>-1.4966522252855457E-3</v>
      </c>
      <c r="M20">
        <v>1.4444444444444432E-2</v>
      </c>
      <c r="N20">
        <f t="shared" si="0"/>
        <v>0.2355949411404315</v>
      </c>
    </row>
    <row r="21" spans="1:14" x14ac:dyDescent="0.3">
      <c r="B21" t="s">
        <v>10</v>
      </c>
      <c r="C21">
        <v>0.22</v>
      </c>
      <c r="D21">
        <f t="shared" si="1"/>
        <v>-1.999999999999999E-2</v>
      </c>
      <c r="E21">
        <v>24.8</v>
      </c>
      <c r="F21">
        <v>102.7</v>
      </c>
      <c r="G21">
        <v>20</v>
      </c>
      <c r="H21">
        <v>0</v>
      </c>
      <c r="I21">
        <v>1</v>
      </c>
      <c r="J21">
        <v>0</v>
      </c>
      <c r="K21">
        <f>Лист2!$X$39</f>
        <v>0.22264714892127263</v>
      </c>
      <c r="L21">
        <f>Лист2!$X$40*G21</f>
        <v>-1.5754233950374165E-3</v>
      </c>
      <c r="M21">
        <v>1.4444444444444432E-2</v>
      </c>
      <c r="N21">
        <f t="shared" si="0"/>
        <v>0.23551616997067965</v>
      </c>
    </row>
    <row r="22" spans="1:14" x14ac:dyDescent="0.3">
      <c r="B22" t="s">
        <v>11</v>
      </c>
      <c r="C22">
        <v>0.21</v>
      </c>
      <c r="D22">
        <f t="shared" si="1"/>
        <v>-1.0000000000000009E-2</v>
      </c>
      <c r="E22">
        <v>25.3</v>
      </c>
      <c r="F22">
        <v>101.4</v>
      </c>
      <c r="G22">
        <v>21</v>
      </c>
      <c r="H22">
        <v>0</v>
      </c>
      <c r="I22">
        <v>0</v>
      </c>
      <c r="J22">
        <v>1</v>
      </c>
      <c r="K22">
        <f>Лист2!$X$39</f>
        <v>0.22264714892127263</v>
      </c>
      <c r="L22">
        <f>Лист2!$X$40*G22</f>
        <v>-1.6541945647892873E-3</v>
      </c>
      <c r="M22">
        <v>0</v>
      </c>
      <c r="N22">
        <f t="shared" si="0"/>
        <v>0.22099295435648333</v>
      </c>
    </row>
    <row r="23" spans="1:14" x14ac:dyDescent="0.3">
      <c r="B23" t="s">
        <v>12</v>
      </c>
      <c r="C23">
        <v>0.22</v>
      </c>
      <c r="D23">
        <f t="shared" si="1"/>
        <v>1.0000000000000009E-2</v>
      </c>
      <c r="E23">
        <v>25.8</v>
      </c>
      <c r="F23">
        <v>107</v>
      </c>
      <c r="G23">
        <v>22</v>
      </c>
      <c r="H23">
        <v>0</v>
      </c>
      <c r="I23">
        <v>0</v>
      </c>
      <c r="J23">
        <v>1</v>
      </c>
      <c r="K23">
        <f>Лист2!$X$39</f>
        <v>0.22264714892127263</v>
      </c>
      <c r="L23">
        <f>Лист2!$X$40*G23</f>
        <v>-1.7329657345411581E-3</v>
      </c>
      <c r="M23">
        <v>0</v>
      </c>
      <c r="N23">
        <f t="shared" si="0"/>
        <v>0.22091418318673148</v>
      </c>
    </row>
    <row r="24" spans="1:14" x14ac:dyDescent="0.3">
      <c r="B24" t="s">
        <v>13</v>
      </c>
      <c r="C24">
        <v>0.22</v>
      </c>
      <c r="D24">
        <f t="shared" si="1"/>
        <v>0</v>
      </c>
      <c r="E24">
        <v>26.4</v>
      </c>
      <c r="F24">
        <v>102</v>
      </c>
      <c r="G24">
        <v>23</v>
      </c>
      <c r="H24">
        <v>0</v>
      </c>
      <c r="I24">
        <v>0</v>
      </c>
      <c r="J24">
        <v>1</v>
      </c>
      <c r="K24">
        <f>Лист2!$X$39</f>
        <v>0.22264714892127263</v>
      </c>
      <c r="L24">
        <f>Лист2!$X$40*G24</f>
        <v>-1.8117369042930289E-3</v>
      </c>
      <c r="M24">
        <v>0</v>
      </c>
      <c r="N24">
        <f t="shared" si="0"/>
        <v>0.22083541201697959</v>
      </c>
    </row>
    <row r="25" spans="1:14" x14ac:dyDescent="0.3">
      <c r="B25" t="s">
        <v>14</v>
      </c>
      <c r="C25">
        <v>0.21</v>
      </c>
      <c r="D25">
        <f t="shared" si="1"/>
        <v>-1.0000000000000009E-2</v>
      </c>
      <c r="E25">
        <v>27.1</v>
      </c>
      <c r="F25">
        <v>104.5</v>
      </c>
      <c r="G25">
        <v>24</v>
      </c>
      <c r="H25">
        <v>0</v>
      </c>
      <c r="I25">
        <v>0</v>
      </c>
      <c r="J25">
        <v>0</v>
      </c>
      <c r="K25">
        <f>Лист2!$X$39</f>
        <v>0.22264714892127263</v>
      </c>
      <c r="L25">
        <f>Лист2!$X$40*G25</f>
        <v>-1.8905080740448999E-3</v>
      </c>
      <c r="M25">
        <v>0</v>
      </c>
      <c r="N25">
        <f t="shared" si="0"/>
        <v>0.22075664084722774</v>
      </c>
    </row>
    <row r="26" spans="1:14" x14ac:dyDescent="0.3">
      <c r="A26">
        <v>2021</v>
      </c>
      <c r="B26" t="s">
        <v>3</v>
      </c>
      <c r="C26">
        <v>0.22</v>
      </c>
      <c r="D26">
        <f t="shared" si="1"/>
        <v>1.0000000000000009E-2</v>
      </c>
      <c r="E26">
        <v>27.3</v>
      </c>
      <c r="F26">
        <v>97.9</v>
      </c>
      <c r="G26">
        <v>25</v>
      </c>
      <c r="H26">
        <v>0</v>
      </c>
      <c r="I26">
        <v>0</v>
      </c>
      <c r="J26">
        <v>0</v>
      </c>
      <c r="K26">
        <f>Лист2!$X$39</f>
        <v>0.22264714892127263</v>
      </c>
      <c r="L26">
        <f>Лист2!$X$40*G26</f>
        <v>-1.9692792437967705E-3</v>
      </c>
      <c r="M26">
        <v>0</v>
      </c>
      <c r="N26">
        <f t="shared" si="0"/>
        <v>0.22067786967747585</v>
      </c>
    </row>
    <row r="27" spans="1:14" x14ac:dyDescent="0.3">
      <c r="B27" t="s">
        <v>4</v>
      </c>
      <c r="C27">
        <v>0.24</v>
      </c>
      <c r="D27">
        <f t="shared" si="1"/>
        <v>1.999999999999999E-2</v>
      </c>
      <c r="E27">
        <v>27.4</v>
      </c>
      <c r="F27">
        <v>98</v>
      </c>
      <c r="G27">
        <v>26</v>
      </c>
      <c r="H27">
        <v>0</v>
      </c>
      <c r="I27">
        <v>0</v>
      </c>
      <c r="J27">
        <v>0</v>
      </c>
      <c r="K27">
        <f>Лист2!$X$39</f>
        <v>0.22264714892127263</v>
      </c>
      <c r="L27">
        <f>Лист2!$X$40*G27</f>
        <v>-2.0480504135486416E-3</v>
      </c>
      <c r="M27">
        <v>0</v>
      </c>
      <c r="N27">
        <f t="shared" si="0"/>
        <v>0.220599098507724</v>
      </c>
    </row>
    <row r="28" spans="1:14" x14ac:dyDescent="0.3">
      <c r="B28" t="s">
        <v>5</v>
      </c>
      <c r="C28">
        <v>0.24</v>
      </c>
      <c r="D28">
        <f t="shared" si="1"/>
        <v>0</v>
      </c>
      <c r="E28">
        <v>27.4</v>
      </c>
      <c r="F28">
        <v>99.9</v>
      </c>
      <c r="G28">
        <v>27</v>
      </c>
      <c r="H28">
        <v>1</v>
      </c>
      <c r="I28">
        <v>0</v>
      </c>
      <c r="J28">
        <v>0</v>
      </c>
      <c r="K28">
        <f>Лист2!$X$39</f>
        <v>0.22264714892127263</v>
      </c>
      <c r="L28">
        <f>Лист2!$X$40*G28</f>
        <v>-2.1268215833005122E-3</v>
      </c>
      <c r="M28">
        <v>0</v>
      </c>
      <c r="N28">
        <f t="shared" si="0"/>
        <v>0.22052032733797211</v>
      </c>
    </row>
    <row r="29" spans="1:14" x14ac:dyDescent="0.3">
      <c r="B29" t="s">
        <v>6</v>
      </c>
      <c r="C29">
        <v>0.23</v>
      </c>
      <c r="D29">
        <f t="shared" si="1"/>
        <v>-9.9999999999999811E-3</v>
      </c>
      <c r="E29">
        <v>27.2</v>
      </c>
      <c r="F29">
        <v>99.6</v>
      </c>
      <c r="G29">
        <v>28</v>
      </c>
      <c r="H29">
        <v>1</v>
      </c>
      <c r="I29">
        <v>0</v>
      </c>
      <c r="J29">
        <v>0</v>
      </c>
      <c r="K29">
        <f>Лист2!$X$39</f>
        <v>0.22264714892127263</v>
      </c>
      <c r="L29">
        <f>Лист2!$X$40*G29</f>
        <v>-2.2055927530523832E-3</v>
      </c>
      <c r="M29">
        <v>0</v>
      </c>
      <c r="N29">
        <f t="shared" si="0"/>
        <v>0.22044155616822025</v>
      </c>
    </row>
    <row r="30" spans="1:14" x14ac:dyDescent="0.3">
      <c r="B30" t="s">
        <v>7</v>
      </c>
      <c r="C30">
        <v>0.24</v>
      </c>
      <c r="D30">
        <f t="shared" si="1"/>
        <v>9.9999999999999811E-3</v>
      </c>
      <c r="E30">
        <v>26.9</v>
      </c>
      <c r="F30">
        <v>100.9</v>
      </c>
      <c r="G30">
        <v>29</v>
      </c>
      <c r="H30">
        <v>1</v>
      </c>
      <c r="I30">
        <v>0</v>
      </c>
      <c r="J30">
        <v>0</v>
      </c>
      <c r="K30">
        <f>Лист2!$X$39</f>
        <v>0.22264714892127263</v>
      </c>
      <c r="L30">
        <f>Лист2!$X$40*G30</f>
        <v>-2.2843639228042538E-3</v>
      </c>
      <c r="M30">
        <v>0</v>
      </c>
      <c r="N30">
        <f t="shared" si="0"/>
        <v>0.22036278499846837</v>
      </c>
    </row>
    <row r="31" spans="1:14" x14ac:dyDescent="0.3">
      <c r="B31" t="s">
        <v>8</v>
      </c>
      <c r="C31">
        <v>0.24</v>
      </c>
      <c r="D31">
        <f t="shared" si="1"/>
        <v>0</v>
      </c>
      <c r="E31">
        <v>26.7</v>
      </c>
      <c r="F31">
        <v>98.8</v>
      </c>
      <c r="G31">
        <v>30</v>
      </c>
      <c r="H31">
        <v>0</v>
      </c>
      <c r="I31">
        <v>1</v>
      </c>
      <c r="J31">
        <v>0</v>
      </c>
      <c r="K31">
        <f>Лист2!$X$39</f>
        <v>0.22264714892127263</v>
      </c>
      <c r="L31">
        <f>Лист2!$X$40*G31</f>
        <v>-2.3631350925561248E-3</v>
      </c>
      <c r="M31">
        <v>1.6666666666666659E-2</v>
      </c>
      <c r="N31">
        <f t="shared" si="0"/>
        <v>0.23695068049538318</v>
      </c>
    </row>
    <row r="32" spans="1:14" x14ac:dyDescent="0.3">
      <c r="B32" t="s">
        <v>9</v>
      </c>
      <c r="C32">
        <v>0.25</v>
      </c>
      <c r="D32">
        <f t="shared" si="1"/>
        <v>1.0000000000000009E-2</v>
      </c>
      <c r="E32">
        <v>26.6</v>
      </c>
      <c r="F32">
        <v>105.2</v>
      </c>
      <c r="G32">
        <v>31</v>
      </c>
      <c r="H32">
        <v>0</v>
      </c>
      <c r="I32">
        <v>1</v>
      </c>
      <c r="J32">
        <v>0</v>
      </c>
      <c r="K32">
        <f>Лист2!$X$39</f>
        <v>0.22264714892127263</v>
      </c>
      <c r="L32">
        <f>Лист2!$X$40*G32</f>
        <v>-2.4419062623079954E-3</v>
      </c>
      <c r="M32">
        <v>1.6666666666666659E-2</v>
      </c>
      <c r="N32">
        <f t="shared" si="0"/>
        <v>0.23687190932563129</v>
      </c>
    </row>
    <row r="33" spans="2:14" x14ac:dyDescent="0.3">
      <c r="B33" t="s">
        <v>10</v>
      </c>
      <c r="C33">
        <v>0.23</v>
      </c>
      <c r="D33">
        <f t="shared" si="1"/>
        <v>-1.999999999999999E-2</v>
      </c>
      <c r="E33">
        <v>26.8</v>
      </c>
      <c r="F33">
        <v>99.4</v>
      </c>
      <c r="G33">
        <v>32</v>
      </c>
      <c r="H33">
        <v>0</v>
      </c>
      <c r="I33">
        <v>1</v>
      </c>
      <c r="J33">
        <v>0</v>
      </c>
      <c r="K33">
        <f>Лист2!$X$39</f>
        <v>0.22264714892127263</v>
      </c>
      <c r="L33">
        <f>Лист2!$X$40*G33</f>
        <v>-2.5206774320598664E-3</v>
      </c>
      <c r="M33">
        <v>1.6666666666666659E-2</v>
      </c>
      <c r="N33">
        <f t="shared" si="0"/>
        <v>0.23679313815587943</v>
      </c>
    </row>
    <row r="34" spans="2:14" x14ac:dyDescent="0.3">
      <c r="B34" t="s">
        <v>11</v>
      </c>
      <c r="C34">
        <v>0.21</v>
      </c>
      <c r="D34">
        <f t="shared" si="1"/>
        <v>-2.0000000000000018E-2</v>
      </c>
      <c r="E34">
        <v>26.9</v>
      </c>
      <c r="F34">
        <v>102.4</v>
      </c>
      <c r="G34">
        <v>33</v>
      </c>
      <c r="H34">
        <v>0</v>
      </c>
      <c r="I34">
        <v>0</v>
      </c>
      <c r="J34">
        <v>1</v>
      </c>
      <c r="K34">
        <f>Лист2!$X$39</f>
        <v>0.22264714892127263</v>
      </c>
      <c r="L34">
        <f>Лист2!$X$40*G34</f>
        <v>-2.5994486018117375E-3</v>
      </c>
      <c r="M34">
        <v>1.4444444444444432E-2</v>
      </c>
      <c r="N34">
        <f t="shared" si="0"/>
        <v>0.23449214476390531</v>
      </c>
    </row>
    <row r="35" spans="2:14" x14ac:dyDescent="0.3">
      <c r="B35" t="s">
        <v>12</v>
      </c>
      <c r="C35">
        <v>0.23</v>
      </c>
      <c r="D35">
        <f t="shared" si="1"/>
        <v>2.0000000000000018E-2</v>
      </c>
      <c r="E35">
        <v>27</v>
      </c>
      <c r="F35">
        <v>106.3</v>
      </c>
      <c r="G35">
        <v>34</v>
      </c>
      <c r="H35">
        <v>0</v>
      </c>
      <c r="I35">
        <v>0</v>
      </c>
      <c r="J35">
        <v>1</v>
      </c>
      <c r="K35">
        <f>Лист2!$X$39</f>
        <v>0.22264714892127263</v>
      </c>
      <c r="L35">
        <f>Лист2!$X$40*G35</f>
        <v>-2.6782197715636081E-3</v>
      </c>
      <c r="M35">
        <v>1.4444444444444432E-2</v>
      </c>
      <c r="N35">
        <f t="shared" si="0"/>
        <v>0.23441337359415346</v>
      </c>
    </row>
    <row r="36" spans="2:14" x14ac:dyDescent="0.3">
      <c r="B36" t="s">
        <v>13</v>
      </c>
      <c r="C36">
        <v>0.22</v>
      </c>
      <c r="D36">
        <f t="shared" si="1"/>
        <v>-1.0000000000000009E-2</v>
      </c>
      <c r="E36">
        <v>27.1</v>
      </c>
      <c r="F36">
        <v>98.1</v>
      </c>
      <c r="G36">
        <v>35</v>
      </c>
      <c r="H36">
        <v>0</v>
      </c>
      <c r="I36">
        <v>0</v>
      </c>
      <c r="J36">
        <v>1</v>
      </c>
      <c r="K36">
        <f>Лист2!$X$39</f>
        <v>0.22264714892127263</v>
      </c>
      <c r="L36">
        <f>Лист2!$X$40*G36</f>
        <v>-2.7569909413154791E-3</v>
      </c>
      <c r="M36">
        <v>1.4444444444444432E-2</v>
      </c>
      <c r="N36">
        <f t="shared" si="0"/>
        <v>0.23433460242440157</v>
      </c>
    </row>
    <row r="37" spans="2:14" x14ac:dyDescent="0.3">
      <c r="B37" t="s">
        <v>14</v>
      </c>
      <c r="C37">
        <v>0.21</v>
      </c>
      <c r="D37">
        <f t="shared" si="1"/>
        <v>-1.0000000000000009E-2</v>
      </c>
      <c r="E37">
        <v>27.5</v>
      </c>
      <c r="F37">
        <v>102.4</v>
      </c>
      <c r="G37">
        <v>36</v>
      </c>
      <c r="H37">
        <v>0</v>
      </c>
      <c r="I37">
        <v>0</v>
      </c>
      <c r="J37">
        <v>0</v>
      </c>
      <c r="K37">
        <f>Лист2!$X$39</f>
        <v>0.22264714892127263</v>
      </c>
      <c r="L37">
        <f>Лист2!$X$40*G37</f>
        <v>-2.8357621110673497E-3</v>
      </c>
      <c r="M37">
        <v>0</v>
      </c>
      <c r="N37">
        <f t="shared" si="0"/>
        <v>0.21981138681020529</v>
      </c>
    </row>
    <row r="38" spans="2:14" x14ac:dyDescent="0.3">
      <c r="B38" t="s">
        <v>3</v>
      </c>
      <c r="G38">
        <v>37</v>
      </c>
      <c r="K38">
        <f>Лист2!$X$39</f>
        <v>0.22264714892127263</v>
      </c>
      <c r="L38">
        <f>Лист2!$X$40*G38</f>
        <v>-2.9145332808192207E-3</v>
      </c>
      <c r="M38">
        <v>0</v>
      </c>
      <c r="N38">
        <f t="shared" si="0"/>
        <v>0.2197326156404534</v>
      </c>
    </row>
    <row r="39" spans="2:14" x14ac:dyDescent="0.3">
      <c r="B39" t="s">
        <v>4</v>
      </c>
      <c r="G39">
        <v>38</v>
      </c>
      <c r="K39">
        <f>Лист2!$X$39</f>
        <v>0.22264714892127263</v>
      </c>
      <c r="L39">
        <f>Лист2!$X$40*G39</f>
        <v>-2.9933044505710913E-3</v>
      </c>
      <c r="M39">
        <v>0</v>
      </c>
      <c r="N39">
        <f t="shared" si="0"/>
        <v>0.21965384447070155</v>
      </c>
    </row>
    <row r="40" spans="2:14" x14ac:dyDescent="0.3">
      <c r="B40" t="s">
        <v>5</v>
      </c>
      <c r="G40">
        <v>39</v>
      </c>
      <c r="K40">
        <f>Лист2!$X$39</f>
        <v>0.22264714892127263</v>
      </c>
      <c r="L40">
        <f>Лист2!$X$40*G40</f>
        <v>-3.0720756203229623E-3</v>
      </c>
      <c r="M40">
        <v>0</v>
      </c>
      <c r="N40">
        <f t="shared" si="0"/>
        <v>0.21957507330094966</v>
      </c>
    </row>
    <row r="41" spans="2:14" x14ac:dyDescent="0.3">
      <c r="B41" t="s">
        <v>6</v>
      </c>
      <c r="G41">
        <v>40</v>
      </c>
      <c r="K41">
        <f>Лист2!$X$39</f>
        <v>0.22264714892127263</v>
      </c>
      <c r="L41">
        <f>Лист2!$X$40*G41</f>
        <v>-3.1508467900748329E-3</v>
      </c>
      <c r="M41">
        <v>0</v>
      </c>
      <c r="N41">
        <f t="shared" si="0"/>
        <v>0.21949630213119781</v>
      </c>
    </row>
    <row r="42" spans="2:14" x14ac:dyDescent="0.3">
      <c r="B42" t="s">
        <v>7</v>
      </c>
      <c r="G42">
        <v>41</v>
      </c>
      <c r="K42">
        <f>Лист2!$X$39</f>
        <v>0.22264714892127263</v>
      </c>
      <c r="L42">
        <f>Лист2!$X$40*G42</f>
        <v>-3.229617959826704E-3</v>
      </c>
      <c r="M42">
        <v>0</v>
      </c>
      <c r="N42">
        <f t="shared" si="0"/>
        <v>0.21941753096144592</v>
      </c>
    </row>
    <row r="43" spans="2:14" x14ac:dyDescent="0.3">
      <c r="B43" t="s">
        <v>8</v>
      </c>
      <c r="G43">
        <v>42</v>
      </c>
      <c r="K43">
        <f>Лист2!$X$39</f>
        <v>0.22264714892127263</v>
      </c>
      <c r="L43">
        <f>Лист2!$X$40*G43</f>
        <v>-3.3083891295785746E-3</v>
      </c>
      <c r="M43">
        <v>1.6666666666666659E-2</v>
      </c>
      <c r="N43">
        <f t="shared" si="0"/>
        <v>0.23600542645836073</v>
      </c>
    </row>
    <row r="44" spans="2:14" x14ac:dyDescent="0.3">
      <c r="B44" t="s">
        <v>9</v>
      </c>
      <c r="G44">
        <v>43</v>
      </c>
      <c r="K44">
        <f>Лист2!$X$39</f>
        <v>0.22264714892127263</v>
      </c>
      <c r="L44">
        <f>Лист2!$X$40*G44</f>
        <v>-3.3871602993304456E-3</v>
      </c>
      <c r="M44">
        <v>1.6666666666666659E-2</v>
      </c>
      <c r="N44">
        <f t="shared" si="0"/>
        <v>0.23592665528860884</v>
      </c>
    </row>
    <row r="45" spans="2:14" x14ac:dyDescent="0.3">
      <c r="B45" t="s">
        <v>10</v>
      </c>
      <c r="G45">
        <v>44</v>
      </c>
      <c r="K45">
        <f>Лист2!$X$39</f>
        <v>0.22264714892127263</v>
      </c>
      <c r="L45">
        <f>Лист2!$X$40*G45</f>
        <v>-3.4659314690823162E-3</v>
      </c>
      <c r="M45">
        <v>1.6666666666666659E-2</v>
      </c>
      <c r="N45">
        <f t="shared" si="0"/>
        <v>0.23584788411885699</v>
      </c>
    </row>
    <row r="46" spans="2:14" x14ac:dyDescent="0.3">
      <c r="B46" t="s">
        <v>11</v>
      </c>
      <c r="G46">
        <v>45</v>
      </c>
      <c r="K46">
        <f>Лист2!$X$39</f>
        <v>0.22264714892127263</v>
      </c>
      <c r="L46">
        <f>Лист2!$X$40*G46</f>
        <v>-3.5447026388341872E-3</v>
      </c>
      <c r="M46">
        <v>1.4444444444444432E-2</v>
      </c>
      <c r="N46">
        <f t="shared" si="0"/>
        <v>0.23354689072688287</v>
      </c>
    </row>
    <row r="47" spans="2:14" x14ac:dyDescent="0.3">
      <c r="B47" t="s">
        <v>12</v>
      </c>
      <c r="G47">
        <v>46</v>
      </c>
      <c r="K47">
        <f>Лист2!$X$39</f>
        <v>0.22264714892127263</v>
      </c>
      <c r="L47">
        <f>Лист2!$X$40*G47</f>
        <v>-3.6234738085860578E-3</v>
      </c>
      <c r="M47">
        <v>1.4444444444444432E-2</v>
      </c>
      <c r="N47">
        <f t="shared" si="0"/>
        <v>0.23346811955713101</v>
      </c>
    </row>
    <row r="48" spans="2:14" x14ac:dyDescent="0.3">
      <c r="B48" t="s">
        <v>13</v>
      </c>
      <c r="G48">
        <v>47</v>
      </c>
      <c r="K48">
        <f>Лист2!$X$39</f>
        <v>0.22264714892127263</v>
      </c>
      <c r="L48">
        <f>Лист2!$X$40*G48</f>
        <v>-3.7022449783379288E-3</v>
      </c>
      <c r="M48">
        <v>1.4444444444444432E-2</v>
      </c>
      <c r="N48">
        <f t="shared" si="0"/>
        <v>0.23338934838737913</v>
      </c>
    </row>
    <row r="49" spans="2:14" x14ac:dyDescent="0.3">
      <c r="B49" t="s">
        <v>14</v>
      </c>
      <c r="G49">
        <v>48</v>
      </c>
      <c r="K49">
        <f>Лист2!$X$39</f>
        <v>0.22264714892127263</v>
      </c>
      <c r="L49">
        <f>Лист2!$X$40*G49</f>
        <v>-3.7810161480897999E-3</v>
      </c>
      <c r="M49">
        <v>0</v>
      </c>
      <c r="N49">
        <f t="shared" si="0"/>
        <v>0.21886613277318284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41560-6823-432F-B0C1-72E33CD8599B}">
  <dimension ref="A1:F37"/>
  <sheetViews>
    <sheetView workbookViewId="0">
      <selection activeCell="G1" sqref="G1:G8"/>
    </sheetView>
  </sheetViews>
  <sheetFormatPr defaultRowHeight="14.4" x14ac:dyDescent="0.3"/>
  <sheetData>
    <row r="1" spans="1:6" ht="57.6" x14ac:dyDescent="0.3">
      <c r="A1" s="3" t="s">
        <v>77</v>
      </c>
      <c r="B1" s="3" t="s">
        <v>76</v>
      </c>
      <c r="C1" s="3" t="s">
        <v>75</v>
      </c>
      <c r="D1" s="3" t="s">
        <v>24</v>
      </c>
      <c r="E1" s="3" t="s">
        <v>78</v>
      </c>
      <c r="F1" s="3" t="s">
        <v>61</v>
      </c>
    </row>
    <row r="2" spans="1:6" x14ac:dyDescent="0.3">
      <c r="A2">
        <v>2019</v>
      </c>
      <c r="B2" t="s">
        <v>3</v>
      </c>
      <c r="C2">
        <v>0.23</v>
      </c>
      <c r="E2">
        <v>24</v>
      </c>
      <c r="F2">
        <v>94.9</v>
      </c>
    </row>
    <row r="3" spans="1:6" x14ac:dyDescent="0.3">
      <c r="B3" t="s">
        <v>4</v>
      </c>
      <c r="C3">
        <v>0.22</v>
      </c>
      <c r="D3">
        <f>C3-C2</f>
        <v>-1.0000000000000009E-2</v>
      </c>
      <c r="E3">
        <v>25</v>
      </c>
      <c r="F3">
        <v>97.4</v>
      </c>
    </row>
    <row r="4" spans="1:6" x14ac:dyDescent="0.3">
      <c r="B4" t="s">
        <v>5</v>
      </c>
      <c r="C4">
        <v>0.24</v>
      </c>
      <c r="D4">
        <f>C4-C3</f>
        <v>1.999999999999999E-2</v>
      </c>
      <c r="E4">
        <v>25</v>
      </c>
      <c r="F4">
        <v>101</v>
      </c>
    </row>
    <row r="5" spans="1:6" x14ac:dyDescent="0.3">
      <c r="B5" t="s">
        <v>6</v>
      </c>
      <c r="C5">
        <v>0.24</v>
      </c>
      <c r="D5">
        <f t="shared" ref="D5:D37" si="0">C5-C4</f>
        <v>0</v>
      </c>
      <c r="E5">
        <v>24.7</v>
      </c>
      <c r="F5">
        <v>98.7</v>
      </c>
    </row>
    <row r="6" spans="1:6" x14ac:dyDescent="0.3">
      <c r="B6" t="s">
        <v>7</v>
      </c>
      <c r="C6">
        <v>0.24</v>
      </c>
      <c r="D6">
        <f t="shared" si="0"/>
        <v>0</v>
      </c>
      <c r="E6">
        <v>24.6</v>
      </c>
      <c r="F6">
        <v>99.8</v>
      </c>
    </row>
    <row r="7" spans="1:6" x14ac:dyDescent="0.3">
      <c r="B7" t="s">
        <v>8</v>
      </c>
      <c r="C7">
        <v>0.25</v>
      </c>
      <c r="D7">
        <f t="shared" si="0"/>
        <v>1.0000000000000009E-2</v>
      </c>
      <c r="E7">
        <v>24.3</v>
      </c>
      <c r="F7">
        <v>97.6</v>
      </c>
    </row>
    <row r="8" spans="1:6" x14ac:dyDescent="0.3">
      <c r="B8" t="s">
        <v>9</v>
      </c>
      <c r="C8">
        <v>0.23</v>
      </c>
      <c r="D8">
        <f t="shared" si="0"/>
        <v>-1.999999999999999E-2</v>
      </c>
      <c r="E8">
        <v>24.2</v>
      </c>
      <c r="F8">
        <v>101.6</v>
      </c>
    </row>
    <row r="9" spans="1:6" x14ac:dyDescent="0.3">
      <c r="B9" t="s">
        <v>10</v>
      </c>
      <c r="C9">
        <v>0.22</v>
      </c>
      <c r="D9">
        <f t="shared" si="0"/>
        <v>-1.0000000000000009E-2</v>
      </c>
      <c r="E9">
        <v>24.4</v>
      </c>
      <c r="F9">
        <v>101</v>
      </c>
    </row>
    <row r="10" spans="1:6" x14ac:dyDescent="0.3">
      <c r="B10" t="s">
        <v>11</v>
      </c>
      <c r="C10">
        <v>0.21</v>
      </c>
      <c r="D10">
        <f t="shared" si="0"/>
        <v>-1.0000000000000009E-2</v>
      </c>
      <c r="E10">
        <v>24.9</v>
      </c>
      <c r="F10">
        <v>103.8</v>
      </c>
    </row>
    <row r="11" spans="1:6" x14ac:dyDescent="0.3">
      <c r="B11" t="s">
        <v>12</v>
      </c>
      <c r="C11">
        <v>0.23</v>
      </c>
      <c r="D11">
        <f t="shared" si="0"/>
        <v>2.0000000000000018E-2</v>
      </c>
      <c r="E11">
        <v>25.3</v>
      </c>
      <c r="F11">
        <v>104.7</v>
      </c>
    </row>
    <row r="12" spans="1:6" x14ac:dyDescent="0.3">
      <c r="B12" t="s">
        <v>13</v>
      </c>
      <c r="C12">
        <v>0.22</v>
      </c>
      <c r="D12">
        <f t="shared" si="0"/>
        <v>-1.0000000000000009E-2</v>
      </c>
      <c r="E12">
        <v>25.8</v>
      </c>
      <c r="F12">
        <v>97.6</v>
      </c>
    </row>
    <row r="13" spans="1:6" x14ac:dyDescent="0.3">
      <c r="B13" t="s">
        <v>14</v>
      </c>
      <c r="C13">
        <v>0.21</v>
      </c>
      <c r="D13">
        <f t="shared" si="0"/>
        <v>-1.0000000000000009E-2</v>
      </c>
      <c r="E13">
        <v>26.2</v>
      </c>
      <c r="F13">
        <v>101</v>
      </c>
    </row>
    <row r="14" spans="1:6" x14ac:dyDescent="0.3">
      <c r="A14">
        <v>2020</v>
      </c>
      <c r="B14" t="s">
        <v>3</v>
      </c>
      <c r="C14">
        <v>0.23</v>
      </c>
      <c r="D14">
        <f t="shared" si="0"/>
        <v>2.0000000000000018E-2</v>
      </c>
      <c r="E14">
        <v>26.4</v>
      </c>
      <c r="F14">
        <v>96.9</v>
      </c>
    </row>
    <row r="15" spans="1:6" x14ac:dyDescent="0.3">
      <c r="B15" t="s">
        <v>4</v>
      </c>
      <c r="C15">
        <v>0.24</v>
      </c>
      <c r="D15">
        <f t="shared" si="0"/>
        <v>9.9999999999999811E-3</v>
      </c>
      <c r="E15">
        <v>26.4</v>
      </c>
      <c r="F15">
        <v>98.9</v>
      </c>
    </row>
    <row r="16" spans="1:6" x14ac:dyDescent="0.3">
      <c r="B16" t="s">
        <v>5</v>
      </c>
      <c r="C16">
        <v>0.24</v>
      </c>
      <c r="D16">
        <f t="shared" si="0"/>
        <v>0</v>
      </c>
      <c r="E16">
        <v>26.4</v>
      </c>
      <c r="F16">
        <v>99.8</v>
      </c>
    </row>
    <row r="17" spans="1:6" x14ac:dyDescent="0.3">
      <c r="B17" t="s">
        <v>6</v>
      </c>
      <c r="C17">
        <v>0.23</v>
      </c>
      <c r="D17">
        <f t="shared" si="0"/>
        <v>-9.9999999999999811E-3</v>
      </c>
      <c r="E17">
        <v>26.1</v>
      </c>
      <c r="F17">
        <v>100.8</v>
      </c>
    </row>
    <row r="18" spans="1:6" x14ac:dyDescent="0.3">
      <c r="B18" t="s">
        <v>7</v>
      </c>
      <c r="C18">
        <v>0.24</v>
      </c>
      <c r="D18">
        <f t="shared" si="0"/>
        <v>9.9999999999999811E-3</v>
      </c>
      <c r="E18">
        <v>25.8</v>
      </c>
      <c r="F18">
        <v>101.3</v>
      </c>
    </row>
    <row r="19" spans="1:6" x14ac:dyDescent="0.3">
      <c r="B19" t="s">
        <v>8</v>
      </c>
      <c r="C19">
        <v>0.24</v>
      </c>
      <c r="D19">
        <f t="shared" si="0"/>
        <v>0</v>
      </c>
      <c r="E19">
        <v>25.3</v>
      </c>
      <c r="F19">
        <v>99</v>
      </c>
    </row>
    <row r="20" spans="1:6" x14ac:dyDescent="0.3">
      <c r="B20" t="s">
        <v>9</v>
      </c>
      <c r="C20">
        <v>0.24</v>
      </c>
      <c r="D20">
        <f t="shared" si="0"/>
        <v>0</v>
      </c>
      <c r="E20">
        <v>24.8</v>
      </c>
      <c r="F20">
        <v>103</v>
      </c>
    </row>
    <row r="21" spans="1:6" x14ac:dyDescent="0.3">
      <c r="B21" t="s">
        <v>10</v>
      </c>
      <c r="C21">
        <v>0.22</v>
      </c>
      <c r="D21">
        <f t="shared" si="0"/>
        <v>-1.999999999999999E-2</v>
      </c>
      <c r="E21">
        <v>24.8</v>
      </c>
      <c r="F21">
        <v>102.7</v>
      </c>
    </row>
    <row r="22" spans="1:6" x14ac:dyDescent="0.3">
      <c r="B22" t="s">
        <v>11</v>
      </c>
      <c r="C22">
        <v>0.21</v>
      </c>
      <c r="D22">
        <f t="shared" si="0"/>
        <v>-1.0000000000000009E-2</v>
      </c>
      <c r="E22">
        <v>25.3</v>
      </c>
      <c r="F22">
        <v>101.4</v>
      </c>
    </row>
    <row r="23" spans="1:6" x14ac:dyDescent="0.3">
      <c r="B23" t="s">
        <v>12</v>
      </c>
      <c r="C23">
        <v>0.22</v>
      </c>
      <c r="D23">
        <f t="shared" si="0"/>
        <v>1.0000000000000009E-2</v>
      </c>
      <c r="E23">
        <v>25.8</v>
      </c>
      <c r="F23">
        <v>107</v>
      </c>
    </row>
    <row r="24" spans="1:6" x14ac:dyDescent="0.3">
      <c r="B24" t="s">
        <v>13</v>
      </c>
      <c r="C24">
        <v>0.22</v>
      </c>
      <c r="D24">
        <f t="shared" si="0"/>
        <v>0</v>
      </c>
      <c r="E24">
        <v>26.4</v>
      </c>
      <c r="F24">
        <v>102</v>
      </c>
    </row>
    <row r="25" spans="1:6" x14ac:dyDescent="0.3">
      <c r="B25" t="s">
        <v>14</v>
      </c>
      <c r="C25">
        <v>0.21</v>
      </c>
      <c r="D25">
        <f t="shared" si="0"/>
        <v>-1.0000000000000009E-2</v>
      </c>
      <c r="E25">
        <v>27.1</v>
      </c>
      <c r="F25">
        <v>104.5</v>
      </c>
    </row>
    <row r="26" spans="1:6" x14ac:dyDescent="0.3">
      <c r="A26">
        <v>2021</v>
      </c>
      <c r="B26" t="s">
        <v>3</v>
      </c>
      <c r="C26">
        <v>0.22</v>
      </c>
      <c r="D26">
        <f t="shared" si="0"/>
        <v>1.0000000000000009E-2</v>
      </c>
      <c r="E26">
        <v>27.3</v>
      </c>
      <c r="F26">
        <v>97.9</v>
      </c>
    </row>
    <row r="27" spans="1:6" x14ac:dyDescent="0.3">
      <c r="B27" t="s">
        <v>4</v>
      </c>
      <c r="C27">
        <v>0.24</v>
      </c>
      <c r="D27">
        <f t="shared" si="0"/>
        <v>1.999999999999999E-2</v>
      </c>
      <c r="E27">
        <v>27.4</v>
      </c>
      <c r="F27">
        <v>98</v>
      </c>
    </row>
    <row r="28" spans="1:6" x14ac:dyDescent="0.3">
      <c r="B28" t="s">
        <v>5</v>
      </c>
      <c r="C28">
        <v>0.24</v>
      </c>
      <c r="D28">
        <f t="shared" si="0"/>
        <v>0</v>
      </c>
      <c r="E28">
        <v>27.4</v>
      </c>
      <c r="F28">
        <v>99.9</v>
      </c>
    </row>
    <row r="29" spans="1:6" x14ac:dyDescent="0.3">
      <c r="B29" t="s">
        <v>6</v>
      </c>
      <c r="C29">
        <v>0.23</v>
      </c>
      <c r="D29">
        <f t="shared" si="0"/>
        <v>-9.9999999999999811E-3</v>
      </c>
      <c r="E29">
        <v>27.2</v>
      </c>
      <c r="F29">
        <v>99.6</v>
      </c>
    </row>
    <row r="30" spans="1:6" x14ac:dyDescent="0.3">
      <c r="B30" t="s">
        <v>7</v>
      </c>
      <c r="C30">
        <v>0.24</v>
      </c>
      <c r="D30">
        <f t="shared" si="0"/>
        <v>9.9999999999999811E-3</v>
      </c>
      <c r="E30">
        <v>26.9</v>
      </c>
      <c r="F30">
        <v>100.9</v>
      </c>
    </row>
    <row r="31" spans="1:6" x14ac:dyDescent="0.3">
      <c r="B31" t="s">
        <v>8</v>
      </c>
      <c r="C31">
        <v>0.24</v>
      </c>
      <c r="D31">
        <f t="shared" si="0"/>
        <v>0</v>
      </c>
      <c r="E31">
        <v>26.7</v>
      </c>
      <c r="F31">
        <v>98.8</v>
      </c>
    </row>
    <row r="32" spans="1:6" x14ac:dyDescent="0.3">
      <c r="B32" t="s">
        <v>9</v>
      </c>
      <c r="C32">
        <v>0.25</v>
      </c>
      <c r="D32">
        <f t="shared" si="0"/>
        <v>1.0000000000000009E-2</v>
      </c>
      <c r="E32">
        <v>26.6</v>
      </c>
      <c r="F32">
        <v>105.2</v>
      </c>
    </row>
    <row r="33" spans="2:6" x14ac:dyDescent="0.3">
      <c r="B33" t="s">
        <v>10</v>
      </c>
      <c r="C33">
        <v>0.23</v>
      </c>
      <c r="D33">
        <f t="shared" si="0"/>
        <v>-1.999999999999999E-2</v>
      </c>
      <c r="E33">
        <v>26.8</v>
      </c>
      <c r="F33">
        <v>99.4</v>
      </c>
    </row>
    <row r="34" spans="2:6" x14ac:dyDescent="0.3">
      <c r="B34" t="s">
        <v>11</v>
      </c>
      <c r="C34">
        <v>0.21</v>
      </c>
      <c r="D34">
        <f t="shared" si="0"/>
        <v>-2.0000000000000018E-2</v>
      </c>
      <c r="E34">
        <v>26.9</v>
      </c>
      <c r="F34">
        <v>102.4</v>
      </c>
    </row>
    <row r="35" spans="2:6" x14ac:dyDescent="0.3">
      <c r="B35" t="s">
        <v>12</v>
      </c>
      <c r="C35">
        <v>0.23</v>
      </c>
      <c r="D35">
        <f t="shared" si="0"/>
        <v>2.0000000000000018E-2</v>
      </c>
      <c r="E35">
        <v>27</v>
      </c>
      <c r="F35">
        <v>106.3</v>
      </c>
    </row>
    <row r="36" spans="2:6" x14ac:dyDescent="0.3">
      <c r="B36" t="s">
        <v>13</v>
      </c>
      <c r="C36">
        <v>0.22</v>
      </c>
      <c r="D36">
        <f t="shared" si="0"/>
        <v>-1.0000000000000009E-2</v>
      </c>
      <c r="E36">
        <v>27.1</v>
      </c>
      <c r="F36">
        <v>98.1</v>
      </c>
    </row>
    <row r="37" spans="2:6" x14ac:dyDescent="0.3">
      <c r="B37" t="s">
        <v>14</v>
      </c>
      <c r="C37">
        <v>0.21</v>
      </c>
      <c r="D37">
        <f t="shared" si="0"/>
        <v>-1.0000000000000009E-2</v>
      </c>
      <c r="E37">
        <v>27.5</v>
      </c>
      <c r="F37">
        <v>102.4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1</vt:i4>
      </vt:variant>
    </vt:vector>
  </HeadingPairs>
  <TitlesOfParts>
    <vt:vector size="6" baseType="lpstr">
      <vt:lpstr>Лист1</vt:lpstr>
      <vt:lpstr>Лист2</vt:lpstr>
      <vt:lpstr>Лист5</vt:lpstr>
      <vt:lpstr>Лист6</vt:lpstr>
      <vt:lpstr>data</vt:lpstr>
      <vt:lpstr>Лист2!indeks_rmci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fifa</dc:creator>
  <cp:lastModifiedBy>Михайлов Сергей Николаевич</cp:lastModifiedBy>
  <dcterms:created xsi:type="dcterms:W3CDTF">2015-06-05T18:19:34Z</dcterms:created>
  <dcterms:modified xsi:type="dcterms:W3CDTF">2023-10-12T12:24:26Z</dcterms:modified>
</cp:coreProperties>
</file>