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Sheet1!$A$1:$D$113</definedName>
  </definedNames>
  <calcPr/>
  <extLst>
    <ext uri="GoogleSheetsCustomDataVersion2">
      <go:sheetsCustomData xmlns:go="http://customooxmlschemas.google.com/" r:id="rId5" roundtripDataChecksum="ykeBS8QjrWiEsUQKR3StDefqTHuXlw083ndM24kfe2A="/>
    </ext>
  </extLst>
</workbook>
</file>

<file path=xl/sharedStrings.xml><?xml version="1.0" encoding="utf-8"?>
<sst xmlns="http://schemas.openxmlformats.org/spreadsheetml/2006/main" count="236" uniqueCount="132">
  <si>
    <t>Кластер</t>
  </si>
  <si>
    <t>Направление</t>
  </si>
  <si>
    <t>Продукт</t>
  </si>
  <si>
    <t>Product</t>
  </si>
  <si>
    <t>Direction</t>
  </si>
  <si>
    <t>Number</t>
  </si>
  <si>
    <t>Зеленые технологии</t>
  </si>
  <si>
    <t>Атомные и энергетические технологии</t>
  </si>
  <si>
    <t>Энергетические сети</t>
  </si>
  <si>
    <t>Водородные технологии</t>
  </si>
  <si>
    <t>Аккумулирование энергии</t>
  </si>
  <si>
    <t>Энергооборудование</t>
  </si>
  <si>
    <t>Материалы и компоненты</t>
  </si>
  <si>
    <t>Альтернативное хранение энергии</t>
  </si>
  <si>
    <t>Ядерная энергия</t>
  </si>
  <si>
    <t>Энергоэффективность</t>
  </si>
  <si>
    <t>Атомная энергия</t>
  </si>
  <si>
    <t>Возобновляемая энергия</t>
  </si>
  <si>
    <t>Технологии тяги</t>
  </si>
  <si>
    <t>Аэрокосмосмические технологии</t>
  </si>
  <si>
    <t>Связь и зондирование</t>
  </si>
  <si>
    <t>Спутниковые технологии</t>
  </si>
  <si>
    <t>Беспилотные авиационные системы</t>
  </si>
  <si>
    <t>Бортовые вычисления</t>
  </si>
  <si>
    <t>Квантовые технологии</t>
  </si>
  <si>
    <t>Обслуживание и контроль</t>
  </si>
  <si>
    <t>Передовые материалы</t>
  </si>
  <si>
    <t>Бортовая энергетика</t>
  </si>
  <si>
    <t>Управление потоком</t>
  </si>
  <si>
    <t>Добыча нефти</t>
  </si>
  <si>
    <t>Добыча полезных ископаемых</t>
  </si>
  <si>
    <t>Квантовые сенсоры</t>
  </si>
  <si>
    <t>Коррекция ошибок</t>
  </si>
  <si>
    <t>Модели вычислений</t>
  </si>
  <si>
    <t>Квантовые коммуникации</t>
  </si>
  <si>
    <t>Инструменты разработки</t>
  </si>
  <si>
    <t>Квантовые алгоритмы</t>
  </si>
  <si>
    <t>Квантовые вычисления</t>
  </si>
  <si>
    <t>Квантовые компьютеры</t>
  </si>
  <si>
    <t>Квантовая криптография</t>
  </si>
  <si>
    <t>Мультимодальные перевозки</t>
  </si>
  <si>
    <t>Логистика</t>
  </si>
  <si>
    <t>Транспортная инфраструктура</t>
  </si>
  <si>
    <t>Топологические материалы</t>
  </si>
  <si>
    <t>Материалы и химия</t>
  </si>
  <si>
    <t>Углеродные материалы</t>
  </si>
  <si>
    <t>Функциональные материалы</t>
  </si>
  <si>
    <t>Нанотехнологии</t>
  </si>
  <si>
    <t>Катализаторы</t>
  </si>
  <si>
    <t>Спектроскопия</t>
  </si>
  <si>
    <t>Моделирование и проектирование</t>
  </si>
  <si>
    <t>Производство материалов</t>
  </si>
  <si>
    <t>Квантовые материалы</t>
  </si>
  <si>
    <t>Моделирование материалов</t>
  </si>
  <si>
    <t>Модификация материалов</t>
  </si>
  <si>
    <t>Нейтронные технологии</t>
  </si>
  <si>
    <t>Микроскопия</t>
  </si>
  <si>
    <t>Механическая диагностика</t>
  </si>
  <si>
    <t>Новые биосовместимые материалы</t>
  </si>
  <si>
    <t>Молекулярная генетика</t>
  </si>
  <si>
    <t>Медицина</t>
  </si>
  <si>
    <t>Мониторинг здоровья</t>
  </si>
  <si>
    <t>Регенеративная медицина</t>
  </si>
  <si>
    <t>Умные медицинские устройства</t>
  </si>
  <si>
    <t>Нейротехнологии</t>
  </si>
  <si>
    <t>Терапия рака</t>
  </si>
  <si>
    <t>Диагностическая визуализация</t>
  </si>
  <si>
    <t>Репродукция</t>
  </si>
  <si>
    <t>Искуственный интеллект в здравоохранении</t>
  </si>
  <si>
    <t>Геномные технологии</t>
  </si>
  <si>
    <t>Активное долголетие</t>
  </si>
  <si>
    <t>Интервенционные технологии</t>
  </si>
  <si>
    <t>Ядерная медицина</t>
  </si>
  <si>
    <t>Персонализированная медицина</t>
  </si>
  <si>
    <t>Превентивная медицина</t>
  </si>
  <si>
    <t>Молекулярные биотехнологии</t>
  </si>
  <si>
    <t>Осаждение и напыление</t>
  </si>
  <si>
    <t>Микроэлектроника</t>
  </si>
  <si>
    <t>Модификация поверхности</t>
  </si>
  <si>
    <t>Фотоника</t>
  </si>
  <si>
    <t>Литография</t>
  </si>
  <si>
    <t>Синтез компонентов</t>
  </si>
  <si>
    <t>Эпитаксия</t>
  </si>
  <si>
    <t>Нанесение покрытий</t>
  </si>
  <si>
    <t>Аналитические методы</t>
  </si>
  <si>
    <t>Материалы микроэлектроники</t>
  </si>
  <si>
    <t>Моделирование</t>
  </si>
  <si>
    <t>Интегральные схемы</t>
  </si>
  <si>
    <t>Перспективные полупроводники</t>
  </si>
  <si>
    <t>Промышленные сети</t>
  </si>
  <si>
    <t>Производство и автоматизация</t>
  </si>
  <si>
    <t>Управление производством</t>
  </si>
  <si>
    <t>Взаимодействие человек-машина</t>
  </si>
  <si>
    <t>Робототехника</t>
  </si>
  <si>
    <t>Автоматизированная система управления технологическим процессом</t>
  </si>
  <si>
    <t>Архитектуры вычислений</t>
  </si>
  <si>
    <t>Аддитивные технологии</t>
  </si>
  <si>
    <t>Мониторинг и диагностика</t>
  </si>
  <si>
    <t>Микрофлюидная технология</t>
  </si>
  <si>
    <t>Материалы и покрытия</t>
  </si>
  <si>
    <t>Немеханическая обработка</t>
  </si>
  <si>
    <t>Проектирование</t>
  </si>
  <si>
    <t>Производство соединительных деталей</t>
  </si>
  <si>
    <t>Производство труб</t>
  </si>
  <si>
    <t>Автоматизация</t>
  </si>
  <si>
    <t>Сельское хозяйство</t>
  </si>
  <si>
    <t>Беспроводная связь</t>
  </si>
  <si>
    <t>Технологии передачи информации</t>
  </si>
  <si>
    <t>Оптическая связь</t>
  </si>
  <si>
    <t>Протоколы и методы</t>
  </si>
  <si>
    <t>Квантовая связь</t>
  </si>
  <si>
    <t>Безопасная связь</t>
  </si>
  <si>
    <t>Расширенная реальность (XR)</t>
  </si>
  <si>
    <t>Информационные технологии</t>
  </si>
  <si>
    <t>Фреймфорки для AI</t>
  </si>
  <si>
    <t>Безопасность AI моделей</t>
  </si>
  <si>
    <t>Компьютерное зрение</t>
  </si>
  <si>
    <t>AI архитектуры и модели</t>
  </si>
  <si>
    <t>Автоматическая обработка естественного языка</t>
  </si>
  <si>
    <t>Подготовка данных</t>
  </si>
  <si>
    <t>Оптимизация вычислений</t>
  </si>
  <si>
    <t>Мультимодальные AI модели</t>
  </si>
  <si>
    <t>Анализ данных</t>
  </si>
  <si>
    <t>Аппаратное обеспечение</t>
  </si>
  <si>
    <t>Автоматизация бизнес процессов</t>
  </si>
  <si>
    <t>Кибербезопасность</t>
  </si>
  <si>
    <t>Облачные решения</t>
  </si>
  <si>
    <t>Контейнеризация</t>
  </si>
  <si>
    <t>Системы управления проектами</t>
  </si>
  <si>
    <t>Добыча газа</t>
  </si>
  <si>
    <t>Добыча металлов</t>
  </si>
  <si>
    <t>Добыча угля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</si>
</sst>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0.0"/>
      <color theme="1"/>
      <name val="Times New Roman"/>
    </font>
    <font>
      <sz val="10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Font="1"/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3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0"/>
    <col customWidth="1" min="2" max="2" width="63.0"/>
    <col customWidth="1" min="3" max="3" width="91.86"/>
    <col customWidth="1" min="4" max="4" width="63.29"/>
    <col customWidth="1" min="5" max="5" width="49.14"/>
    <col customWidth="1" min="6" max="6" width="26.14"/>
    <col customWidth="1" min="7" max="26" width="8.71"/>
  </cols>
  <sheetData>
    <row r="1" ht="33.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0.5" customHeight="1">
      <c r="A2" s="5" t="s">
        <v>6</v>
      </c>
      <c r="B2" s="6" t="s">
        <v>7</v>
      </c>
      <c r="C2" s="5" t="str">
        <f t="shared" ref="C2:C116" si="1">A2 &amp; " как часть " &amp; B2 </f>
        <v>Зеленые технологии как часть Атомные и энергетические технологии</v>
      </c>
      <c r="D2" s="7" t="str">
        <f>IFERROR(__xludf.DUMMYFUNCTION("GOOGLETRANSLATE(C2,""ru"",""en"")"),"Green technologies as part of Nuclear and energy technologies")</f>
        <v>Green technologies as part of Nuclear and energy technologies</v>
      </c>
      <c r="E2" s="5" t="str">
        <f>IFERROR(__xludf.DUMMYFUNCTION("GOOGLETRANSLATE(B2,""ru"",""en"")"),"Nuclear and energy technologies")</f>
        <v>Nuclear and energy technologies</v>
      </c>
      <c r="F2" s="8">
        <v>1.0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5"/>
      <c r="W2" s="5"/>
      <c r="X2" s="5"/>
      <c r="Y2" s="5"/>
      <c r="Z2" s="5"/>
    </row>
    <row r="3" ht="36.0" customHeight="1">
      <c r="A3" s="5" t="s">
        <v>8</v>
      </c>
      <c r="B3" s="6" t="s">
        <v>7</v>
      </c>
      <c r="C3" s="5" t="str">
        <f t="shared" si="1"/>
        <v>Энергетические сети как часть Атомные и энергетические технологии</v>
      </c>
      <c r="D3" s="7" t="str">
        <f>IFERROR(__xludf.DUMMYFUNCTION("GOOGLETRANSLATE(C3,""ru"",""en"")"),"Energy networks as part of Nuclear and energy technologies")</f>
        <v>Energy networks as part of Nuclear and energy technologies</v>
      </c>
      <c r="E3" s="5" t="str">
        <f>IFERROR(__xludf.DUMMYFUNCTION("GOOGLETRANSLATE(B3,""ru"",""en"")"),"Nuclear and energy technologies")</f>
        <v>Nuclear and energy technologies</v>
      </c>
      <c r="F3" s="11">
        <f t="shared" ref="F3:F116" si="2">F2+1</f>
        <v>2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  <c r="V3" s="5"/>
      <c r="W3" s="5"/>
      <c r="X3" s="5"/>
      <c r="Y3" s="5"/>
      <c r="Z3" s="5"/>
    </row>
    <row r="4" ht="43.5" customHeight="1">
      <c r="A4" s="5" t="s">
        <v>9</v>
      </c>
      <c r="B4" s="6" t="s">
        <v>7</v>
      </c>
      <c r="C4" s="5" t="str">
        <f t="shared" si="1"/>
        <v>Водородные технологии как часть Атомные и энергетические технологии</v>
      </c>
      <c r="D4" s="7" t="str">
        <f>IFERROR(__xludf.DUMMYFUNCTION("GOOGLETRANSLATE(C4,""ru"",""en"")"),"Hydrogen technologies as part of Nuclear and energy technologies")</f>
        <v>Hydrogen technologies as part of Nuclear and energy technologies</v>
      </c>
      <c r="E4" s="5" t="str">
        <f>IFERROR(__xludf.DUMMYFUNCTION("GOOGLETRANSLATE(B4,""ru"",""en"")"),"Nuclear and energy technologies")</f>
        <v>Nuclear and energy technologies</v>
      </c>
      <c r="F4" s="11">
        <f t="shared" si="2"/>
        <v>3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V4" s="5"/>
      <c r="W4" s="5"/>
      <c r="X4" s="5"/>
      <c r="Y4" s="5"/>
      <c r="Z4" s="5"/>
    </row>
    <row r="5" ht="29.25" customHeight="1">
      <c r="A5" s="5" t="s">
        <v>10</v>
      </c>
      <c r="B5" s="6" t="s">
        <v>7</v>
      </c>
      <c r="C5" s="5" t="str">
        <f t="shared" si="1"/>
        <v>Аккумулирование энергии как часть Атомные и энергетические технологии</v>
      </c>
      <c r="D5" s="7" t="str">
        <f>IFERROR(__xludf.DUMMYFUNCTION("GOOGLETRANSLATE(C5,""ru"",""en"")"),"Energy storage as part of Nuclear and energy technologies")</f>
        <v>Energy storage as part of Nuclear and energy technologies</v>
      </c>
      <c r="E5" s="5" t="str">
        <f>IFERROR(__xludf.DUMMYFUNCTION("GOOGLETRANSLATE(B5,""ru"",""en"")"),"Nuclear and energy technologies")</f>
        <v>Nuclear and energy technologies</v>
      </c>
      <c r="F5" s="11">
        <f t="shared" si="2"/>
        <v>4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  <c r="V5" s="5"/>
      <c r="W5" s="5"/>
      <c r="X5" s="5"/>
      <c r="Y5" s="5"/>
      <c r="Z5" s="5"/>
    </row>
    <row r="6" ht="33.0" customHeight="1">
      <c r="A6" s="5" t="s">
        <v>11</v>
      </c>
      <c r="B6" s="6" t="s">
        <v>7</v>
      </c>
      <c r="C6" s="5" t="str">
        <f t="shared" si="1"/>
        <v>Энергооборудование как часть Атомные и энергетические технологии</v>
      </c>
      <c r="D6" s="7" t="str">
        <f>IFERROR(__xludf.DUMMYFUNCTION("GOOGLETRANSLATE(C6,""ru"",""en"")"),"Power equipment as part of Nuclear and energy technologies")</f>
        <v>Power equipment as part of Nuclear and energy technologies</v>
      </c>
      <c r="E6" s="5" t="str">
        <f>IFERROR(__xludf.DUMMYFUNCTION("GOOGLETRANSLATE(B6,""ru"",""en"")"),"Nuclear and energy technologies")</f>
        <v>Nuclear and energy technologies</v>
      </c>
      <c r="F6" s="11">
        <f t="shared" si="2"/>
        <v>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"/>
      <c r="V6" s="5"/>
      <c r="W6" s="5"/>
      <c r="X6" s="5"/>
      <c r="Y6" s="5"/>
      <c r="Z6" s="5"/>
    </row>
    <row r="7" ht="36.0" customHeight="1">
      <c r="A7" s="5" t="s">
        <v>12</v>
      </c>
      <c r="B7" s="6" t="s">
        <v>7</v>
      </c>
      <c r="C7" s="5" t="str">
        <f t="shared" si="1"/>
        <v>Материалы и компоненты как часть Атомные и энергетические технологии</v>
      </c>
      <c r="D7" s="7" t="str">
        <f>IFERROR(__xludf.DUMMYFUNCTION("GOOGLETRANSLATE(C7,""ru"",""en"")"),"Materials and components as part of Nuclear and energy technologies")</f>
        <v>Materials and components as part of Nuclear and energy technologies</v>
      </c>
      <c r="E7" s="5" t="str">
        <f>IFERROR(__xludf.DUMMYFUNCTION("GOOGLETRANSLATE(B7,""ru"",""en"")"),"Nuclear and energy technologies")</f>
        <v>Nuclear and energy technologies</v>
      </c>
      <c r="F7" s="11">
        <f t="shared" si="2"/>
        <v>6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10"/>
      <c r="V7" s="5"/>
      <c r="W7" s="5"/>
      <c r="X7" s="5"/>
      <c r="Y7" s="5"/>
      <c r="Z7" s="5"/>
    </row>
    <row r="8" ht="28.5" customHeight="1">
      <c r="A8" s="5" t="s">
        <v>13</v>
      </c>
      <c r="B8" s="6" t="s">
        <v>7</v>
      </c>
      <c r="C8" s="5" t="str">
        <f t="shared" si="1"/>
        <v>Альтернативное хранение энергии как часть Атомные и энергетические технологии</v>
      </c>
      <c r="D8" s="7" t="str">
        <f>IFERROR(__xludf.DUMMYFUNCTION("GOOGLETRANSLATE(C8,""ru"",""en"")"),"Alternative energy storage as part of Nuclear and energy technologies")</f>
        <v>Alternative energy storage as part of Nuclear and energy technologies</v>
      </c>
      <c r="E8" s="5" t="str">
        <f>IFERROR(__xludf.DUMMYFUNCTION("GOOGLETRANSLATE(B8,""ru"",""en"")"),"Nuclear and energy technologies")</f>
        <v>Nuclear and energy technologies</v>
      </c>
      <c r="F8" s="11">
        <f t="shared" si="2"/>
        <v>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  <c r="V8" s="5"/>
      <c r="W8" s="5"/>
      <c r="X8" s="5"/>
      <c r="Y8" s="5"/>
      <c r="Z8" s="5"/>
    </row>
    <row r="9" ht="35.25" customHeight="1">
      <c r="A9" s="5" t="s">
        <v>14</v>
      </c>
      <c r="B9" s="6" t="s">
        <v>7</v>
      </c>
      <c r="C9" s="5" t="str">
        <f t="shared" si="1"/>
        <v>Ядерная энергия как часть Атомные и энергетические технологии</v>
      </c>
      <c r="D9" s="7" t="str">
        <f>IFERROR(__xludf.DUMMYFUNCTION("GOOGLETRANSLATE(C9,""ru"",""en"")"),"Nuclear energy as a part of Nuclear and energy technologies")</f>
        <v>Nuclear energy as a part of Nuclear and energy technologies</v>
      </c>
      <c r="E9" s="5" t="str">
        <f>IFERROR(__xludf.DUMMYFUNCTION("GOOGLETRANSLATE(B9,""ru"",""en"")"),"Nuclear and energy technologies")</f>
        <v>Nuclear and energy technologies</v>
      </c>
      <c r="F9" s="11">
        <f t="shared" si="2"/>
        <v>8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10"/>
      <c r="V9" s="5"/>
      <c r="W9" s="5"/>
      <c r="X9" s="5"/>
      <c r="Y9" s="5"/>
      <c r="Z9" s="5"/>
    </row>
    <row r="10" ht="33.75" customHeight="1">
      <c r="A10" s="5" t="s">
        <v>15</v>
      </c>
      <c r="B10" s="6" t="s">
        <v>7</v>
      </c>
      <c r="C10" s="5" t="str">
        <f t="shared" si="1"/>
        <v>Энергоэффективность как часть Атомные и энергетические технологии</v>
      </c>
      <c r="D10" s="7" t="str">
        <f>IFERROR(__xludf.DUMMYFUNCTION("GOOGLETRANSLATE(C10,""ru"",""en"")"),"Energy efficiency as part of Nuclear and energy technologies")</f>
        <v>Energy efficiency as part of Nuclear and energy technologies</v>
      </c>
      <c r="E10" s="5" t="str">
        <f>IFERROR(__xludf.DUMMYFUNCTION("GOOGLETRANSLATE(B10,""ru"",""en"")"),"Nuclear and energy technologies")</f>
        <v>Nuclear and energy technologies</v>
      </c>
      <c r="F10" s="11">
        <f t="shared" si="2"/>
        <v>9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10"/>
      <c r="V10" s="5"/>
      <c r="W10" s="5"/>
      <c r="X10" s="5"/>
      <c r="Y10" s="5"/>
      <c r="Z10" s="5"/>
    </row>
    <row r="11" ht="31.5" customHeight="1">
      <c r="A11" s="5" t="s">
        <v>16</v>
      </c>
      <c r="B11" s="6" t="s">
        <v>7</v>
      </c>
      <c r="C11" s="5" t="str">
        <f t="shared" si="1"/>
        <v>Атомная энергия как часть Атомные и энергетические технологии</v>
      </c>
      <c r="D11" s="7" t="str">
        <f>IFERROR(__xludf.DUMMYFUNCTION("GOOGLETRANSLATE(C11,""ru"",""en"")"),"Nuclear energy as a part of Nuclear and energy technologies")</f>
        <v>Nuclear energy as a part of Nuclear and energy technologies</v>
      </c>
      <c r="E11" s="5" t="str">
        <f>IFERROR(__xludf.DUMMYFUNCTION("GOOGLETRANSLATE(B11,""ru"",""en"")"),"Nuclear and energy technologies")</f>
        <v>Nuclear and energy technologies</v>
      </c>
      <c r="F11" s="11">
        <f t="shared" si="2"/>
        <v>10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0"/>
      <c r="V11" s="5"/>
      <c r="W11" s="5"/>
      <c r="X11" s="5"/>
      <c r="Y11" s="5"/>
      <c r="Z11" s="5"/>
    </row>
    <row r="12" ht="39.0" customHeight="1">
      <c r="A12" s="5" t="s">
        <v>17</v>
      </c>
      <c r="B12" s="6" t="s">
        <v>7</v>
      </c>
      <c r="C12" s="5" t="str">
        <f t="shared" si="1"/>
        <v>Возобновляемая энергия как часть Атомные и энергетические технологии</v>
      </c>
      <c r="D12" s="7" t="str">
        <f>IFERROR(__xludf.DUMMYFUNCTION("GOOGLETRANSLATE(C12,""ru"",""en"")"),"Renewable energy as part of Nuclear and energy technologies")</f>
        <v>Renewable energy as part of Nuclear and energy technologies</v>
      </c>
      <c r="E12" s="5" t="str">
        <f>IFERROR(__xludf.DUMMYFUNCTION("GOOGLETRANSLATE(B12,""ru"",""en"")"),"Nuclear and energy technologies")</f>
        <v>Nuclear and energy technologies</v>
      </c>
      <c r="F12" s="11">
        <f t="shared" si="2"/>
        <v>11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0"/>
      <c r="V12" s="5"/>
      <c r="W12" s="5"/>
      <c r="X12" s="5"/>
      <c r="Y12" s="5"/>
      <c r="Z12" s="5"/>
    </row>
    <row r="13" ht="33.0" customHeight="1">
      <c r="A13" s="5" t="s">
        <v>18</v>
      </c>
      <c r="B13" s="6" t="s">
        <v>19</v>
      </c>
      <c r="C13" s="5" t="str">
        <f t="shared" si="1"/>
        <v>Технологии тяги как часть Аэрокосмосмические технологии</v>
      </c>
      <c r="D13" s="7" t="str">
        <f>IFERROR(__xludf.DUMMYFUNCTION("GOOGLETRANSLATE(C13,""ru"",""en"")"),"Propulsion technologies as part of Aerospace technologies")</f>
        <v>Propulsion technologies as part of Aerospace technologies</v>
      </c>
      <c r="E13" s="5" t="str">
        <f>IFERROR(__xludf.DUMMYFUNCTION("GOOGLETRANSLATE(B13,""ru"",""en"")"),"Aerospace technologies")</f>
        <v>Aerospace technologies</v>
      </c>
      <c r="F13" s="11">
        <f t="shared" si="2"/>
        <v>12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0"/>
      <c r="V13" s="5"/>
      <c r="W13" s="5"/>
      <c r="X13" s="5"/>
      <c r="Y13" s="5"/>
      <c r="Z13" s="5"/>
    </row>
    <row r="14" ht="37.5" customHeight="1">
      <c r="A14" s="5" t="s">
        <v>20</v>
      </c>
      <c r="B14" s="6" t="s">
        <v>19</v>
      </c>
      <c r="C14" s="5" t="str">
        <f t="shared" si="1"/>
        <v>Связь и зондирование как часть Аэрокосмосмические технологии</v>
      </c>
      <c r="D14" s="7" t="str">
        <f>IFERROR(__xludf.DUMMYFUNCTION("GOOGLETRANSLATE(C14,""ru"",""en"")"),"Communication and sensing as part of Aerospace technologies")</f>
        <v>Communication and sensing as part of Aerospace technologies</v>
      </c>
      <c r="E14" s="5" t="str">
        <f>IFERROR(__xludf.DUMMYFUNCTION("GOOGLETRANSLATE(B14,""ru"",""en"")"),"Aerospace technologies")</f>
        <v>Aerospace technologies</v>
      </c>
      <c r="F14" s="11">
        <f t="shared" si="2"/>
        <v>13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0"/>
      <c r="V14" s="5"/>
      <c r="W14" s="5"/>
      <c r="X14" s="5"/>
      <c r="Y14" s="5"/>
      <c r="Z14" s="5"/>
    </row>
    <row r="15" ht="35.25" customHeight="1">
      <c r="A15" s="5" t="s">
        <v>21</v>
      </c>
      <c r="B15" s="6" t="s">
        <v>19</v>
      </c>
      <c r="C15" s="5" t="str">
        <f t="shared" si="1"/>
        <v>Спутниковые технологии как часть Аэрокосмосмические технологии</v>
      </c>
      <c r="D15" s="7" t="str">
        <f>IFERROR(__xludf.DUMMYFUNCTION("GOOGLETRANSLATE(C15,""ru"",""en"")"),"Satellite technologies as a part of Aerospace technologies")</f>
        <v>Satellite technologies as a part of Aerospace technologies</v>
      </c>
      <c r="E15" s="5" t="str">
        <f>IFERROR(__xludf.DUMMYFUNCTION("GOOGLETRANSLATE(B15,""ru"",""en"")"),"Aerospace technologies")</f>
        <v>Aerospace technologies</v>
      </c>
      <c r="F15" s="11">
        <f t="shared" si="2"/>
        <v>14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0"/>
      <c r="V15" s="5"/>
      <c r="W15" s="5"/>
      <c r="X15" s="5"/>
      <c r="Y15" s="5"/>
      <c r="Z15" s="5"/>
    </row>
    <row r="16" ht="33.0" customHeight="1">
      <c r="A16" s="6" t="s">
        <v>22</v>
      </c>
      <c r="B16" s="6" t="s">
        <v>19</v>
      </c>
      <c r="C16" s="5" t="str">
        <f t="shared" si="1"/>
        <v>Беспилотные авиационные системы как часть Аэрокосмосмические технологии</v>
      </c>
      <c r="D16" s="7" t="str">
        <f>IFERROR(__xludf.DUMMYFUNCTION("GOOGLETRANSLATE(C16,""ru"",""en"")"),"Unmanned aircraft systems as part of Aerospace technologies")</f>
        <v>Unmanned aircraft systems as part of Aerospace technologies</v>
      </c>
      <c r="E16" s="5" t="str">
        <f>IFERROR(__xludf.DUMMYFUNCTION("GOOGLETRANSLATE(B16,""ru"",""en"")"),"Aerospace technologies")</f>
        <v>Aerospace technologies</v>
      </c>
      <c r="F16" s="11">
        <f t="shared" si="2"/>
        <v>15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0"/>
      <c r="V16" s="5"/>
      <c r="W16" s="5"/>
      <c r="X16" s="5"/>
      <c r="Y16" s="5"/>
      <c r="Z16" s="5"/>
    </row>
    <row r="17" ht="36.75" customHeight="1">
      <c r="A17" s="5" t="s">
        <v>23</v>
      </c>
      <c r="B17" s="6" t="s">
        <v>19</v>
      </c>
      <c r="C17" s="5" t="str">
        <f t="shared" si="1"/>
        <v>Бортовые вычисления как часть Аэрокосмосмические технологии</v>
      </c>
      <c r="D17" s="7" t="str">
        <f>IFERROR(__xludf.DUMMYFUNCTION("GOOGLETRANSLATE(C17,""ru"",""en"")"),"Onboard computing as part of Aerospace technologies")</f>
        <v>Onboard computing as part of Aerospace technologies</v>
      </c>
      <c r="E17" s="5" t="str">
        <f>IFERROR(__xludf.DUMMYFUNCTION("GOOGLETRANSLATE(B17,""ru"",""en"")"),"Aerospace technologies")</f>
        <v>Aerospace technologies</v>
      </c>
      <c r="F17" s="11">
        <f t="shared" si="2"/>
        <v>16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0"/>
      <c r="V17" s="5"/>
      <c r="W17" s="5"/>
      <c r="X17" s="5"/>
      <c r="Y17" s="5"/>
      <c r="Z17" s="5"/>
    </row>
    <row r="18" ht="28.5" customHeight="1">
      <c r="A18" s="5" t="s">
        <v>24</v>
      </c>
      <c r="B18" s="6" t="s">
        <v>19</v>
      </c>
      <c r="C18" s="5" t="str">
        <f t="shared" si="1"/>
        <v>Квантовые технологии как часть Аэрокосмосмические технологии</v>
      </c>
      <c r="D18" s="7" t="str">
        <f>IFERROR(__xludf.DUMMYFUNCTION("GOOGLETRANSLATE(C18,""ru"",""en"")"),"Quantum technologies as part of aerospace technologies")</f>
        <v>Quantum technologies as part of aerospace technologies</v>
      </c>
      <c r="E18" s="5" t="str">
        <f>IFERROR(__xludf.DUMMYFUNCTION("GOOGLETRANSLATE(B18,""ru"",""en"")"),"Aerospace technologies")</f>
        <v>Aerospace technologies</v>
      </c>
      <c r="F18" s="11">
        <f t="shared" si="2"/>
        <v>17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5"/>
      <c r="W18" s="5"/>
      <c r="X18" s="5"/>
      <c r="Y18" s="5"/>
      <c r="Z18" s="5"/>
    </row>
    <row r="19" ht="31.5" customHeight="1">
      <c r="A19" s="5" t="s">
        <v>25</v>
      </c>
      <c r="B19" s="6" t="s">
        <v>19</v>
      </c>
      <c r="C19" s="5" t="str">
        <f t="shared" si="1"/>
        <v>Обслуживание и контроль как часть Аэрокосмосмические технологии</v>
      </c>
      <c r="D19" s="7" t="str">
        <f>IFERROR(__xludf.DUMMYFUNCTION("GOOGLETRANSLATE(C19,""ru"",""en"")"),"Maintenance and control as part of Aerospace technologies")</f>
        <v>Maintenance and control as part of Aerospace technologies</v>
      </c>
      <c r="E19" s="5" t="str">
        <f>IFERROR(__xludf.DUMMYFUNCTION("GOOGLETRANSLATE(B19,""ru"",""en"")"),"Aerospace technologies")</f>
        <v>Aerospace technologies</v>
      </c>
      <c r="F19" s="11">
        <f t="shared" si="2"/>
        <v>18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5"/>
      <c r="W19" s="5"/>
      <c r="X19" s="5"/>
      <c r="Y19" s="5"/>
      <c r="Z19" s="5"/>
    </row>
    <row r="20" ht="34.5" customHeight="1">
      <c r="A20" s="5" t="s">
        <v>26</v>
      </c>
      <c r="B20" s="6" t="s">
        <v>19</v>
      </c>
      <c r="C20" s="5" t="str">
        <f t="shared" si="1"/>
        <v>Передовые материалы как часть Аэрокосмосмические технологии</v>
      </c>
      <c r="D20" s="7" t="str">
        <f>IFERROR(__xludf.DUMMYFUNCTION("GOOGLETRANSLATE(C20,""ru"",""en"")"),"Advanced Materials as Part of Aerospace Technologies")</f>
        <v>Advanced Materials as Part of Aerospace Technologies</v>
      </c>
      <c r="E20" s="5" t="str">
        <f>IFERROR(__xludf.DUMMYFUNCTION("GOOGLETRANSLATE(B20,""ru"",""en"")"),"Aerospace technologies")</f>
        <v>Aerospace technologies</v>
      </c>
      <c r="F20" s="11">
        <f t="shared" si="2"/>
        <v>19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0"/>
      <c r="V20" s="5"/>
      <c r="W20" s="5"/>
      <c r="X20" s="5"/>
      <c r="Y20" s="5"/>
      <c r="Z20" s="5"/>
    </row>
    <row r="21" ht="31.5" customHeight="1">
      <c r="A21" s="5" t="s">
        <v>27</v>
      </c>
      <c r="B21" s="6" t="s">
        <v>19</v>
      </c>
      <c r="C21" s="5" t="str">
        <f t="shared" si="1"/>
        <v>Бортовая энергетика как часть Аэрокосмосмические технологии</v>
      </c>
      <c r="D21" s="7" t="str">
        <f>IFERROR(__xludf.DUMMYFUNCTION("GOOGLETRANSLATE(C21,""ru"",""en"")"),"On-board power generation as part of aerospace technologies")</f>
        <v>On-board power generation as part of aerospace technologies</v>
      </c>
      <c r="E21" s="5" t="str">
        <f>IFERROR(__xludf.DUMMYFUNCTION("GOOGLETRANSLATE(B21,""ru"",""en"")"),"Aerospace technologies")</f>
        <v>Aerospace technologies</v>
      </c>
      <c r="F21" s="11">
        <f t="shared" si="2"/>
        <v>20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0"/>
      <c r="V21" s="5"/>
      <c r="W21" s="5"/>
      <c r="X21" s="5"/>
      <c r="Y21" s="5"/>
      <c r="Z21" s="5"/>
    </row>
    <row r="22" ht="36.0" customHeight="1">
      <c r="A22" s="5" t="s">
        <v>28</v>
      </c>
      <c r="B22" s="6" t="s">
        <v>19</v>
      </c>
      <c r="C22" s="5" t="str">
        <f t="shared" si="1"/>
        <v>Управление потоком как часть Аэрокосмосмические технологии</v>
      </c>
      <c r="D22" s="7" t="str">
        <f>IFERROR(__xludf.DUMMYFUNCTION("GOOGLETRANSLATE(C22,""ru"",""en"")"),"Flow control as part of Aerospace technologies")</f>
        <v>Flow control as part of Aerospace technologies</v>
      </c>
      <c r="E22" s="5" t="str">
        <f>IFERROR(__xludf.DUMMYFUNCTION("GOOGLETRANSLATE(B22,""ru"",""en"")"),"Aerospace technologies")</f>
        <v>Aerospace technologies</v>
      </c>
      <c r="F22" s="11">
        <f t="shared" si="2"/>
        <v>21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10"/>
      <c r="V22" s="5"/>
      <c r="W22" s="5"/>
      <c r="X22" s="5"/>
      <c r="Y22" s="5"/>
      <c r="Z22" s="5"/>
    </row>
    <row r="23" ht="32.25" customHeight="1">
      <c r="A23" s="12" t="s">
        <v>29</v>
      </c>
      <c r="B23" s="12" t="s">
        <v>30</v>
      </c>
      <c r="C23" s="5" t="str">
        <f t="shared" si="1"/>
        <v>Добыча нефти как часть Добыча полезных ископаемых</v>
      </c>
      <c r="D23" s="7" t="str">
        <f>IFERROR(__xludf.DUMMYFUNCTION("GOOGLETRANSLATE(C23,""ru"",""en"")"),"Oil production as part of Mining")</f>
        <v>Oil production as part of Mining</v>
      </c>
      <c r="E23" s="5" t="str">
        <f>IFERROR(__xludf.DUMMYFUNCTION("GOOGLETRANSLATE(B23,""ru"",""en"")"),"Mining")</f>
        <v>Mining</v>
      </c>
      <c r="F23" s="11">
        <f t="shared" si="2"/>
        <v>22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5"/>
      <c r="W23" s="5"/>
      <c r="X23" s="5"/>
      <c r="Y23" s="5"/>
      <c r="Z23" s="5"/>
    </row>
    <row r="24" ht="30.75" customHeight="1">
      <c r="A24" s="5" t="s">
        <v>31</v>
      </c>
      <c r="B24" s="5" t="s">
        <v>24</v>
      </c>
      <c r="C24" s="5" t="str">
        <f t="shared" si="1"/>
        <v>Квантовые сенсоры как часть Квантовые технологии</v>
      </c>
      <c r="D24" s="7" t="str">
        <f>IFERROR(__xludf.DUMMYFUNCTION("GOOGLETRANSLATE(C24,""ru"",""en"")"),"Quantum sensors as part of Quantum technologies")</f>
        <v>Quantum sensors as part of Quantum technologies</v>
      </c>
      <c r="E24" s="5" t="str">
        <f>IFERROR(__xludf.DUMMYFUNCTION("GOOGLETRANSLATE(B24,""ru"",""en"")"),"Quantum technologies")</f>
        <v>Quantum technologies</v>
      </c>
      <c r="F24" s="11">
        <f t="shared" si="2"/>
        <v>23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5"/>
      <c r="W24" s="5"/>
      <c r="X24" s="5"/>
      <c r="Y24" s="5"/>
      <c r="Z24" s="5"/>
    </row>
    <row r="25" ht="31.5" customHeight="1">
      <c r="A25" s="5" t="s">
        <v>32</v>
      </c>
      <c r="B25" s="5" t="s">
        <v>24</v>
      </c>
      <c r="C25" s="5" t="str">
        <f t="shared" si="1"/>
        <v>Коррекция ошибок как часть Квантовые технологии</v>
      </c>
      <c r="D25" s="7" t="str">
        <f>IFERROR(__xludf.DUMMYFUNCTION("GOOGLETRANSLATE(C25,""ru"",""en"")"),"Error correction as part of Quantum technologies")</f>
        <v>Error correction as part of Quantum technologies</v>
      </c>
      <c r="E25" s="5" t="str">
        <f>IFERROR(__xludf.DUMMYFUNCTION("GOOGLETRANSLATE(B25,""ru"",""en"")"),"Quantum technologies")</f>
        <v>Quantum technologies</v>
      </c>
      <c r="F25" s="11">
        <f t="shared" si="2"/>
        <v>24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5"/>
      <c r="W25" s="5"/>
      <c r="X25" s="5"/>
      <c r="Y25" s="5"/>
      <c r="Z25" s="5"/>
    </row>
    <row r="26" ht="37.5" customHeight="1">
      <c r="A26" s="5" t="s">
        <v>33</v>
      </c>
      <c r="B26" s="5" t="s">
        <v>24</v>
      </c>
      <c r="C26" s="5" t="str">
        <f t="shared" si="1"/>
        <v>Модели вычислений как часть Квантовые технологии</v>
      </c>
      <c r="D26" s="7" t="str">
        <f>IFERROR(__xludf.DUMMYFUNCTION("GOOGLETRANSLATE(C26,""ru"",""en"")"),"Computing Models as Part of Quantum Technologies")</f>
        <v>Computing Models as Part of Quantum Technologies</v>
      </c>
      <c r="E26" s="5" t="str">
        <f>IFERROR(__xludf.DUMMYFUNCTION("GOOGLETRANSLATE(B26,""ru"",""en"")"),"Quantum technologies")</f>
        <v>Quantum technologies</v>
      </c>
      <c r="F26" s="11">
        <f t="shared" si="2"/>
        <v>25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5"/>
      <c r="W26" s="5"/>
      <c r="X26" s="5"/>
      <c r="Y26" s="5"/>
      <c r="Z26" s="5"/>
    </row>
    <row r="27" ht="38.25" customHeight="1">
      <c r="A27" s="5" t="s">
        <v>34</v>
      </c>
      <c r="B27" s="5" t="s">
        <v>24</v>
      </c>
      <c r="C27" s="5" t="str">
        <f t="shared" si="1"/>
        <v>Квантовые коммуникации как часть Квантовые технологии</v>
      </c>
      <c r="D27" s="7" t="str">
        <f>IFERROR(__xludf.DUMMYFUNCTION("GOOGLETRANSLATE(C27,""ru"",""en"")"),"Quantum communications as a part of Quantum technologies")</f>
        <v>Quantum communications as a part of Quantum technologies</v>
      </c>
      <c r="E27" s="5" t="str">
        <f>IFERROR(__xludf.DUMMYFUNCTION("GOOGLETRANSLATE(B27,""ru"",""en"")"),"Quantum technologies")</f>
        <v>Quantum technologies</v>
      </c>
      <c r="F27" s="11">
        <f t="shared" si="2"/>
        <v>26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5"/>
      <c r="W27" s="5"/>
      <c r="X27" s="5"/>
      <c r="Y27" s="5"/>
      <c r="Z27" s="5"/>
    </row>
    <row r="28" ht="39.75" customHeight="1">
      <c r="A28" s="5" t="s">
        <v>35</v>
      </c>
      <c r="B28" s="5" t="s">
        <v>24</v>
      </c>
      <c r="C28" s="5" t="str">
        <f t="shared" si="1"/>
        <v>Инструменты разработки как часть Квантовые технологии</v>
      </c>
      <c r="D28" s="7" t="str">
        <f>IFERROR(__xludf.DUMMYFUNCTION("GOOGLETRANSLATE(C28,""ru"",""en"")"),"Development tools as part of Quantum technologies")</f>
        <v>Development tools as part of Quantum technologies</v>
      </c>
      <c r="E28" s="5" t="str">
        <f>IFERROR(__xludf.DUMMYFUNCTION("GOOGLETRANSLATE(B28,""ru"",""en"")"),"Quantum technologies")</f>
        <v>Quantum technologies</v>
      </c>
      <c r="F28" s="11">
        <f t="shared" si="2"/>
        <v>27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5"/>
      <c r="W28" s="5"/>
      <c r="X28" s="5"/>
      <c r="Y28" s="5"/>
      <c r="Z28" s="5"/>
    </row>
    <row r="29" ht="33.0" customHeight="1">
      <c r="A29" s="5" t="s">
        <v>36</v>
      </c>
      <c r="B29" s="5" t="s">
        <v>24</v>
      </c>
      <c r="C29" s="5" t="str">
        <f t="shared" si="1"/>
        <v>Квантовые алгоритмы как часть Квантовые технологии</v>
      </c>
      <c r="D29" s="7" t="str">
        <f>IFERROR(__xludf.DUMMYFUNCTION("GOOGLETRANSLATE(C29,""ru"",""en"")"),"Quantum algorithms as part of Quantum technologies")</f>
        <v>Quantum algorithms as part of Quantum technologies</v>
      </c>
      <c r="E29" s="5" t="str">
        <f>IFERROR(__xludf.DUMMYFUNCTION("GOOGLETRANSLATE(B29,""ru"",""en"")"),"Quantum technologies")</f>
        <v>Quantum technologies</v>
      </c>
      <c r="F29" s="11">
        <f t="shared" si="2"/>
        <v>28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5"/>
      <c r="W29" s="5"/>
      <c r="X29" s="5"/>
      <c r="Y29" s="5"/>
      <c r="Z29" s="5"/>
    </row>
    <row r="30" ht="36.0" customHeight="1">
      <c r="A30" s="5" t="s">
        <v>37</v>
      </c>
      <c r="B30" s="5" t="s">
        <v>24</v>
      </c>
      <c r="C30" s="5" t="str">
        <f t="shared" si="1"/>
        <v>Квантовые вычисления как часть Квантовые технологии</v>
      </c>
      <c r="D30" s="7" t="str">
        <f>IFERROR(__xludf.DUMMYFUNCTION("GOOGLETRANSLATE(C30,""ru"",""en"")"),"Quantum computing as a part of Quantum technologies")</f>
        <v>Quantum computing as a part of Quantum technologies</v>
      </c>
      <c r="E30" s="5" t="str">
        <f>IFERROR(__xludf.DUMMYFUNCTION("GOOGLETRANSLATE(B30,""ru"",""en"")"),"Quantum technologies")</f>
        <v>Quantum technologies</v>
      </c>
      <c r="F30" s="11">
        <f t="shared" si="2"/>
        <v>29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5"/>
      <c r="W30" s="5"/>
      <c r="X30" s="5"/>
      <c r="Y30" s="5"/>
      <c r="Z30" s="5"/>
    </row>
    <row r="31" ht="36.0" customHeight="1">
      <c r="A31" s="5" t="s">
        <v>38</v>
      </c>
      <c r="B31" s="5" t="s">
        <v>24</v>
      </c>
      <c r="C31" s="5" t="str">
        <f t="shared" si="1"/>
        <v>Квантовые компьютеры как часть Квантовые технологии</v>
      </c>
      <c r="D31" s="7" t="str">
        <f>IFERROR(__xludf.DUMMYFUNCTION("GOOGLETRANSLATE(C31,""ru"",""en"")"),"Quantum computers as part of Quantum technologies")</f>
        <v>Quantum computers as part of Quantum technologies</v>
      </c>
      <c r="E31" s="5" t="str">
        <f>IFERROR(__xludf.DUMMYFUNCTION("GOOGLETRANSLATE(B31,""ru"",""en"")"),"Quantum technologies")</f>
        <v>Quantum technologies</v>
      </c>
      <c r="F31" s="11">
        <f t="shared" si="2"/>
        <v>30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5"/>
      <c r="W31" s="5"/>
      <c r="X31" s="5"/>
      <c r="Y31" s="5"/>
      <c r="Z31" s="5"/>
    </row>
    <row r="32" ht="41.25" customHeight="1">
      <c r="A32" s="5" t="s">
        <v>39</v>
      </c>
      <c r="B32" s="5" t="s">
        <v>24</v>
      </c>
      <c r="C32" s="5" t="str">
        <f t="shared" si="1"/>
        <v>Квантовая криптография как часть Квантовые технологии</v>
      </c>
      <c r="D32" s="7" t="str">
        <f>IFERROR(__xludf.DUMMYFUNCTION("GOOGLETRANSLATE(C32,""ru"",""en"")"),"Quantum cryptography as a part of quantum technologies")</f>
        <v>Quantum cryptography as a part of quantum technologies</v>
      </c>
      <c r="E32" s="5" t="str">
        <f>IFERROR(__xludf.DUMMYFUNCTION("GOOGLETRANSLATE(B32,""ru"",""en"")"),"Quantum technologies")</f>
        <v>Quantum technologies</v>
      </c>
      <c r="F32" s="11">
        <f t="shared" si="2"/>
        <v>31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5"/>
      <c r="W32" s="5"/>
      <c r="X32" s="5"/>
      <c r="Y32" s="5"/>
      <c r="Z32" s="5"/>
    </row>
    <row r="33" ht="35.25" customHeight="1">
      <c r="A33" s="6" t="s">
        <v>40</v>
      </c>
      <c r="B33" s="6" t="s">
        <v>41</v>
      </c>
      <c r="C33" s="5" t="str">
        <f t="shared" si="1"/>
        <v>Мультимодальные перевозки как часть Логистика</v>
      </c>
      <c r="D33" s="7" t="str">
        <f>IFERROR(__xludf.DUMMYFUNCTION("GOOGLETRANSLATE(C33,""ru"",""en"")"),"Multimodal transportation as part of logistics")</f>
        <v>Multimodal transportation as part of logistics</v>
      </c>
      <c r="E33" s="5" t="str">
        <f>IFERROR(__xludf.DUMMYFUNCTION("GOOGLETRANSLATE(B33,""ru"",""en"")"),"Logistics")</f>
        <v>Logistics</v>
      </c>
      <c r="F33" s="11">
        <f t="shared" si="2"/>
        <v>32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5"/>
      <c r="W33" s="5"/>
      <c r="X33" s="5"/>
      <c r="Y33" s="5"/>
      <c r="Z33" s="5"/>
    </row>
    <row r="34" ht="33.75" customHeight="1">
      <c r="A34" s="6" t="s">
        <v>42</v>
      </c>
      <c r="B34" s="6" t="s">
        <v>41</v>
      </c>
      <c r="C34" s="5" t="str">
        <f t="shared" si="1"/>
        <v>Транспортная инфраструктура как часть Логистика</v>
      </c>
      <c r="D34" s="7" t="str">
        <f>IFERROR(__xludf.DUMMYFUNCTION("GOOGLETRANSLATE(C34,""ru"",""en"")"),"Transport infrastructure as part of logistics")</f>
        <v>Transport infrastructure as part of logistics</v>
      </c>
      <c r="E34" s="5" t="str">
        <f>IFERROR(__xludf.DUMMYFUNCTION("GOOGLETRANSLATE(B34,""ru"",""en"")"),"Logistics")</f>
        <v>Logistics</v>
      </c>
      <c r="F34" s="11">
        <f t="shared" si="2"/>
        <v>33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5"/>
      <c r="W34" s="5"/>
      <c r="X34" s="5"/>
      <c r="Y34" s="5"/>
      <c r="Z34" s="5"/>
    </row>
    <row r="35" ht="42.75" customHeight="1">
      <c r="A35" s="5" t="s">
        <v>43</v>
      </c>
      <c r="B35" s="6" t="s">
        <v>44</v>
      </c>
      <c r="C35" s="5" t="str">
        <f t="shared" si="1"/>
        <v>Топологические материалы как часть Материалы и химия</v>
      </c>
      <c r="D35" s="7" t="str">
        <f>IFERROR(__xludf.DUMMYFUNCTION("GOOGLETRANSLATE(C35,""ru"",""en"")"),"Topological materials as part of Materials and Chemistry")</f>
        <v>Topological materials as part of Materials and Chemistry</v>
      </c>
      <c r="E35" s="5" t="str">
        <f>IFERROR(__xludf.DUMMYFUNCTION("GOOGLETRANSLATE(B35,""ru"",""en"")"),"Materials and Chemistry")</f>
        <v>Materials and Chemistry</v>
      </c>
      <c r="F35" s="11">
        <f t="shared" si="2"/>
        <v>34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5"/>
      <c r="W35" s="5"/>
      <c r="X35" s="5"/>
      <c r="Y35" s="5"/>
      <c r="Z35" s="5"/>
    </row>
    <row r="36" ht="35.25" customHeight="1">
      <c r="A36" s="5" t="s">
        <v>45</v>
      </c>
      <c r="B36" s="6" t="s">
        <v>44</v>
      </c>
      <c r="C36" s="5" t="str">
        <f t="shared" si="1"/>
        <v>Углеродные материалы как часть Материалы и химия</v>
      </c>
      <c r="D36" s="7" t="str">
        <f>IFERROR(__xludf.DUMMYFUNCTION("GOOGLETRANSLATE(C36,""ru"",""en"")"),"Carbon materials as part of Materials and Chemistry")</f>
        <v>Carbon materials as part of Materials and Chemistry</v>
      </c>
      <c r="E36" s="5" t="str">
        <f>IFERROR(__xludf.DUMMYFUNCTION("GOOGLETRANSLATE(B36,""ru"",""en"")"),"Materials and Chemistry")</f>
        <v>Materials and Chemistry</v>
      </c>
      <c r="F36" s="11">
        <f t="shared" si="2"/>
        <v>35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5"/>
      <c r="W36" s="5"/>
      <c r="X36" s="5"/>
      <c r="Y36" s="5"/>
      <c r="Z36" s="5"/>
    </row>
    <row r="37" ht="34.5" customHeight="1">
      <c r="A37" s="5" t="s">
        <v>46</v>
      </c>
      <c r="B37" s="6" t="s">
        <v>44</v>
      </c>
      <c r="C37" s="5" t="str">
        <f t="shared" si="1"/>
        <v>Функциональные материалы как часть Материалы и химия</v>
      </c>
      <c r="D37" s="7" t="str">
        <f>IFERROR(__xludf.DUMMYFUNCTION("GOOGLETRANSLATE(C37,""ru"",""en"")"),"Functional materials as part of Materials and Chemistry")</f>
        <v>Functional materials as part of Materials and Chemistry</v>
      </c>
      <c r="E37" s="5" t="str">
        <f>IFERROR(__xludf.DUMMYFUNCTION("GOOGLETRANSLATE(B37,""ru"",""en"")"),"Materials and Chemistry")</f>
        <v>Materials and Chemistry</v>
      </c>
      <c r="F37" s="11">
        <f t="shared" si="2"/>
        <v>36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5"/>
      <c r="W37" s="5"/>
      <c r="X37" s="5"/>
      <c r="Y37" s="5"/>
      <c r="Z37" s="5"/>
    </row>
    <row r="38" ht="37.5" customHeight="1">
      <c r="A38" s="5" t="s">
        <v>47</v>
      </c>
      <c r="B38" s="6" t="s">
        <v>44</v>
      </c>
      <c r="C38" s="5" t="str">
        <f t="shared" si="1"/>
        <v>Нанотехнологии как часть Материалы и химия</v>
      </c>
      <c r="D38" s="7" t="str">
        <f>IFERROR(__xludf.DUMMYFUNCTION("GOOGLETRANSLATE(C38,""ru"",""en"")"),"Nanotechnology as a part of Materials and Chemistry")</f>
        <v>Nanotechnology as a part of Materials and Chemistry</v>
      </c>
      <c r="E38" s="5" t="str">
        <f>IFERROR(__xludf.DUMMYFUNCTION("GOOGLETRANSLATE(B38,""ru"",""en"")"),"Materials and Chemistry")</f>
        <v>Materials and Chemistry</v>
      </c>
      <c r="F38" s="11">
        <f t="shared" si="2"/>
        <v>37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5"/>
      <c r="W38" s="5"/>
      <c r="X38" s="5"/>
      <c r="Y38" s="5"/>
      <c r="Z38" s="5"/>
    </row>
    <row r="39" ht="35.25" customHeight="1">
      <c r="A39" s="5" t="s">
        <v>48</v>
      </c>
      <c r="B39" s="6" t="s">
        <v>44</v>
      </c>
      <c r="C39" s="5" t="str">
        <f t="shared" si="1"/>
        <v>Катализаторы как часть Материалы и химия</v>
      </c>
      <c r="D39" s="7" t="str">
        <f>IFERROR(__xludf.DUMMYFUNCTION("GOOGLETRANSLATE(C39,""ru"",""en"")"),"Catalysts as a part of Materials and Chemistry")</f>
        <v>Catalysts as a part of Materials and Chemistry</v>
      </c>
      <c r="E39" s="5" t="str">
        <f>IFERROR(__xludf.DUMMYFUNCTION("GOOGLETRANSLATE(B39,""ru"",""en"")"),"Materials and Chemistry")</f>
        <v>Materials and Chemistry</v>
      </c>
      <c r="F39" s="11">
        <f t="shared" si="2"/>
        <v>38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5"/>
      <c r="W39" s="5"/>
      <c r="X39" s="5"/>
      <c r="Y39" s="5"/>
      <c r="Z39" s="5"/>
    </row>
    <row r="40" ht="36.75" customHeight="1">
      <c r="A40" s="5" t="s">
        <v>49</v>
      </c>
      <c r="B40" s="6" t="s">
        <v>44</v>
      </c>
      <c r="C40" s="5" t="str">
        <f t="shared" si="1"/>
        <v>Спектроскопия как часть Материалы и химия</v>
      </c>
      <c r="D40" s="7" t="str">
        <f>IFERROR(__xludf.DUMMYFUNCTION("GOOGLETRANSLATE(C40,""ru"",""en"")"),"Spectroscopy as a part of Materials and Chemistry")</f>
        <v>Spectroscopy as a part of Materials and Chemistry</v>
      </c>
      <c r="E40" s="5" t="str">
        <f>IFERROR(__xludf.DUMMYFUNCTION("GOOGLETRANSLATE(B40,""ru"",""en"")"),"Materials and Chemistry")</f>
        <v>Materials and Chemistry</v>
      </c>
      <c r="F40" s="11">
        <f t="shared" si="2"/>
        <v>39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10"/>
      <c r="V40" s="5"/>
      <c r="W40" s="5"/>
      <c r="X40" s="5"/>
      <c r="Y40" s="5"/>
      <c r="Z40" s="5"/>
    </row>
    <row r="41" ht="32.25" customHeight="1">
      <c r="A41" s="5" t="s">
        <v>50</v>
      </c>
      <c r="B41" s="6" t="s">
        <v>44</v>
      </c>
      <c r="C41" s="5" t="str">
        <f t="shared" si="1"/>
        <v>Моделирование и проектирование как часть Материалы и химия</v>
      </c>
      <c r="D41" s="7" t="str">
        <f>IFERROR(__xludf.DUMMYFUNCTION("GOOGLETRANSLATE(C41,""ru"",""en"")"),"Modeling and design as part of Materials and Chemistry")</f>
        <v>Modeling and design as part of Materials and Chemistry</v>
      </c>
      <c r="E41" s="5" t="str">
        <f>IFERROR(__xludf.DUMMYFUNCTION("GOOGLETRANSLATE(B41,""ru"",""en"")"),"Materials and Chemistry")</f>
        <v>Materials and Chemistry</v>
      </c>
      <c r="F41" s="11">
        <f t="shared" si="2"/>
        <v>40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0"/>
      <c r="V41" s="5"/>
      <c r="W41" s="5"/>
      <c r="X41" s="5"/>
      <c r="Y41" s="5"/>
      <c r="Z41" s="5"/>
    </row>
    <row r="42" ht="36.0" customHeight="1">
      <c r="A42" s="5" t="s">
        <v>51</v>
      </c>
      <c r="B42" s="6" t="s">
        <v>44</v>
      </c>
      <c r="C42" s="5" t="str">
        <f t="shared" si="1"/>
        <v>Производство материалов как часть Материалы и химия</v>
      </c>
      <c r="D42" s="7" t="str">
        <f>IFERROR(__xludf.DUMMYFUNCTION("GOOGLETRANSLATE(C42,""ru"",""en"")"),"Materials production as part of Materials and Chemistry")</f>
        <v>Materials production as part of Materials and Chemistry</v>
      </c>
      <c r="E42" s="5" t="str">
        <f>IFERROR(__xludf.DUMMYFUNCTION("GOOGLETRANSLATE(B42,""ru"",""en"")"),"Materials and Chemistry")</f>
        <v>Materials and Chemistry</v>
      </c>
      <c r="F42" s="11">
        <f t="shared" si="2"/>
        <v>41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0"/>
      <c r="V42" s="5"/>
      <c r="W42" s="5"/>
      <c r="X42" s="5"/>
      <c r="Y42" s="5"/>
      <c r="Z42" s="5"/>
    </row>
    <row r="43" ht="33.0" customHeight="1">
      <c r="A43" s="5" t="s">
        <v>52</v>
      </c>
      <c r="B43" s="6" t="s">
        <v>44</v>
      </c>
      <c r="C43" s="5" t="str">
        <f t="shared" si="1"/>
        <v>Квантовые материалы как часть Материалы и химия</v>
      </c>
      <c r="D43" s="7" t="str">
        <f>IFERROR(__xludf.DUMMYFUNCTION("GOOGLETRANSLATE(C43,""ru"",""en"")"),"Quantum materials as part of Materials and Chemistry")</f>
        <v>Quantum materials as part of Materials and Chemistry</v>
      </c>
      <c r="E43" s="5" t="str">
        <f>IFERROR(__xludf.DUMMYFUNCTION("GOOGLETRANSLATE(B43,""ru"",""en"")"),"Materials and Chemistry")</f>
        <v>Materials and Chemistry</v>
      </c>
      <c r="F43" s="11">
        <f t="shared" si="2"/>
        <v>42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0"/>
      <c r="V43" s="5"/>
      <c r="W43" s="5"/>
      <c r="X43" s="5"/>
      <c r="Y43" s="5"/>
      <c r="Z43" s="5"/>
    </row>
    <row r="44" ht="42.75" customHeight="1">
      <c r="A44" s="5" t="s">
        <v>53</v>
      </c>
      <c r="B44" s="6" t="s">
        <v>44</v>
      </c>
      <c r="C44" s="5" t="str">
        <f t="shared" si="1"/>
        <v>Моделирование материалов как часть Материалы и химия</v>
      </c>
      <c r="D44" s="7" t="str">
        <f>IFERROR(__xludf.DUMMYFUNCTION("GOOGLETRANSLATE(C44,""ru"",""en"")"),"Modeling of materials as part of Materials and Chemistry")</f>
        <v>Modeling of materials as part of Materials and Chemistry</v>
      </c>
      <c r="E44" s="5" t="str">
        <f>IFERROR(__xludf.DUMMYFUNCTION("GOOGLETRANSLATE(B44,""ru"",""en"")"),"Materials and Chemistry")</f>
        <v>Materials and Chemistry</v>
      </c>
      <c r="F44" s="11">
        <f t="shared" si="2"/>
        <v>43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0"/>
      <c r="V44" s="5"/>
      <c r="W44" s="5"/>
      <c r="X44" s="5"/>
      <c r="Y44" s="5"/>
      <c r="Z44" s="5"/>
    </row>
    <row r="45" ht="33.75" customHeight="1">
      <c r="A45" s="5" t="s">
        <v>54</v>
      </c>
      <c r="B45" s="6" t="s">
        <v>44</v>
      </c>
      <c r="C45" s="5" t="str">
        <f t="shared" si="1"/>
        <v>Модификация материалов как часть Материалы и химия</v>
      </c>
      <c r="D45" s="7" t="str">
        <f>IFERROR(__xludf.DUMMYFUNCTION("GOOGLETRANSLATE(C45,""ru"",""en"")"),"Modification of materials as part of Materials and Chemistry")</f>
        <v>Modification of materials as part of Materials and Chemistry</v>
      </c>
      <c r="E45" s="5" t="str">
        <f>IFERROR(__xludf.DUMMYFUNCTION("GOOGLETRANSLATE(B45,""ru"",""en"")"),"Materials and Chemistry")</f>
        <v>Materials and Chemistry</v>
      </c>
      <c r="F45" s="11">
        <f t="shared" si="2"/>
        <v>44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0"/>
      <c r="V45" s="5"/>
      <c r="W45" s="5"/>
      <c r="X45" s="5"/>
      <c r="Y45" s="5"/>
      <c r="Z45" s="5"/>
    </row>
    <row r="46" ht="43.5" customHeight="1">
      <c r="A46" s="5" t="s">
        <v>55</v>
      </c>
      <c r="B46" s="6" t="s">
        <v>44</v>
      </c>
      <c r="C46" s="5" t="str">
        <f t="shared" si="1"/>
        <v>Нейтронные технологии как часть Материалы и химия</v>
      </c>
      <c r="D46" s="7" t="str">
        <f>IFERROR(__xludf.DUMMYFUNCTION("GOOGLETRANSLATE(C46,""ru"",""en"")"),"Neutron technologies as part of Materials and Chemistry")</f>
        <v>Neutron technologies as part of Materials and Chemistry</v>
      </c>
      <c r="E46" s="5" t="str">
        <f>IFERROR(__xludf.DUMMYFUNCTION("GOOGLETRANSLATE(B46,""ru"",""en"")"),"Materials and Chemistry")</f>
        <v>Materials and Chemistry</v>
      </c>
      <c r="F46" s="11">
        <f t="shared" si="2"/>
        <v>45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10"/>
      <c r="V46" s="5"/>
      <c r="W46" s="5"/>
      <c r="X46" s="5"/>
      <c r="Y46" s="5"/>
      <c r="Z46" s="5"/>
    </row>
    <row r="47" ht="35.25" customHeight="1">
      <c r="A47" s="5" t="s">
        <v>56</v>
      </c>
      <c r="B47" s="6" t="s">
        <v>44</v>
      </c>
      <c r="C47" s="5" t="str">
        <f t="shared" si="1"/>
        <v>Микроскопия как часть Материалы и химия</v>
      </c>
      <c r="D47" s="7" t="str">
        <f>IFERROR(__xludf.DUMMYFUNCTION("GOOGLETRANSLATE(C47,""ru"",""en"")"),"Microscopy as a part of Materials and Chemistry")</f>
        <v>Microscopy as a part of Materials and Chemistry</v>
      </c>
      <c r="E47" s="5" t="str">
        <f>IFERROR(__xludf.DUMMYFUNCTION("GOOGLETRANSLATE(B47,""ru"",""en"")"),"Materials and Chemistry")</f>
        <v>Materials and Chemistry</v>
      </c>
      <c r="F47" s="11">
        <f t="shared" si="2"/>
        <v>46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10"/>
      <c r="V47" s="5"/>
      <c r="W47" s="5"/>
      <c r="X47" s="5"/>
      <c r="Y47" s="5"/>
      <c r="Z47" s="5"/>
    </row>
    <row r="48" ht="30.0" customHeight="1">
      <c r="A48" s="5" t="s">
        <v>57</v>
      </c>
      <c r="B48" s="6" t="s">
        <v>44</v>
      </c>
      <c r="C48" s="5" t="str">
        <f t="shared" si="1"/>
        <v>Механическая диагностика как часть Материалы и химия</v>
      </c>
      <c r="D48" s="7" t="str">
        <f>IFERROR(__xludf.DUMMYFUNCTION("GOOGLETRANSLATE(C48,""ru"",""en"")"),"Mechanical diagnostics as a part of Materials and Chemistry")</f>
        <v>Mechanical diagnostics as a part of Materials and Chemistry</v>
      </c>
      <c r="E48" s="5" t="str">
        <f>IFERROR(__xludf.DUMMYFUNCTION("GOOGLETRANSLATE(B48,""ru"",""en"")"),"Materials and Chemistry")</f>
        <v>Materials and Chemistry</v>
      </c>
      <c r="F48" s="11">
        <f t="shared" si="2"/>
        <v>47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10"/>
      <c r="V48" s="5"/>
      <c r="W48" s="5"/>
      <c r="X48" s="5"/>
      <c r="Y48" s="5"/>
      <c r="Z48" s="5"/>
    </row>
    <row r="49" ht="34.5" customHeight="1">
      <c r="A49" s="5" t="s">
        <v>58</v>
      </c>
      <c r="B49" s="6" t="s">
        <v>44</v>
      </c>
      <c r="C49" s="5" t="str">
        <f t="shared" si="1"/>
        <v>Новые биосовместимые материалы как часть Материалы и химия</v>
      </c>
      <c r="D49" s="7" t="str">
        <f>IFERROR(__xludf.DUMMYFUNCTION("GOOGLETRANSLATE(C49,""ru"",""en"")"),"New biocompatible materials as part of Materials and Chemistry")</f>
        <v>New biocompatible materials as part of Materials and Chemistry</v>
      </c>
      <c r="E49" s="5" t="str">
        <f>IFERROR(__xludf.DUMMYFUNCTION("GOOGLETRANSLATE(B49,""ru"",""en"")"),"Materials and Chemistry")</f>
        <v>Materials and Chemistry</v>
      </c>
      <c r="F49" s="11">
        <f t="shared" si="2"/>
        <v>48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10"/>
      <c r="V49" s="5"/>
      <c r="W49" s="5"/>
      <c r="X49" s="5"/>
      <c r="Y49" s="5"/>
      <c r="Z49" s="5"/>
    </row>
    <row r="50" ht="35.25" customHeight="1">
      <c r="A50" s="5" t="s">
        <v>59</v>
      </c>
      <c r="B50" s="6" t="s">
        <v>60</v>
      </c>
      <c r="C50" s="5" t="str">
        <f t="shared" si="1"/>
        <v>Молекулярная генетика как часть Медицина</v>
      </c>
      <c r="D50" s="7" t="str">
        <f>IFERROR(__xludf.DUMMYFUNCTION("GOOGLETRANSLATE(C50,""ru"",""en"")"),"Molecular genetics as a part of Medicine")</f>
        <v>Molecular genetics as a part of Medicine</v>
      </c>
      <c r="E50" s="5" t="str">
        <f>IFERROR(__xludf.DUMMYFUNCTION("GOOGLETRANSLATE(B50,""ru"",""en"")"),"Medicine")</f>
        <v>Medicine</v>
      </c>
      <c r="F50" s="11">
        <f t="shared" si="2"/>
        <v>49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10"/>
      <c r="V50" s="5"/>
      <c r="W50" s="5"/>
      <c r="X50" s="5"/>
      <c r="Y50" s="5"/>
      <c r="Z50" s="5"/>
    </row>
    <row r="51" ht="33.75" customHeight="1">
      <c r="A51" s="6" t="s">
        <v>61</v>
      </c>
      <c r="B51" s="6" t="s">
        <v>60</v>
      </c>
      <c r="C51" s="5" t="str">
        <f t="shared" si="1"/>
        <v>Мониторинг здоровья как часть Медицина</v>
      </c>
      <c r="D51" s="7" t="str">
        <f>IFERROR(__xludf.DUMMYFUNCTION("GOOGLETRANSLATE(C51,""ru"",""en"")"),"Health Monitoring as a Part of Medicine")</f>
        <v>Health Monitoring as a Part of Medicine</v>
      </c>
      <c r="E51" s="5" t="str">
        <f>IFERROR(__xludf.DUMMYFUNCTION("GOOGLETRANSLATE(B51,""ru"",""en"")"),"Medicine")</f>
        <v>Medicine</v>
      </c>
      <c r="F51" s="11">
        <f t="shared" si="2"/>
        <v>50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10"/>
      <c r="V51" s="5"/>
      <c r="W51" s="5"/>
      <c r="X51" s="5"/>
      <c r="Y51" s="5"/>
      <c r="Z51" s="5"/>
    </row>
    <row r="52" ht="39.75" customHeight="1">
      <c r="A52" s="5" t="s">
        <v>62</v>
      </c>
      <c r="B52" s="6" t="s">
        <v>60</v>
      </c>
      <c r="C52" s="5" t="str">
        <f t="shared" si="1"/>
        <v>Регенеративная медицина как часть Медицина</v>
      </c>
      <c r="D52" s="7" t="str">
        <f>IFERROR(__xludf.DUMMYFUNCTION("GOOGLETRANSLATE(C52,""ru"",""en"")"),"Regenerative medicine as a part of Medicine")</f>
        <v>Regenerative medicine as a part of Medicine</v>
      </c>
      <c r="E52" s="5" t="str">
        <f>IFERROR(__xludf.DUMMYFUNCTION("GOOGLETRANSLATE(B52,""ru"",""en"")"),"Medicine")</f>
        <v>Medicine</v>
      </c>
      <c r="F52" s="11">
        <f t="shared" si="2"/>
        <v>51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10"/>
      <c r="V52" s="5"/>
      <c r="W52" s="5"/>
      <c r="X52" s="5"/>
      <c r="Y52" s="5"/>
      <c r="Z52" s="5"/>
    </row>
    <row r="53" ht="33.75" customHeight="1">
      <c r="A53" s="6" t="s">
        <v>63</v>
      </c>
      <c r="B53" s="6" t="s">
        <v>60</v>
      </c>
      <c r="C53" s="5" t="str">
        <f t="shared" si="1"/>
        <v>Умные медицинские устройства как часть Медицина</v>
      </c>
      <c r="D53" s="7" t="str">
        <f>IFERROR(__xludf.DUMMYFUNCTION("GOOGLETRANSLATE(C53,""ru"",""en"")"),"Smart medical devices as a part of Medicine")</f>
        <v>Smart medical devices as a part of Medicine</v>
      </c>
      <c r="E53" s="5" t="str">
        <f>IFERROR(__xludf.DUMMYFUNCTION("GOOGLETRANSLATE(B53,""ru"",""en"")"),"Medicine")</f>
        <v>Medicine</v>
      </c>
      <c r="F53" s="11">
        <f t="shared" si="2"/>
        <v>52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10"/>
      <c r="V53" s="5"/>
      <c r="W53" s="5"/>
      <c r="X53" s="5"/>
      <c r="Y53" s="5"/>
      <c r="Z53" s="5"/>
    </row>
    <row r="54" ht="40.5" customHeight="1">
      <c r="A54" s="5" t="s">
        <v>64</v>
      </c>
      <c r="B54" s="6" t="s">
        <v>60</v>
      </c>
      <c r="C54" s="5" t="str">
        <f t="shared" si="1"/>
        <v>Нейротехнологии как часть Медицина</v>
      </c>
      <c r="D54" s="7" t="str">
        <f>IFERROR(__xludf.DUMMYFUNCTION("GOOGLETRANSLATE(C54,""ru"",""en"")"),"Neurotechnology as a part of Medicine")</f>
        <v>Neurotechnology as a part of Medicine</v>
      </c>
      <c r="E54" s="5" t="str">
        <f>IFERROR(__xludf.DUMMYFUNCTION("GOOGLETRANSLATE(B54,""ru"",""en"")"),"Medicine")</f>
        <v>Medicine</v>
      </c>
      <c r="F54" s="11">
        <f t="shared" si="2"/>
        <v>53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10"/>
      <c r="V54" s="5"/>
      <c r="W54" s="5"/>
      <c r="X54" s="5"/>
      <c r="Y54" s="5"/>
      <c r="Z54" s="5"/>
    </row>
    <row r="55" ht="35.25" customHeight="1">
      <c r="A55" s="5" t="s">
        <v>65</v>
      </c>
      <c r="B55" s="6" t="s">
        <v>60</v>
      </c>
      <c r="C55" s="5" t="str">
        <f t="shared" si="1"/>
        <v>Терапия рака как часть Медицина</v>
      </c>
      <c r="D55" s="7" t="str">
        <f>IFERROR(__xludf.DUMMYFUNCTION("GOOGLETRANSLATE(C55,""ru"",""en"")"),"Cancer therapy as a part of Medicine")</f>
        <v>Cancer therapy as a part of Medicine</v>
      </c>
      <c r="E55" s="5" t="str">
        <f>IFERROR(__xludf.DUMMYFUNCTION("GOOGLETRANSLATE(B55,""ru"",""en"")"),"Medicine")</f>
        <v>Medicine</v>
      </c>
      <c r="F55" s="11">
        <f t="shared" si="2"/>
        <v>54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10"/>
      <c r="V55" s="5"/>
      <c r="W55" s="5"/>
      <c r="X55" s="5"/>
      <c r="Y55" s="5"/>
      <c r="Z55" s="5"/>
    </row>
    <row r="56" ht="33.75" customHeight="1">
      <c r="A56" s="5" t="s">
        <v>66</v>
      </c>
      <c r="B56" s="6" t="s">
        <v>60</v>
      </c>
      <c r="C56" s="5" t="str">
        <f t="shared" si="1"/>
        <v>Диагностическая визуализация как часть Медицина</v>
      </c>
      <c r="D56" s="7" t="str">
        <f>IFERROR(__xludf.DUMMYFUNCTION("GOOGLETRANSLATE(C56,""ru"",""en"")"),"Diagnostic imaging as part of Medicine")</f>
        <v>Diagnostic imaging as part of Medicine</v>
      </c>
      <c r="E56" s="5" t="str">
        <f>IFERROR(__xludf.DUMMYFUNCTION("GOOGLETRANSLATE(B56,""ru"",""en"")"),"Medicine")</f>
        <v>Medicine</v>
      </c>
      <c r="F56" s="11">
        <f t="shared" si="2"/>
        <v>55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10"/>
      <c r="V56" s="5"/>
      <c r="W56" s="5"/>
      <c r="X56" s="5"/>
      <c r="Y56" s="5"/>
      <c r="Z56" s="5"/>
    </row>
    <row r="57" ht="36.0" customHeight="1">
      <c r="A57" s="5" t="s">
        <v>67</v>
      </c>
      <c r="B57" s="6" t="s">
        <v>60</v>
      </c>
      <c r="C57" s="5" t="str">
        <f t="shared" si="1"/>
        <v>Репродукция как часть Медицина</v>
      </c>
      <c r="D57" s="7" t="str">
        <f>IFERROR(__xludf.DUMMYFUNCTION("GOOGLETRANSLATE(C57,""ru"",""en"")"),"Reproduction as a part of Medicine")</f>
        <v>Reproduction as a part of Medicine</v>
      </c>
      <c r="E57" s="5" t="str">
        <f>IFERROR(__xludf.DUMMYFUNCTION("GOOGLETRANSLATE(B57,""ru"",""en"")"),"Medicine")</f>
        <v>Medicine</v>
      </c>
      <c r="F57" s="11">
        <f t="shared" si="2"/>
        <v>56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0"/>
      <c r="V57" s="5"/>
      <c r="W57" s="5"/>
      <c r="X57" s="5"/>
      <c r="Y57" s="5"/>
      <c r="Z57" s="5"/>
    </row>
    <row r="58" ht="33.75" customHeight="1">
      <c r="A58" s="6" t="s">
        <v>68</v>
      </c>
      <c r="B58" s="6" t="s">
        <v>60</v>
      </c>
      <c r="C58" s="5" t="str">
        <f t="shared" si="1"/>
        <v>Искуственный интеллект в здравоохранении как часть Медицина</v>
      </c>
      <c r="D58" s="7" t="str">
        <f>IFERROR(__xludf.DUMMYFUNCTION("GOOGLETRANSLATE(C58,""ru"",""en"")"),"Artificial Intelligence in Healthcare as a Part of Medicine")</f>
        <v>Artificial Intelligence in Healthcare as a Part of Medicine</v>
      </c>
      <c r="E58" s="5" t="str">
        <f>IFERROR(__xludf.DUMMYFUNCTION("GOOGLETRANSLATE(B58,""ru"",""en"")"),"Medicine")</f>
        <v>Medicine</v>
      </c>
      <c r="F58" s="11">
        <f t="shared" si="2"/>
        <v>57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0"/>
      <c r="V58" s="5"/>
      <c r="W58" s="5"/>
      <c r="X58" s="5"/>
      <c r="Y58" s="5"/>
      <c r="Z58" s="5"/>
    </row>
    <row r="59" ht="42.0" customHeight="1">
      <c r="A59" s="5" t="s">
        <v>69</v>
      </c>
      <c r="B59" s="6" t="s">
        <v>60</v>
      </c>
      <c r="C59" s="5" t="str">
        <f t="shared" si="1"/>
        <v>Геномные технологии как часть Медицина</v>
      </c>
      <c r="D59" s="7" t="str">
        <f>IFERROR(__xludf.DUMMYFUNCTION("GOOGLETRANSLATE(C59,""ru"",""en"")"),"Genomic technologies as part of Medicine")</f>
        <v>Genomic technologies as part of Medicine</v>
      </c>
      <c r="E59" s="5" t="str">
        <f>IFERROR(__xludf.DUMMYFUNCTION("GOOGLETRANSLATE(B59,""ru"",""en"")"),"Medicine")</f>
        <v>Medicine</v>
      </c>
      <c r="F59" s="11">
        <f t="shared" si="2"/>
        <v>58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0"/>
      <c r="V59" s="5"/>
      <c r="W59" s="5"/>
      <c r="X59" s="5"/>
      <c r="Y59" s="5"/>
      <c r="Z59" s="5"/>
    </row>
    <row r="60" ht="39.0" customHeight="1">
      <c r="A60" s="5" t="s">
        <v>70</v>
      </c>
      <c r="B60" s="6" t="s">
        <v>60</v>
      </c>
      <c r="C60" s="5" t="str">
        <f t="shared" si="1"/>
        <v>Активное долголетие как часть Медицина</v>
      </c>
      <c r="D60" s="7" t="str">
        <f>IFERROR(__xludf.DUMMYFUNCTION("GOOGLETRANSLATE(C60,""ru"",""en"")"),"Active longevity as a part of Medicine")</f>
        <v>Active longevity as a part of Medicine</v>
      </c>
      <c r="E60" s="5" t="str">
        <f>IFERROR(__xludf.DUMMYFUNCTION("GOOGLETRANSLATE(B60,""ru"",""en"")"),"Medicine")</f>
        <v>Medicine</v>
      </c>
      <c r="F60" s="11">
        <f t="shared" si="2"/>
        <v>59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0"/>
      <c r="V60" s="5"/>
      <c r="W60" s="5"/>
      <c r="X60" s="5"/>
      <c r="Y60" s="5"/>
      <c r="Z60" s="5"/>
    </row>
    <row r="61" ht="62.25" customHeight="1">
      <c r="A61" s="5" t="s">
        <v>71</v>
      </c>
      <c r="B61" s="6" t="s">
        <v>60</v>
      </c>
      <c r="C61" s="5" t="str">
        <f t="shared" si="1"/>
        <v>Интервенционные технологии как часть Медицина</v>
      </c>
      <c r="D61" s="7" t="str">
        <f>IFERROR(__xludf.DUMMYFUNCTION("GOOGLETRANSLATE(C61,""ru"",""en"")"),"Interventional technologies as a part of Medicine")</f>
        <v>Interventional technologies as a part of Medicine</v>
      </c>
      <c r="E61" s="5" t="str">
        <f>IFERROR(__xludf.DUMMYFUNCTION("GOOGLETRANSLATE(B61,""ru"",""en"")"),"Medicine")</f>
        <v>Medicine</v>
      </c>
      <c r="F61" s="11">
        <f t="shared" si="2"/>
        <v>60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  <c r="V61" s="5"/>
      <c r="W61" s="5"/>
      <c r="X61" s="5"/>
      <c r="Y61" s="5"/>
      <c r="Z61" s="5"/>
    </row>
    <row r="62" ht="58.5" customHeight="1">
      <c r="A62" s="5" t="s">
        <v>72</v>
      </c>
      <c r="B62" s="6" t="s">
        <v>60</v>
      </c>
      <c r="C62" s="5" t="str">
        <f t="shared" si="1"/>
        <v>Ядерная медицина как часть Медицина</v>
      </c>
      <c r="D62" s="7" t="str">
        <f>IFERROR(__xludf.DUMMYFUNCTION("GOOGLETRANSLATE(C62,""ru"",""en"")"),"Nuclear medicine as a part of Medicine")</f>
        <v>Nuclear medicine as a part of Medicine</v>
      </c>
      <c r="E62" s="5" t="str">
        <f>IFERROR(__xludf.DUMMYFUNCTION("GOOGLETRANSLATE(B62,""ru"",""en"")"),"Medicine")</f>
        <v>Medicine</v>
      </c>
      <c r="F62" s="11">
        <f t="shared" si="2"/>
        <v>61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10"/>
      <c r="V62" s="5"/>
      <c r="W62" s="5"/>
      <c r="X62" s="5"/>
      <c r="Y62" s="5"/>
      <c r="Z62" s="5"/>
    </row>
    <row r="63" ht="42.0" customHeight="1">
      <c r="A63" s="5" t="s">
        <v>73</v>
      </c>
      <c r="B63" s="6" t="s">
        <v>60</v>
      </c>
      <c r="C63" s="5" t="str">
        <f t="shared" si="1"/>
        <v>Персонализированная медицина как часть Медицина</v>
      </c>
      <c r="D63" s="7" t="str">
        <f>IFERROR(__xludf.DUMMYFUNCTION("GOOGLETRANSLATE(C63,""ru"",""en"")"),"Personalized medicine as a part of Medicine")</f>
        <v>Personalized medicine as a part of Medicine</v>
      </c>
      <c r="E63" s="5" t="str">
        <f>IFERROR(__xludf.DUMMYFUNCTION("GOOGLETRANSLATE(B63,""ru"",""en"")"),"Medicine")</f>
        <v>Medicine</v>
      </c>
      <c r="F63" s="11">
        <f t="shared" si="2"/>
        <v>62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10"/>
      <c r="V63" s="5"/>
      <c r="W63" s="5"/>
      <c r="X63" s="5"/>
      <c r="Y63" s="5"/>
      <c r="Z63" s="5"/>
    </row>
    <row r="64" ht="39.0" customHeight="1">
      <c r="A64" s="5" t="s">
        <v>74</v>
      </c>
      <c r="B64" s="6" t="s">
        <v>60</v>
      </c>
      <c r="C64" s="5" t="str">
        <f t="shared" si="1"/>
        <v>Превентивная медицина как часть Медицина</v>
      </c>
      <c r="D64" s="7" t="str">
        <f>IFERROR(__xludf.DUMMYFUNCTION("GOOGLETRANSLATE(C64,""ru"",""en"")"),"Preventive medicine as a part of Medicine")</f>
        <v>Preventive medicine as a part of Medicine</v>
      </c>
      <c r="E64" s="5" t="str">
        <f>IFERROR(__xludf.DUMMYFUNCTION("GOOGLETRANSLATE(B64,""ru"",""en"")"),"Medicine")</f>
        <v>Medicine</v>
      </c>
      <c r="F64" s="11">
        <f t="shared" si="2"/>
        <v>63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10"/>
      <c r="V64" s="5"/>
      <c r="W64" s="5"/>
      <c r="X64" s="5"/>
      <c r="Y64" s="5"/>
      <c r="Z64" s="5"/>
    </row>
    <row r="65" ht="39.75" customHeight="1">
      <c r="A65" s="5" t="s">
        <v>75</v>
      </c>
      <c r="B65" s="6" t="s">
        <v>60</v>
      </c>
      <c r="C65" s="5" t="str">
        <f t="shared" si="1"/>
        <v>Молекулярные биотехнологии как часть Медицина</v>
      </c>
      <c r="D65" s="7" t="str">
        <f>IFERROR(__xludf.DUMMYFUNCTION("GOOGLETRANSLATE(C65,""ru"",""en"")"),"Molecular biotechnology as a part of Medicine")</f>
        <v>Molecular biotechnology as a part of Medicine</v>
      </c>
      <c r="E65" s="5" t="str">
        <f>IFERROR(__xludf.DUMMYFUNCTION("GOOGLETRANSLATE(B65,""ru"",""en"")"),"Medicine")</f>
        <v>Medicine</v>
      </c>
      <c r="F65" s="11">
        <f t="shared" si="2"/>
        <v>64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10"/>
      <c r="V65" s="5"/>
      <c r="W65" s="5"/>
      <c r="X65" s="5"/>
      <c r="Y65" s="5"/>
      <c r="Z65" s="5"/>
    </row>
    <row r="66" ht="34.5" customHeight="1">
      <c r="A66" s="5" t="s">
        <v>76</v>
      </c>
      <c r="B66" s="5" t="s">
        <v>77</v>
      </c>
      <c r="C66" s="5" t="str">
        <f t="shared" si="1"/>
        <v>Осаждение и напыление как часть Микроэлектроника</v>
      </c>
      <c r="D66" s="7" t="str">
        <f>IFERROR(__xludf.DUMMYFUNCTION("GOOGLETRANSLATE(C66,""ru"",""en"")"),"Deposition and sputtering as part of microelectronics")</f>
        <v>Deposition and sputtering as part of microelectronics</v>
      </c>
      <c r="E66" s="5" t="str">
        <f>IFERROR(__xludf.DUMMYFUNCTION("GOOGLETRANSLATE(B66,""ru"",""en"")"),"Microelectronics")</f>
        <v>Microelectronics</v>
      </c>
      <c r="F66" s="11">
        <f t="shared" si="2"/>
        <v>65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10"/>
      <c r="V66" s="5"/>
      <c r="W66" s="5"/>
      <c r="X66" s="5"/>
      <c r="Y66" s="5"/>
      <c r="Z66" s="5"/>
    </row>
    <row r="67" ht="33.75" customHeight="1">
      <c r="A67" s="5" t="s">
        <v>78</v>
      </c>
      <c r="B67" s="5" t="s">
        <v>77</v>
      </c>
      <c r="C67" s="5" t="str">
        <f t="shared" si="1"/>
        <v>Модификация поверхности как часть Микроэлектроника</v>
      </c>
      <c r="D67" s="7" t="str">
        <f>IFERROR(__xludf.DUMMYFUNCTION("GOOGLETRANSLATE(C67,""ru"",""en"")"),"Surface modification as a part of microelectronics")</f>
        <v>Surface modification as a part of microelectronics</v>
      </c>
      <c r="E67" s="5" t="str">
        <f>IFERROR(__xludf.DUMMYFUNCTION("GOOGLETRANSLATE(B67,""ru"",""en"")"),"Microelectronics")</f>
        <v>Microelectronics</v>
      </c>
      <c r="F67" s="11">
        <f t="shared" si="2"/>
        <v>66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10"/>
      <c r="V67" s="5"/>
      <c r="W67" s="5"/>
      <c r="X67" s="5"/>
      <c r="Y67" s="5"/>
      <c r="Z67" s="5"/>
    </row>
    <row r="68" ht="36.0" customHeight="1">
      <c r="A68" s="5" t="s">
        <v>79</v>
      </c>
      <c r="B68" s="5" t="s">
        <v>77</v>
      </c>
      <c r="C68" s="5" t="str">
        <f t="shared" si="1"/>
        <v>Фотоника как часть Микроэлектроника</v>
      </c>
      <c r="D68" s="7" t="str">
        <f>IFERROR(__xludf.DUMMYFUNCTION("GOOGLETRANSLATE(C68,""ru"",""en"")"),"Photonics as a part of Microelectronics")</f>
        <v>Photonics as a part of Microelectronics</v>
      </c>
      <c r="E68" s="5" t="str">
        <f>IFERROR(__xludf.DUMMYFUNCTION("GOOGLETRANSLATE(B68,""ru"",""en"")"),"Microelectronics")</f>
        <v>Microelectronics</v>
      </c>
      <c r="F68" s="11">
        <f t="shared" si="2"/>
        <v>67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10"/>
      <c r="V68" s="5"/>
      <c r="W68" s="5"/>
      <c r="X68" s="5"/>
      <c r="Y68" s="5"/>
      <c r="Z68" s="5"/>
    </row>
    <row r="69" ht="41.25" customHeight="1">
      <c r="A69" s="5" t="s">
        <v>80</v>
      </c>
      <c r="B69" s="5" t="s">
        <v>77</v>
      </c>
      <c r="C69" s="5" t="str">
        <f t="shared" si="1"/>
        <v>Литография как часть Микроэлектроника</v>
      </c>
      <c r="D69" s="7" t="str">
        <f>IFERROR(__xludf.DUMMYFUNCTION("GOOGLETRANSLATE(C69,""ru"",""en"")"),"Lithography as a part of Microelectronics")</f>
        <v>Lithography as a part of Microelectronics</v>
      </c>
      <c r="E69" s="5" t="str">
        <f>IFERROR(__xludf.DUMMYFUNCTION("GOOGLETRANSLATE(B69,""ru"",""en"")"),"Microelectronics")</f>
        <v>Microelectronics</v>
      </c>
      <c r="F69" s="11">
        <f t="shared" si="2"/>
        <v>68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10"/>
      <c r="V69" s="5"/>
      <c r="W69" s="5"/>
      <c r="X69" s="5"/>
      <c r="Y69" s="5"/>
      <c r="Z69" s="5"/>
    </row>
    <row r="70" ht="32.25" customHeight="1">
      <c r="A70" s="5" t="s">
        <v>81</v>
      </c>
      <c r="B70" s="5" t="s">
        <v>77</v>
      </c>
      <c r="C70" s="5" t="str">
        <f t="shared" si="1"/>
        <v>Синтез компонентов как часть Микроэлектроника</v>
      </c>
      <c r="D70" s="7" t="str">
        <f>IFERROR(__xludf.DUMMYFUNCTION("GOOGLETRANSLATE(C70,""ru"",""en"")"),"Synthesis of components as part of microelectronics")</f>
        <v>Synthesis of components as part of microelectronics</v>
      </c>
      <c r="E70" s="5" t="str">
        <f>IFERROR(__xludf.DUMMYFUNCTION("GOOGLETRANSLATE(B70,""ru"",""en"")"),"Microelectronics")</f>
        <v>Microelectronics</v>
      </c>
      <c r="F70" s="11">
        <f t="shared" si="2"/>
        <v>69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10"/>
      <c r="V70" s="5"/>
      <c r="W70" s="5"/>
      <c r="X70" s="5"/>
      <c r="Y70" s="5"/>
      <c r="Z70" s="5"/>
    </row>
    <row r="71" ht="37.5" customHeight="1">
      <c r="A71" s="5" t="s">
        <v>82</v>
      </c>
      <c r="B71" s="5" t="s">
        <v>77</v>
      </c>
      <c r="C71" s="5" t="str">
        <f t="shared" si="1"/>
        <v>Эпитаксия как часть Микроэлектроника</v>
      </c>
      <c r="D71" s="7" t="str">
        <f>IFERROR(__xludf.DUMMYFUNCTION("GOOGLETRANSLATE(C71,""ru"",""en"")"),"Epitaxy as a part of Microelectronics")</f>
        <v>Epitaxy as a part of Microelectronics</v>
      </c>
      <c r="E71" s="5" t="str">
        <f>IFERROR(__xludf.DUMMYFUNCTION("GOOGLETRANSLATE(B71,""ru"",""en"")"),"Microelectronics")</f>
        <v>Microelectronics</v>
      </c>
      <c r="F71" s="11">
        <f t="shared" si="2"/>
        <v>70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10"/>
      <c r="V71" s="5"/>
      <c r="W71" s="5"/>
      <c r="X71" s="5"/>
      <c r="Y71" s="5"/>
      <c r="Z71" s="5"/>
    </row>
    <row r="72" ht="33.75" customHeight="1">
      <c r="A72" s="5" t="s">
        <v>83</v>
      </c>
      <c r="B72" s="5" t="s">
        <v>77</v>
      </c>
      <c r="C72" s="5" t="str">
        <f t="shared" si="1"/>
        <v>Нанесение покрытий как часть Микроэлектроника</v>
      </c>
      <c r="D72" s="7" t="str">
        <f>IFERROR(__xludf.DUMMYFUNCTION("GOOGLETRANSLATE(C72,""ru"",""en"")"),"Coating as a part of Microelectronics")</f>
        <v>Coating as a part of Microelectronics</v>
      </c>
      <c r="E72" s="5" t="str">
        <f>IFERROR(__xludf.DUMMYFUNCTION("GOOGLETRANSLATE(B72,""ru"",""en"")"),"Microelectronics")</f>
        <v>Microelectronics</v>
      </c>
      <c r="F72" s="11">
        <f t="shared" si="2"/>
        <v>71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10"/>
      <c r="V72" s="5"/>
      <c r="W72" s="5"/>
      <c r="X72" s="5"/>
      <c r="Y72" s="5"/>
      <c r="Z72" s="5"/>
    </row>
    <row r="73" ht="37.5" customHeight="1">
      <c r="A73" s="5" t="s">
        <v>84</v>
      </c>
      <c r="B73" s="5" t="s">
        <v>77</v>
      </c>
      <c r="C73" s="5" t="str">
        <f t="shared" si="1"/>
        <v>Аналитические методы как часть Микроэлектроника</v>
      </c>
      <c r="D73" s="7" t="str">
        <f>IFERROR(__xludf.DUMMYFUNCTION("GOOGLETRANSLATE(C73,""ru"",""en"")"),"Analytical methods as part of Microelectronics")</f>
        <v>Analytical methods as part of Microelectronics</v>
      </c>
      <c r="E73" s="5" t="str">
        <f>IFERROR(__xludf.DUMMYFUNCTION("GOOGLETRANSLATE(B73,""ru"",""en"")"),"Microelectronics")</f>
        <v>Microelectronics</v>
      </c>
      <c r="F73" s="11">
        <f t="shared" si="2"/>
        <v>72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10"/>
      <c r="V73" s="5"/>
      <c r="W73" s="5"/>
      <c r="X73" s="5"/>
      <c r="Y73" s="5"/>
      <c r="Z73" s="5"/>
    </row>
    <row r="74" ht="39.75" customHeight="1">
      <c r="A74" s="5" t="s">
        <v>85</v>
      </c>
      <c r="B74" s="5" t="s">
        <v>77</v>
      </c>
      <c r="C74" s="5" t="str">
        <f t="shared" si="1"/>
        <v>Материалы микроэлектроники как часть Микроэлектроника</v>
      </c>
      <c r="D74" s="7" t="str">
        <f>IFERROR(__xludf.DUMMYFUNCTION("GOOGLETRANSLATE(C74,""ru"",""en"")"),"Microelectronics materials as a part of Microelectronics")</f>
        <v>Microelectronics materials as a part of Microelectronics</v>
      </c>
      <c r="E74" s="5" t="str">
        <f>IFERROR(__xludf.DUMMYFUNCTION("GOOGLETRANSLATE(B74,""ru"",""en"")"),"Microelectronics")</f>
        <v>Microelectronics</v>
      </c>
      <c r="F74" s="11">
        <f t="shared" si="2"/>
        <v>73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10"/>
      <c r="V74" s="5"/>
      <c r="W74" s="5"/>
      <c r="X74" s="5"/>
      <c r="Y74" s="5"/>
      <c r="Z74" s="5"/>
    </row>
    <row r="75" ht="36.0" customHeight="1">
      <c r="A75" s="5" t="s">
        <v>86</v>
      </c>
      <c r="B75" s="5" t="s">
        <v>77</v>
      </c>
      <c r="C75" s="5" t="str">
        <f t="shared" si="1"/>
        <v>Моделирование как часть Микроэлектроника</v>
      </c>
      <c r="D75" s="7" t="str">
        <f>IFERROR(__xludf.DUMMYFUNCTION("GOOGLETRANSLATE(C75,""ru"",""en"")"),"Modeling as a part of Microelectronics")</f>
        <v>Modeling as a part of Microelectronics</v>
      </c>
      <c r="E75" s="5" t="str">
        <f>IFERROR(__xludf.DUMMYFUNCTION("GOOGLETRANSLATE(B75,""ru"",""en"")"),"Microelectronics")</f>
        <v>Microelectronics</v>
      </c>
      <c r="F75" s="11">
        <f t="shared" si="2"/>
        <v>74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10"/>
      <c r="V75" s="5"/>
      <c r="W75" s="5"/>
      <c r="X75" s="5"/>
      <c r="Y75" s="5"/>
      <c r="Z75" s="5"/>
    </row>
    <row r="76" ht="32.25" customHeight="1">
      <c r="A76" s="5" t="s">
        <v>87</v>
      </c>
      <c r="B76" s="5" t="s">
        <v>77</v>
      </c>
      <c r="C76" s="5" t="str">
        <f t="shared" si="1"/>
        <v>Интегральные схемы как часть Микроэлектроника</v>
      </c>
      <c r="D76" s="7" t="str">
        <f>IFERROR(__xludf.DUMMYFUNCTION("GOOGLETRANSLATE(C76,""ru"",""en"")"),"Integrated circuits as a part of microelectronics")</f>
        <v>Integrated circuits as a part of microelectronics</v>
      </c>
      <c r="E76" s="5" t="str">
        <f>IFERROR(__xludf.DUMMYFUNCTION("GOOGLETRANSLATE(B76,""ru"",""en"")"),"Microelectronics")</f>
        <v>Microelectronics</v>
      </c>
      <c r="F76" s="11">
        <f t="shared" si="2"/>
        <v>75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10"/>
      <c r="V76" s="5"/>
      <c r="W76" s="5"/>
      <c r="X76" s="5"/>
      <c r="Y76" s="5"/>
      <c r="Z76" s="5"/>
    </row>
    <row r="77" ht="41.25" customHeight="1">
      <c r="A77" s="5" t="s">
        <v>88</v>
      </c>
      <c r="B77" s="5" t="s">
        <v>77</v>
      </c>
      <c r="C77" s="5" t="str">
        <f t="shared" si="1"/>
        <v>Перспективные полупроводники как часть Микроэлектроника</v>
      </c>
      <c r="D77" s="7" t="str">
        <f>IFERROR(__xludf.DUMMYFUNCTION("GOOGLETRANSLATE(C77,""ru"",""en"")"),"Advanced Semiconductors as Part of Microelectronics")</f>
        <v>Advanced Semiconductors as Part of Microelectronics</v>
      </c>
      <c r="E77" s="5" t="str">
        <f>IFERROR(__xludf.DUMMYFUNCTION("GOOGLETRANSLATE(B77,""ru"",""en"")"),"Microelectronics")</f>
        <v>Microelectronics</v>
      </c>
      <c r="F77" s="11">
        <f t="shared" si="2"/>
        <v>76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10"/>
      <c r="V77" s="5"/>
      <c r="W77" s="5"/>
      <c r="X77" s="5"/>
      <c r="Y77" s="5"/>
      <c r="Z77" s="5"/>
    </row>
    <row r="78" ht="36.75" customHeight="1">
      <c r="A78" s="5" t="s">
        <v>89</v>
      </c>
      <c r="B78" s="6" t="s">
        <v>90</v>
      </c>
      <c r="C78" s="5" t="str">
        <f t="shared" si="1"/>
        <v>Промышленные сети как часть Производство и автоматизация</v>
      </c>
      <c r="D78" s="7" t="str">
        <f>IFERROR(__xludf.DUMMYFUNCTION("GOOGLETRANSLATE(C78,""ru"",""en"")"),"Industrial networks as part of Production and automation")</f>
        <v>Industrial networks as part of Production and automation</v>
      </c>
      <c r="E78" s="5" t="str">
        <f>IFERROR(__xludf.DUMMYFUNCTION("GOOGLETRANSLATE(B78,""ru"",""en"")"),"Manufacturing and Automation")</f>
        <v>Manufacturing and Automation</v>
      </c>
      <c r="F78" s="11">
        <f t="shared" si="2"/>
        <v>77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10"/>
      <c r="V78" s="5"/>
      <c r="W78" s="5"/>
      <c r="X78" s="5"/>
      <c r="Y78" s="5"/>
      <c r="Z78" s="5"/>
    </row>
    <row r="79" ht="48.0" customHeight="1">
      <c r="A79" s="5" t="s">
        <v>91</v>
      </c>
      <c r="B79" s="6" t="s">
        <v>90</v>
      </c>
      <c r="C79" s="5" t="str">
        <f t="shared" si="1"/>
        <v>Управление производством как часть Производство и автоматизация</v>
      </c>
      <c r="D79" s="7" t="str">
        <f>IFERROR(__xludf.DUMMYFUNCTION("GOOGLETRANSLATE(C79,""ru"",""en"")"),"Production Management as a Part of Production and Automation")</f>
        <v>Production Management as a Part of Production and Automation</v>
      </c>
      <c r="E79" s="5" t="str">
        <f>IFERROR(__xludf.DUMMYFUNCTION("GOOGLETRANSLATE(B79,""ru"",""en"")"),"Manufacturing and Automation")</f>
        <v>Manufacturing and Automation</v>
      </c>
      <c r="F79" s="11">
        <f t="shared" si="2"/>
        <v>78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10"/>
      <c r="V79" s="5"/>
      <c r="W79" s="5"/>
      <c r="X79" s="5"/>
      <c r="Y79" s="5"/>
      <c r="Z79" s="5"/>
    </row>
    <row r="80" ht="36.75" customHeight="1">
      <c r="A80" s="5" t="s">
        <v>92</v>
      </c>
      <c r="B80" s="6" t="s">
        <v>90</v>
      </c>
      <c r="C80" s="5" t="str">
        <f t="shared" si="1"/>
        <v>Взаимодействие человек-машина как часть Производство и автоматизация</v>
      </c>
      <c r="D80" s="7" t="str">
        <f>IFERROR(__xludf.DUMMYFUNCTION("GOOGLETRANSLATE(C80,""ru"",""en"")"),"Human-machine interaction as part of Manufacturing and automation")</f>
        <v>Human-machine interaction as part of Manufacturing and automation</v>
      </c>
      <c r="E80" s="5" t="str">
        <f>IFERROR(__xludf.DUMMYFUNCTION("GOOGLETRANSLATE(B80,""ru"",""en"")"),"Manufacturing and Automation")</f>
        <v>Manufacturing and Automation</v>
      </c>
      <c r="F80" s="11">
        <f t="shared" si="2"/>
        <v>79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10"/>
      <c r="V80" s="5"/>
      <c r="W80" s="5"/>
      <c r="X80" s="5"/>
      <c r="Y80" s="5"/>
      <c r="Z80" s="5"/>
    </row>
    <row r="81" ht="33.75" customHeight="1">
      <c r="A81" s="5" t="s">
        <v>93</v>
      </c>
      <c r="B81" s="6" t="s">
        <v>90</v>
      </c>
      <c r="C81" s="5" t="str">
        <f t="shared" si="1"/>
        <v>Робототехника как часть Производство и автоматизация</v>
      </c>
      <c r="D81" s="7" t="str">
        <f>IFERROR(__xludf.DUMMYFUNCTION("GOOGLETRANSLATE(C81,""ru"",""en"")"),"Robotics as a part of Manufacturing and automation")</f>
        <v>Robotics as a part of Manufacturing and automation</v>
      </c>
      <c r="E81" s="5" t="str">
        <f>IFERROR(__xludf.DUMMYFUNCTION("GOOGLETRANSLATE(B81,""ru"",""en"")"),"Manufacturing and Automation")</f>
        <v>Manufacturing and Automation</v>
      </c>
      <c r="F81" s="11">
        <f t="shared" si="2"/>
        <v>80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10"/>
      <c r="V81" s="5"/>
      <c r="W81" s="5"/>
      <c r="X81" s="5"/>
      <c r="Y81" s="5"/>
      <c r="Z81" s="5"/>
    </row>
    <row r="82" ht="40.5" customHeight="1">
      <c r="A82" s="6" t="s">
        <v>94</v>
      </c>
      <c r="B82" s="6" t="s">
        <v>90</v>
      </c>
      <c r="C82" s="5" t="str">
        <f t="shared" si="1"/>
        <v>Автоматизированная система управления технологическим процессом как часть Производство и автоматизация</v>
      </c>
      <c r="D82" s="7" t="str">
        <f>IFERROR(__xludf.DUMMYFUNCTION("GOOGLETRANSLATE(C82,""ru"",""en"")"),"Automated process control system as part of Production and automation")</f>
        <v>Automated process control system as part of Production and automation</v>
      </c>
      <c r="E82" s="5" t="str">
        <f>IFERROR(__xludf.DUMMYFUNCTION("GOOGLETRANSLATE(B82,""ru"",""en"")"),"Manufacturing and Automation")</f>
        <v>Manufacturing and Automation</v>
      </c>
      <c r="F82" s="11">
        <f t="shared" si="2"/>
        <v>81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10"/>
      <c r="V82" s="5"/>
      <c r="W82" s="5"/>
      <c r="X82" s="5"/>
      <c r="Y82" s="5"/>
      <c r="Z82" s="5"/>
    </row>
    <row r="83" ht="39.75" customHeight="1">
      <c r="A83" s="5" t="s">
        <v>95</v>
      </c>
      <c r="B83" s="6" t="s">
        <v>90</v>
      </c>
      <c r="C83" s="5" t="str">
        <f t="shared" si="1"/>
        <v>Архитектуры вычислений как часть Производство и автоматизация</v>
      </c>
      <c r="D83" s="7" t="str">
        <f>IFERROR(__xludf.DUMMYFUNCTION("GOOGLETRANSLATE(C83,""ru"",""en"")"),"Computing architectures as part of Manufacturing and automation")</f>
        <v>Computing architectures as part of Manufacturing and automation</v>
      </c>
      <c r="E83" s="5" t="str">
        <f>IFERROR(__xludf.DUMMYFUNCTION("GOOGLETRANSLATE(B83,""ru"",""en"")"),"Manufacturing and Automation")</f>
        <v>Manufacturing and Automation</v>
      </c>
      <c r="F83" s="11">
        <f t="shared" si="2"/>
        <v>82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10"/>
      <c r="V83" s="5"/>
      <c r="W83" s="5"/>
      <c r="X83" s="5"/>
      <c r="Y83" s="5"/>
      <c r="Z83" s="5"/>
    </row>
    <row r="84" ht="33.75" customHeight="1">
      <c r="A84" s="5" t="s">
        <v>96</v>
      </c>
      <c r="B84" s="6" t="s">
        <v>90</v>
      </c>
      <c r="C84" s="5" t="str">
        <f t="shared" si="1"/>
        <v>Аддитивные технологии как часть Производство и автоматизация</v>
      </c>
      <c r="D84" s="7" t="str">
        <f>IFERROR(__xludf.DUMMYFUNCTION("GOOGLETRANSLATE(C84,""ru"",""en"")"),"Additive technologies as part of Manufacturing and automation")</f>
        <v>Additive technologies as part of Manufacturing and automation</v>
      </c>
      <c r="E84" s="5" t="str">
        <f>IFERROR(__xludf.DUMMYFUNCTION("GOOGLETRANSLATE(B84,""ru"",""en"")"),"Manufacturing and Automation")</f>
        <v>Manufacturing and Automation</v>
      </c>
      <c r="F84" s="11">
        <f t="shared" si="2"/>
        <v>83</v>
      </c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10"/>
      <c r="V84" s="5"/>
      <c r="W84" s="5"/>
      <c r="X84" s="5"/>
      <c r="Y84" s="5"/>
      <c r="Z84" s="5"/>
    </row>
    <row r="85" ht="36.0" customHeight="1">
      <c r="A85" s="5" t="s">
        <v>97</v>
      </c>
      <c r="B85" s="6" t="s">
        <v>90</v>
      </c>
      <c r="C85" s="5" t="str">
        <f t="shared" si="1"/>
        <v>Мониторинг и диагностика как часть Производство и автоматизация</v>
      </c>
      <c r="D85" s="7" t="str">
        <f>IFERROR(__xludf.DUMMYFUNCTION("GOOGLETRANSLATE(C85,""ru"",""en"")"),"Monitoring and diagnostics as part of Production and automation")</f>
        <v>Monitoring and diagnostics as part of Production and automation</v>
      </c>
      <c r="E85" s="5" t="str">
        <f>IFERROR(__xludf.DUMMYFUNCTION("GOOGLETRANSLATE(B85,""ru"",""en"")"),"Manufacturing and Automation")</f>
        <v>Manufacturing and Automation</v>
      </c>
      <c r="F85" s="11">
        <f t="shared" si="2"/>
        <v>84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10"/>
      <c r="V85" s="5"/>
      <c r="W85" s="5"/>
      <c r="X85" s="5"/>
      <c r="Y85" s="5"/>
      <c r="Z85" s="5"/>
    </row>
    <row r="86" ht="44.25" customHeight="1">
      <c r="A86" s="5" t="s">
        <v>98</v>
      </c>
      <c r="B86" s="6" t="s">
        <v>90</v>
      </c>
      <c r="C86" s="5" t="str">
        <f t="shared" si="1"/>
        <v>Микрофлюидная технология как часть Производство и автоматизация</v>
      </c>
      <c r="D86" s="7" t="str">
        <f>IFERROR(__xludf.DUMMYFUNCTION("GOOGLETRANSLATE(C86,""ru"",""en"")"),"Microfluidic technology as part of Manufacturing and automation")</f>
        <v>Microfluidic technology as part of Manufacturing and automation</v>
      </c>
      <c r="E86" s="5" t="str">
        <f>IFERROR(__xludf.DUMMYFUNCTION("GOOGLETRANSLATE(B86,""ru"",""en"")"),"Manufacturing and Automation")</f>
        <v>Manufacturing and Automation</v>
      </c>
      <c r="F86" s="11">
        <f t="shared" si="2"/>
        <v>85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10"/>
      <c r="V86" s="5"/>
      <c r="W86" s="5"/>
      <c r="X86" s="5"/>
      <c r="Y86" s="5"/>
      <c r="Z86" s="5"/>
    </row>
    <row r="87" ht="41.25" customHeight="1">
      <c r="A87" s="5" t="s">
        <v>99</v>
      </c>
      <c r="B87" s="6" t="s">
        <v>90</v>
      </c>
      <c r="C87" s="5" t="str">
        <f t="shared" si="1"/>
        <v>Материалы и покрытия как часть Производство и автоматизация</v>
      </c>
      <c r="D87" s="7" t="str">
        <f>IFERROR(__xludf.DUMMYFUNCTION("GOOGLETRANSLATE(C87,""ru"",""en"")"),"Materials and coatings as part of Production and automation")</f>
        <v>Materials and coatings as part of Production and automation</v>
      </c>
      <c r="E87" s="5" t="str">
        <f>IFERROR(__xludf.DUMMYFUNCTION("GOOGLETRANSLATE(B87,""ru"",""en"")"),"Manufacturing and Automation")</f>
        <v>Manufacturing and Automation</v>
      </c>
      <c r="F87" s="11">
        <f t="shared" si="2"/>
        <v>86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10"/>
      <c r="V87" s="5"/>
      <c r="W87" s="5"/>
      <c r="X87" s="5"/>
      <c r="Y87" s="5"/>
      <c r="Z87" s="5"/>
    </row>
    <row r="88" ht="35.25" customHeight="1">
      <c r="A88" s="5" t="s">
        <v>100</v>
      </c>
      <c r="B88" s="6" t="s">
        <v>90</v>
      </c>
      <c r="C88" s="5" t="str">
        <f t="shared" si="1"/>
        <v>Немеханическая обработка как часть Производство и автоматизация</v>
      </c>
      <c r="D88" s="7" t="str">
        <f>IFERROR(__xludf.DUMMYFUNCTION("GOOGLETRANSLATE(C88,""ru"",""en"")"),"Non-mechanical processing as part of Manufacturing and automation")</f>
        <v>Non-mechanical processing as part of Manufacturing and automation</v>
      </c>
      <c r="E88" s="5" t="str">
        <f>IFERROR(__xludf.DUMMYFUNCTION("GOOGLETRANSLATE(B88,""ru"",""en"")"),"Manufacturing and Automation")</f>
        <v>Manufacturing and Automation</v>
      </c>
      <c r="F88" s="11">
        <f t="shared" si="2"/>
        <v>87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10"/>
      <c r="V88" s="5"/>
      <c r="W88" s="5"/>
      <c r="X88" s="5"/>
      <c r="Y88" s="5"/>
      <c r="Z88" s="5"/>
    </row>
    <row r="89" ht="36.75" customHeight="1">
      <c r="A89" s="5" t="s">
        <v>101</v>
      </c>
      <c r="B89" s="6" t="s">
        <v>90</v>
      </c>
      <c r="C89" s="5" t="str">
        <f t="shared" si="1"/>
        <v>Проектирование как часть Производство и автоматизация</v>
      </c>
      <c r="D89" s="7" t="str">
        <f>IFERROR(__xludf.DUMMYFUNCTION("GOOGLETRANSLATE(C89,""ru"",""en"")"),"Design as a part of Production and automation")</f>
        <v>Design as a part of Production and automation</v>
      </c>
      <c r="E89" s="5" t="str">
        <f>IFERROR(__xludf.DUMMYFUNCTION("GOOGLETRANSLATE(B89,""ru"",""en"")"),"Manufacturing and Automation")</f>
        <v>Manufacturing and Automation</v>
      </c>
      <c r="F89" s="11">
        <f t="shared" si="2"/>
        <v>88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10"/>
      <c r="V89" s="5"/>
      <c r="W89" s="5"/>
      <c r="X89" s="5"/>
      <c r="Y89" s="5"/>
      <c r="Z89" s="5"/>
    </row>
    <row r="90" ht="33.75" customHeight="1">
      <c r="A90" s="12" t="s">
        <v>102</v>
      </c>
      <c r="B90" s="12" t="s">
        <v>90</v>
      </c>
      <c r="C90" s="5" t="str">
        <f t="shared" si="1"/>
        <v>Производство соединительных деталей как часть Производство и автоматизация</v>
      </c>
      <c r="D90" s="7" t="str">
        <f>IFERROR(__xludf.DUMMYFUNCTION("GOOGLETRANSLATE(C90,""ru"",""en"")"),"Production of connecting parts as part of Production and automation")</f>
        <v>Production of connecting parts as part of Production and automation</v>
      </c>
      <c r="E90" s="5" t="str">
        <f>IFERROR(__xludf.DUMMYFUNCTION("GOOGLETRANSLATE(B90,""ru"",""en"")"),"Manufacturing and Automation")</f>
        <v>Manufacturing and Automation</v>
      </c>
      <c r="F90" s="11">
        <f t="shared" si="2"/>
        <v>89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10"/>
      <c r="V90" s="5"/>
      <c r="W90" s="5"/>
      <c r="X90" s="5"/>
      <c r="Y90" s="5"/>
      <c r="Z90" s="5"/>
    </row>
    <row r="91" ht="34.5" customHeight="1">
      <c r="A91" s="12" t="s">
        <v>103</v>
      </c>
      <c r="B91" s="12" t="s">
        <v>90</v>
      </c>
      <c r="C91" s="5" t="str">
        <f t="shared" si="1"/>
        <v>Производство труб как часть Производство и автоматизация</v>
      </c>
      <c r="D91" s="7" t="str">
        <f>IFERROR(__xludf.DUMMYFUNCTION("GOOGLETRANSLATE(C91,""ru"",""en"")"),"Pipe production as part of Production and automation")</f>
        <v>Pipe production as part of Production and automation</v>
      </c>
      <c r="E91" s="5" t="str">
        <f>IFERROR(__xludf.DUMMYFUNCTION("GOOGLETRANSLATE(B91,""ru"",""en"")"),"Manufacturing and Automation")</f>
        <v>Manufacturing and Automation</v>
      </c>
      <c r="F91" s="11">
        <f t="shared" si="2"/>
        <v>90</v>
      </c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10"/>
      <c r="V91" s="5"/>
      <c r="W91" s="5"/>
      <c r="X91" s="5"/>
      <c r="Y91" s="5"/>
      <c r="Z91" s="5"/>
    </row>
    <row r="92" ht="34.5" customHeight="1">
      <c r="A92" s="6" t="s">
        <v>104</v>
      </c>
      <c r="B92" s="6" t="s">
        <v>105</v>
      </c>
      <c r="C92" s="5" t="str">
        <f t="shared" si="1"/>
        <v>Автоматизация как часть Сельское хозяйство</v>
      </c>
      <c r="D92" s="7" t="str">
        <f>IFERROR(__xludf.DUMMYFUNCTION("GOOGLETRANSLATE(C92,""ru"",""en"")"),"Automation as a part of Agriculture")</f>
        <v>Automation as a part of Agriculture</v>
      </c>
      <c r="E92" s="5" t="str">
        <f>IFERROR(__xludf.DUMMYFUNCTION("GOOGLETRANSLATE(B92,""ru"",""en"")"),"Agriculture")</f>
        <v>Agriculture</v>
      </c>
      <c r="F92" s="11">
        <f t="shared" si="2"/>
        <v>91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10"/>
      <c r="V92" s="5"/>
      <c r="W92" s="5"/>
      <c r="X92" s="5"/>
      <c r="Y92" s="5"/>
      <c r="Z92" s="5"/>
    </row>
    <row r="93" ht="38.25" customHeight="1">
      <c r="A93" s="5" t="s">
        <v>106</v>
      </c>
      <c r="B93" s="5" t="s">
        <v>107</v>
      </c>
      <c r="C93" s="5" t="str">
        <f t="shared" si="1"/>
        <v>Беспроводная связь как часть Технологии передачи информации</v>
      </c>
      <c r="D93" s="7" t="str">
        <f>IFERROR(__xludf.DUMMYFUNCTION("GOOGLETRANSLATE(C93,""ru"",""en"")"),"Wireless communication as a part of information transmission technology")</f>
        <v>Wireless communication as a part of information transmission technology</v>
      </c>
      <c r="E93" s="5" t="str">
        <f>IFERROR(__xludf.DUMMYFUNCTION("GOOGLETRANSLATE(B93,""ru"",""en"")"),"Information transmission technologies")</f>
        <v>Information transmission technologies</v>
      </c>
      <c r="F93" s="11">
        <f t="shared" si="2"/>
        <v>92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10"/>
      <c r="V93" s="5"/>
      <c r="W93" s="5"/>
      <c r="X93" s="5"/>
      <c r="Y93" s="5"/>
      <c r="Z93" s="5"/>
    </row>
    <row r="94" ht="40.5" customHeight="1">
      <c r="A94" s="5" t="s">
        <v>108</v>
      </c>
      <c r="B94" s="5" t="s">
        <v>107</v>
      </c>
      <c r="C94" s="5" t="str">
        <f t="shared" si="1"/>
        <v>Оптическая связь как часть Технологии передачи информации</v>
      </c>
      <c r="D94" s="7" t="str">
        <f>IFERROR(__xludf.DUMMYFUNCTION("GOOGLETRANSLATE(C94,""ru"",""en"")"),"Optical communication as a part of information transmission technology")</f>
        <v>Optical communication as a part of information transmission technology</v>
      </c>
      <c r="E94" s="5" t="str">
        <f>IFERROR(__xludf.DUMMYFUNCTION("GOOGLETRANSLATE(B94,""ru"",""en"")"),"Information transmission technologies")</f>
        <v>Information transmission technologies</v>
      </c>
      <c r="F94" s="11">
        <f t="shared" si="2"/>
        <v>93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10"/>
      <c r="V94" s="5"/>
      <c r="W94" s="5"/>
      <c r="X94" s="5"/>
      <c r="Y94" s="5"/>
      <c r="Z94" s="5"/>
    </row>
    <row r="95" ht="36.0" customHeight="1">
      <c r="A95" s="5" t="s">
        <v>109</v>
      </c>
      <c r="B95" s="5" t="s">
        <v>107</v>
      </c>
      <c r="C95" s="5" t="str">
        <f t="shared" si="1"/>
        <v>Протоколы и методы как часть Технологии передачи информации</v>
      </c>
      <c r="D95" s="7" t="str">
        <f>IFERROR(__xludf.DUMMYFUNCTION("GOOGLETRANSLATE(C95,""ru"",""en"")"),"Protocols and methods as part of Information Transfer Technology")</f>
        <v>Protocols and methods as part of Information Transfer Technology</v>
      </c>
      <c r="E95" s="5" t="str">
        <f>IFERROR(__xludf.DUMMYFUNCTION("GOOGLETRANSLATE(B95,""ru"",""en"")"),"Information transmission technologies")</f>
        <v>Information transmission technologies</v>
      </c>
      <c r="F95" s="11">
        <f t="shared" si="2"/>
        <v>94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10"/>
      <c r="V95" s="5"/>
      <c r="W95" s="5"/>
      <c r="X95" s="5"/>
      <c r="Y95" s="5"/>
      <c r="Z95" s="5"/>
    </row>
    <row r="96" ht="34.5" customHeight="1">
      <c r="A96" s="5" t="s">
        <v>110</v>
      </c>
      <c r="B96" s="5" t="s">
        <v>107</v>
      </c>
      <c r="C96" s="5" t="str">
        <f t="shared" si="1"/>
        <v>Квантовая связь как часть Технологии передачи информации</v>
      </c>
      <c r="D96" s="7" t="str">
        <f>IFERROR(__xludf.DUMMYFUNCTION("GOOGLETRANSLATE(C96,""ru"",""en"")"),"Quantum communication as part of information transmission technology")</f>
        <v>Quantum communication as part of information transmission technology</v>
      </c>
      <c r="E96" s="5" t="str">
        <f>IFERROR(__xludf.DUMMYFUNCTION("GOOGLETRANSLATE(B96,""ru"",""en"")"),"Information transmission technologies")</f>
        <v>Information transmission technologies</v>
      </c>
      <c r="F96" s="11">
        <f t="shared" si="2"/>
        <v>95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10"/>
      <c r="V96" s="5"/>
      <c r="W96" s="5"/>
      <c r="X96" s="5"/>
      <c r="Y96" s="5"/>
      <c r="Z96" s="5"/>
    </row>
    <row r="97" ht="34.5" customHeight="1">
      <c r="A97" s="5" t="s">
        <v>111</v>
      </c>
      <c r="B97" s="5" t="s">
        <v>107</v>
      </c>
      <c r="C97" s="5" t="str">
        <f t="shared" si="1"/>
        <v>Безопасная связь как часть Технологии передачи информации</v>
      </c>
      <c r="D97" s="7" t="str">
        <f>IFERROR(__xludf.DUMMYFUNCTION("GOOGLETRANSLATE(C97,""ru"",""en"")"),"Secure Communication as Part of Information Transmission Technology")</f>
        <v>Secure Communication as Part of Information Transmission Technology</v>
      </c>
      <c r="E97" s="5" t="str">
        <f>IFERROR(__xludf.DUMMYFUNCTION("GOOGLETRANSLATE(B97,""ru"",""en"")"),"Information transmission technologies")</f>
        <v>Information transmission technologies</v>
      </c>
      <c r="F97" s="11">
        <f t="shared" si="2"/>
        <v>96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10"/>
      <c r="V97" s="5"/>
      <c r="W97" s="5"/>
      <c r="X97" s="5"/>
      <c r="Y97" s="5"/>
      <c r="Z97" s="5"/>
    </row>
    <row r="98" ht="31.5" customHeight="1">
      <c r="A98" s="5" t="s">
        <v>112</v>
      </c>
      <c r="B98" s="6" t="s">
        <v>113</v>
      </c>
      <c r="C98" s="5" t="str">
        <f t="shared" si="1"/>
        <v>Расширенная реальность (XR) как часть Информационные технологии</v>
      </c>
      <c r="D98" s="7" t="str">
        <f>IFERROR(__xludf.DUMMYFUNCTION("GOOGLETRANSLATE(C98,""ru"",""en"")"),"Extended Reality (XR) as a part of Information Technology")</f>
        <v>Extended Reality (XR) as a part of Information Technology</v>
      </c>
      <c r="E98" s="5" t="str">
        <f>IFERROR(__xludf.DUMMYFUNCTION("GOOGLETRANSLATE(B98,""ru"",""en"")"),"Information Technology")</f>
        <v>Information Technology</v>
      </c>
      <c r="F98" s="11">
        <f t="shared" si="2"/>
        <v>97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10"/>
      <c r="V98" s="5"/>
      <c r="W98" s="5"/>
      <c r="X98" s="5"/>
      <c r="Y98" s="5"/>
      <c r="Z98" s="5"/>
    </row>
    <row r="99" ht="34.5" customHeight="1">
      <c r="A99" s="6" t="s">
        <v>114</v>
      </c>
      <c r="B99" s="6" t="s">
        <v>113</v>
      </c>
      <c r="C99" s="5" t="str">
        <f t="shared" si="1"/>
        <v>Фреймфорки для AI как часть Информационные технологии</v>
      </c>
      <c r="D99" s="7" t="str">
        <f>IFERROR(__xludf.DUMMYFUNCTION("GOOGLETRANSLATE(C99,""ru"",""en"")"),"AI Frameworks as a Part of Information Technology")</f>
        <v>AI Frameworks as a Part of Information Technology</v>
      </c>
      <c r="E99" s="5" t="str">
        <f>IFERROR(__xludf.DUMMYFUNCTION("GOOGLETRANSLATE(B99,""ru"",""en"")"),"Information Technology")</f>
        <v>Information Technology</v>
      </c>
      <c r="F99" s="11">
        <f t="shared" si="2"/>
        <v>98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10"/>
      <c r="V99" s="5"/>
      <c r="W99" s="5"/>
      <c r="X99" s="5"/>
      <c r="Y99" s="5"/>
      <c r="Z99" s="5"/>
    </row>
    <row r="100" ht="39.0" customHeight="1">
      <c r="A100" s="6" t="s">
        <v>115</v>
      </c>
      <c r="B100" s="6" t="s">
        <v>113</v>
      </c>
      <c r="C100" s="5" t="str">
        <f t="shared" si="1"/>
        <v>Безопасность AI моделей как часть Информационные технологии</v>
      </c>
      <c r="D100" s="7" t="str">
        <f>IFERROR(__xludf.DUMMYFUNCTION("GOOGLETRANSLATE(C100,""ru"",""en"")"),"Security of AI models as part of Information Technology")</f>
        <v>Security of AI models as part of Information Technology</v>
      </c>
      <c r="E100" s="5" t="str">
        <f>IFERROR(__xludf.DUMMYFUNCTION("GOOGLETRANSLATE(B100,""ru"",""en"")"),"Information Technology")</f>
        <v>Information Technology</v>
      </c>
      <c r="F100" s="11">
        <f t="shared" si="2"/>
        <v>99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0"/>
      <c r="V100" s="5"/>
      <c r="W100" s="5"/>
      <c r="X100" s="5"/>
      <c r="Y100" s="5"/>
      <c r="Z100" s="5"/>
    </row>
    <row r="101" ht="36.0" customHeight="1">
      <c r="A101" s="5" t="s">
        <v>116</v>
      </c>
      <c r="B101" s="6" t="s">
        <v>113</v>
      </c>
      <c r="C101" s="5" t="str">
        <f t="shared" si="1"/>
        <v>Компьютерное зрение как часть Информационные технологии</v>
      </c>
      <c r="D101" s="7" t="str">
        <f>IFERROR(__xludf.DUMMYFUNCTION("GOOGLETRANSLATE(C101,""ru"",""en"")"),"Computer vision as a part of Information Technology")</f>
        <v>Computer vision as a part of Information Technology</v>
      </c>
      <c r="E101" s="5" t="str">
        <f>IFERROR(__xludf.DUMMYFUNCTION("GOOGLETRANSLATE(B101,""ru"",""en"")"),"Information Technology")</f>
        <v>Information Technology</v>
      </c>
      <c r="F101" s="11">
        <f t="shared" si="2"/>
        <v>100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0"/>
      <c r="V101" s="5"/>
      <c r="W101" s="5"/>
      <c r="X101" s="5"/>
      <c r="Y101" s="5"/>
      <c r="Z101" s="5"/>
    </row>
    <row r="102" ht="42.0" customHeight="1">
      <c r="A102" s="6" t="s">
        <v>117</v>
      </c>
      <c r="B102" s="6" t="s">
        <v>113</v>
      </c>
      <c r="C102" s="5" t="str">
        <f t="shared" si="1"/>
        <v>AI архитектуры и модели как часть Информационные технологии</v>
      </c>
      <c r="D102" s="7" t="str">
        <f>IFERROR(__xludf.DUMMYFUNCTION("GOOGLETRANSLATE(C102,""ru"",""en"")"),"AI architectures and models as part of Information Technology")</f>
        <v>AI architectures and models as part of Information Technology</v>
      </c>
      <c r="E102" s="5" t="str">
        <f>IFERROR(__xludf.DUMMYFUNCTION("GOOGLETRANSLATE(B102,""ru"",""en"")"),"Information Technology")</f>
        <v>Information Technology</v>
      </c>
      <c r="F102" s="11">
        <f t="shared" si="2"/>
        <v>101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10"/>
      <c r="V102" s="5"/>
      <c r="W102" s="5"/>
      <c r="X102" s="5"/>
      <c r="Y102" s="5"/>
      <c r="Z102" s="5"/>
    </row>
    <row r="103" ht="42.75" customHeight="1">
      <c r="A103" s="6" t="s">
        <v>118</v>
      </c>
      <c r="B103" s="6" t="s">
        <v>113</v>
      </c>
      <c r="C103" s="5" t="str">
        <f t="shared" si="1"/>
        <v>Автоматическая обработка естественного языка как часть Информационные технологии</v>
      </c>
      <c r="D103" s="7" t="str">
        <f>IFERROR(__xludf.DUMMYFUNCTION("GOOGLETRANSLATE(C103,""ru"",""en"")"),"Automatic natural language processing as part of Information Technology")</f>
        <v>Automatic natural language processing as part of Information Technology</v>
      </c>
      <c r="E103" s="5" t="str">
        <f>IFERROR(__xludf.DUMMYFUNCTION("GOOGLETRANSLATE(B103,""ru"",""en"")"),"Information Technology")</f>
        <v>Information Technology</v>
      </c>
      <c r="F103" s="11">
        <f t="shared" si="2"/>
        <v>102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39.75" customHeight="1">
      <c r="A104" s="5" t="s">
        <v>119</v>
      </c>
      <c r="B104" s="6" t="s">
        <v>113</v>
      </c>
      <c r="C104" s="5" t="str">
        <f t="shared" si="1"/>
        <v>Подготовка данных как часть Информационные технологии</v>
      </c>
      <c r="D104" s="7" t="str">
        <f>IFERROR(__xludf.DUMMYFUNCTION("GOOGLETRANSLATE(C104,""ru"",""en"")"),"Data preparation as part of Information Technology")</f>
        <v>Data preparation as part of Information Technology</v>
      </c>
      <c r="E104" s="5" t="str">
        <f>IFERROR(__xludf.DUMMYFUNCTION("GOOGLETRANSLATE(B104,""ru"",""en"")"),"Information Technology")</f>
        <v>Information Technology</v>
      </c>
      <c r="F104" s="11">
        <f t="shared" si="2"/>
        <v>103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41.25" customHeight="1">
      <c r="A105" s="5" t="s">
        <v>120</v>
      </c>
      <c r="B105" s="6" t="s">
        <v>113</v>
      </c>
      <c r="C105" s="5" t="str">
        <f t="shared" si="1"/>
        <v>Оптимизация вычислений как часть Информационные технологии</v>
      </c>
      <c r="D105" s="7" t="str">
        <f>IFERROR(__xludf.DUMMYFUNCTION("GOOGLETRANSLATE(C105,""ru"",""en"")"),"Optimization of Computations as a Part of Information Technology")</f>
        <v>Optimization of Computations as a Part of Information Technology</v>
      </c>
      <c r="E105" s="5" t="str">
        <f>IFERROR(__xludf.DUMMYFUNCTION("GOOGLETRANSLATE(B105,""ru"",""en"")"),"Information Technology")</f>
        <v>Information Technology</v>
      </c>
      <c r="F105" s="11">
        <f t="shared" si="2"/>
        <v>104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42.75" customHeight="1">
      <c r="A106" s="6" t="s">
        <v>121</v>
      </c>
      <c r="B106" s="6" t="s">
        <v>113</v>
      </c>
      <c r="C106" s="5" t="str">
        <f t="shared" si="1"/>
        <v>Мультимодальные AI модели как часть Информационные технологии</v>
      </c>
      <c r="D106" s="7" t="str">
        <f>IFERROR(__xludf.DUMMYFUNCTION("GOOGLETRANSLATE(C106,""ru"",""en"")"),"Multimodal AI models as part of Information Technology")</f>
        <v>Multimodal AI models as part of Information Technology</v>
      </c>
      <c r="E106" s="5" t="str">
        <f>IFERROR(__xludf.DUMMYFUNCTION("GOOGLETRANSLATE(B106,""ru"",""en"")"),"Information Technology")</f>
        <v>Information Technology</v>
      </c>
      <c r="F106" s="11">
        <f t="shared" si="2"/>
        <v>105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50.25" customHeight="1">
      <c r="A107" s="5" t="s">
        <v>122</v>
      </c>
      <c r="B107" s="6" t="s">
        <v>113</v>
      </c>
      <c r="C107" s="5" t="str">
        <f t="shared" si="1"/>
        <v>Анализ данных как часть Информационные технологии</v>
      </c>
      <c r="D107" s="7" t="str">
        <f>IFERROR(__xludf.DUMMYFUNCTION("GOOGLETRANSLATE(C107,""ru"",""en"")"),"Data Analysis as a Part of Information Technology")</f>
        <v>Data Analysis as a Part of Information Technology</v>
      </c>
      <c r="E107" s="5" t="str">
        <f>IFERROR(__xludf.DUMMYFUNCTION("GOOGLETRANSLATE(B107,""ru"",""en"")"),"Information Technology")</f>
        <v>Information Technology</v>
      </c>
      <c r="F107" s="11">
        <f t="shared" si="2"/>
        <v>106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47.25" customHeight="1">
      <c r="A108" s="5" t="s">
        <v>123</v>
      </c>
      <c r="B108" s="6" t="s">
        <v>113</v>
      </c>
      <c r="C108" s="5" t="str">
        <f t="shared" si="1"/>
        <v>Аппаратное обеспечение как часть Информационные технологии</v>
      </c>
      <c r="D108" s="7" t="str">
        <f>IFERROR(__xludf.DUMMYFUNCTION("GOOGLETRANSLATE(C108,""ru"",""en"")"),"Hardware as a part of Information Technology")</f>
        <v>Hardware as a part of Information Technology</v>
      </c>
      <c r="E108" s="5" t="str">
        <f>IFERROR(__xludf.DUMMYFUNCTION("GOOGLETRANSLATE(B108,""ru"",""en"")"),"Information Technology")</f>
        <v>Information Technology</v>
      </c>
      <c r="F108" s="11">
        <f t="shared" si="2"/>
        <v>107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43.5" customHeight="1">
      <c r="A109" s="6" t="s">
        <v>124</v>
      </c>
      <c r="B109" s="6" t="s">
        <v>113</v>
      </c>
      <c r="C109" s="5" t="str">
        <f t="shared" si="1"/>
        <v>Автоматизация бизнес процессов как часть Информационные технологии</v>
      </c>
      <c r="D109" s="7" t="str">
        <f>IFERROR(__xludf.DUMMYFUNCTION("GOOGLETRANSLATE(C109,""ru"",""en"")"),"Business process automation as part of Information Technology")</f>
        <v>Business process automation as part of Information Technology</v>
      </c>
      <c r="E109" s="5" t="str">
        <f>IFERROR(__xludf.DUMMYFUNCTION("GOOGLETRANSLATE(B109,""ru"",""en"")"),"Information Technology")</f>
        <v>Information Technology</v>
      </c>
      <c r="F109" s="11">
        <f t="shared" si="2"/>
        <v>108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39.0" customHeight="1">
      <c r="A110" s="6" t="s">
        <v>125</v>
      </c>
      <c r="B110" s="6" t="s">
        <v>113</v>
      </c>
      <c r="C110" s="5" t="str">
        <f t="shared" si="1"/>
        <v>Кибербезопасность как часть Информационные технологии</v>
      </c>
      <c r="D110" s="7" t="str">
        <f>IFERROR(__xludf.DUMMYFUNCTION("GOOGLETRANSLATE(C110,""ru"",""en"")"),"Cybersecurity as a part of Information Technology")</f>
        <v>Cybersecurity as a part of Information Technology</v>
      </c>
      <c r="E110" s="5" t="str">
        <f>IFERROR(__xludf.DUMMYFUNCTION("GOOGLETRANSLATE(B110,""ru"",""en"")"),"Information Technology")</f>
        <v>Information Technology</v>
      </c>
      <c r="F110" s="11">
        <f t="shared" si="2"/>
        <v>109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44.25" customHeight="1">
      <c r="A111" s="6" t="s">
        <v>126</v>
      </c>
      <c r="B111" s="6" t="s">
        <v>113</v>
      </c>
      <c r="C111" s="5" t="str">
        <f t="shared" si="1"/>
        <v>Облачные решения как часть Информационные технологии</v>
      </c>
      <c r="D111" s="7" t="str">
        <f>IFERROR(__xludf.DUMMYFUNCTION("GOOGLETRANSLATE(C111,""ru"",""en"")"),"Cloud solutions as part of Information Technology")</f>
        <v>Cloud solutions as part of Information Technology</v>
      </c>
      <c r="E111" s="5" t="str">
        <f>IFERROR(__xludf.DUMMYFUNCTION("GOOGLETRANSLATE(B111,""ru"",""en"")"),"Information Technology")</f>
        <v>Information Technology</v>
      </c>
      <c r="F111" s="11">
        <f t="shared" si="2"/>
        <v>110</v>
      </c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60.0" customHeight="1">
      <c r="A112" s="6" t="s">
        <v>127</v>
      </c>
      <c r="B112" s="6" t="s">
        <v>113</v>
      </c>
      <c r="C112" s="5" t="str">
        <f t="shared" si="1"/>
        <v>Контейнеризация как часть Информационные технологии</v>
      </c>
      <c r="D112" s="7" t="str">
        <f>IFERROR(__xludf.DUMMYFUNCTION("GOOGLETRANSLATE(C112,""ru"",""en"")"),"Containerization as a part of Information Technology")</f>
        <v>Containerization as a part of Information Technology</v>
      </c>
      <c r="E112" s="5" t="str">
        <f>IFERROR(__xludf.DUMMYFUNCTION("GOOGLETRANSLATE(B112,""ru"",""en"")"),"Information Technology")</f>
        <v>Information Technology</v>
      </c>
      <c r="F112" s="11">
        <f t="shared" si="2"/>
        <v>111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42.75" customHeight="1">
      <c r="A113" s="6" t="s">
        <v>128</v>
      </c>
      <c r="B113" s="6" t="s">
        <v>113</v>
      </c>
      <c r="C113" s="5" t="str">
        <f t="shared" si="1"/>
        <v>Системы управления проектами как часть Информационные технологии</v>
      </c>
      <c r="D113" s="7" t="str">
        <f>IFERROR(__xludf.DUMMYFUNCTION("GOOGLETRANSLATE(C113,""ru"",""en"")"),"Project management systems as part of Information Technology")</f>
        <v>Project management systems as part of Information Technology</v>
      </c>
      <c r="E113" s="5" t="str">
        <f>IFERROR(__xludf.DUMMYFUNCTION("GOOGLETRANSLATE(B113,""ru"",""en"")"),"Information Technology")</f>
        <v>Information Technology</v>
      </c>
      <c r="F113" s="11">
        <f t="shared" si="2"/>
        <v>112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49.5" customHeight="1">
      <c r="A114" s="12" t="s">
        <v>129</v>
      </c>
      <c r="B114" s="12" t="s">
        <v>30</v>
      </c>
      <c r="C114" s="5" t="str">
        <f t="shared" si="1"/>
        <v>Добыча газа как часть Добыча полезных ископаемых</v>
      </c>
      <c r="D114" s="5" t="str">
        <f>IFERROR(__xludf.DUMMYFUNCTION("GOOGLETRANSLATE(C114,""ru"",""en"")"),"Gas production as part of mining")</f>
        <v>Gas production as part of mining</v>
      </c>
      <c r="E114" s="5" t="str">
        <f>IFERROR(__xludf.DUMMYFUNCTION("GOOGLETRANSLATE(B114,""ru"",""en"")"),"Mining")</f>
        <v>Mining</v>
      </c>
      <c r="F114" s="11">
        <f t="shared" si="2"/>
        <v>113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45.0" customHeight="1">
      <c r="A115" s="12" t="s">
        <v>130</v>
      </c>
      <c r="B115" s="12" t="s">
        <v>30</v>
      </c>
      <c r="C115" s="5" t="str">
        <f t="shared" si="1"/>
        <v>Добыча металлов как часть Добыча полезных ископаемых</v>
      </c>
      <c r="D115" s="5" t="str">
        <f>IFERROR(__xludf.DUMMYFUNCTION("GOOGLETRANSLATE(C115,""ru"",""en"")"),"Metal mining as part of Mining")</f>
        <v>Metal mining as part of Mining</v>
      </c>
      <c r="E115" s="5" t="str">
        <f>IFERROR(__xludf.DUMMYFUNCTION("GOOGLETRANSLATE(B115,""ru"",""en"")"),"Mining")</f>
        <v>Mining</v>
      </c>
      <c r="F115" s="11">
        <f t="shared" si="2"/>
        <v>114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45.75" customHeight="1">
      <c r="A116" s="12" t="s">
        <v>131</v>
      </c>
      <c r="B116" s="12" t="s">
        <v>30</v>
      </c>
      <c r="C116" s="5" t="str">
        <f t="shared" si="1"/>
        <v>Добыча угля как часть Добыча полезных ископаемых</v>
      </c>
      <c r="D116" s="5" t="str">
        <f>IFERROR(__xludf.DUMMYFUNCTION("GOOGLETRANSLATE(C116,""ru"",""en"")"),"Coal mining as part of Mining")</f>
        <v>Coal mining as part of Mining</v>
      </c>
      <c r="E116" s="5" t="str">
        <f>IFERROR(__xludf.DUMMYFUNCTION("GOOGLETRANSLATE(B116,""ru"",""en"")"),"Mining")</f>
        <v>Mining</v>
      </c>
      <c r="F116" s="11">
        <f t="shared" si="2"/>
        <v>115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13"/>
      <c r="B117" s="1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13"/>
      <c r="B118" s="1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13"/>
      <c r="B119" s="1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autoFilter ref="$A$1:$D$113">
    <sortState ref="A1:D113">
      <sortCondition ref="B1:B113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2025-07-04T11:23:40Z</dcterms:created>
  <dc:creator>openpyxl</dc:creator>
</cp:coreProperties>
</file>