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AAED62E82D54B409AB5C8B0C7DD6A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99280" y="1892300"/>
          <a:ext cx="11239500" cy="919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CFD75D374CE4DDE9E03BA4DC092D7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16145" y="2374900"/>
          <a:ext cx="10467975" cy="877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DCA3A3E153C4171953BC0544CE3C76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16145" y="2819400"/>
          <a:ext cx="10601325" cy="9353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49006A477D2349A0BE5661F7511B2CB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16145" y="3263900"/>
          <a:ext cx="11410950" cy="9458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2B3F99283104BCBB532A5A0354AB72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63240" y="4356100"/>
          <a:ext cx="10563225" cy="871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6639CE39850471191E748FA5694FB6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476220" y="5295900"/>
          <a:ext cx="12630150" cy="9820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7C45C7571ED744B89C8B413974F434E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476220" y="5765800"/>
          <a:ext cx="14925675" cy="845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DC6207669014A37BFB9BE39DC187DC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303605" y="1066800"/>
          <a:ext cx="24403050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E861988B73846E0B38C47E32EB5393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476220" y="4826000"/>
          <a:ext cx="11811000" cy="883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6D09333D2B624D3AA8D9D1DBAAFF674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476220" y="6235700"/>
          <a:ext cx="11315700" cy="987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F8652202BAD9483CA0345616A3ED7FD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129760" y="8801100"/>
          <a:ext cx="15478125" cy="976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840878A904E4B56A2DD87192D35456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129760" y="9271000"/>
          <a:ext cx="13106400" cy="9801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D3ACB0D6ED9E402EB08DE4311E6D85F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129760" y="9740900"/>
          <a:ext cx="9029700" cy="791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A1B8F4BCF0C4B34AB3CE341C5ED656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129760" y="10210800"/>
          <a:ext cx="18392775" cy="925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4322BD9D201E4A40820FC7B99B81384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129760" y="3886200"/>
          <a:ext cx="8039100" cy="579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4DAF5BED214466BBC185D077DB108F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726660" y="11150600"/>
          <a:ext cx="14173200" cy="942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F05DCBE9AA4948C1A4F8791A69F0466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871565" y="12026900"/>
          <a:ext cx="14516100" cy="878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05EEE1B1EC2C430FBAC6E707CF2F7ED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871565" y="12496800"/>
          <a:ext cx="16383000" cy="351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670CE2A04B84A3CBC23D16A2ACA0B5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871565" y="12966700"/>
          <a:ext cx="13487400" cy="7058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1B6F34B990E4E9C9F549EF307D7384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871565" y="11087100"/>
          <a:ext cx="12954000" cy="952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C0FBD3B25C0C44CA8D14D37D40DAB5E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871565" y="13906500"/>
          <a:ext cx="11258550" cy="940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DCC4AF20B1B4567A53A244B9296EC7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0760690" y="14376400"/>
          <a:ext cx="11239500" cy="7705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C9C4D65D091D4D439C3E616B28217BA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041995" y="14846300"/>
          <a:ext cx="11687175" cy="9344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24C3BE2745B24940BCB18141774E4E1D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041995" y="16725900"/>
          <a:ext cx="11401425" cy="916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FB602AFCED944FE5A9F6046FE878B8F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041995" y="17602200"/>
          <a:ext cx="12039600" cy="937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24671931C21B4D7DBB8D2B54F6B675D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041995" y="16256000"/>
          <a:ext cx="13954125" cy="821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8FB478083FCD466684C3DF6EDED9285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041995" y="18580100"/>
          <a:ext cx="9839325" cy="940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FD18B3E38FD14917BD88AE6EA643AF3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1041995" y="19621500"/>
          <a:ext cx="12896850" cy="9477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B4697F603E5040639414457DD3A26A1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041995" y="15316200"/>
          <a:ext cx="13677900" cy="884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FF2E2B0E719546D9AA6D48D0C0E18B6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957665" y="16256000"/>
          <a:ext cx="12087225" cy="937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6BC8FD8FB0D04132A093BA95446C2B5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1957665" y="15786100"/>
          <a:ext cx="11953875" cy="87915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<sst xmlns="http://schemas.openxmlformats.org/spreadsheetml/2006/main" count="514" uniqueCount="127">
  <si>
    <t>Номер</t>
  </si>
  <si>
    <t>rho(t) в 13 точках</t>
  </si>
  <si>
    <t>Период (года)</t>
  </si>
  <si>
    <t>Амплитуда %</t>
  </si>
  <si>
    <t>Угол центра перепада (градусов)</t>
  </si>
  <si>
    <t>d phi</t>
  </si>
  <si>
    <t>d (отношение перепада)</t>
  </si>
  <si>
    <t>Порядок по пространству</t>
  </si>
  <si>
    <t>Порядок по времени</t>
  </si>
  <si>
    <t>Число ячеек</t>
  </si>
  <si>
    <t>Схема</t>
  </si>
  <si>
    <t>Атомы (вмороженные)</t>
  </si>
  <si>
    <t>Есть ли неустойчивость?</t>
  </si>
  <si>
    <t>Картинка</t>
  </si>
  <si>
    <t>Комментарий</t>
  </si>
  <si>
    <t>1.2</t>
  </si>
  <si>
    <t>-</t>
  </si>
  <si>
    <t>0</t>
  </si>
  <si>
    <t>1</t>
  </si>
  <si>
    <t>62000</t>
  </si>
  <si>
    <t>HLLC</t>
  </si>
  <si>
    <t>да</t>
  </si>
  <si>
    <t>нет</t>
  </si>
  <si>
    <t>1.3</t>
  </si>
  <si>
    <t>45</t>
  </si>
  <si>
    <t>1.8</t>
  </si>
  <si>
    <t>Сравнение первого и второго порядка по времени для 3.3 и 3.10</t>
  </si>
  <si>
    <t>1.4</t>
  </si>
  <si>
    <t>2 (TVD)</t>
  </si>
  <si>
    <t>2.1</t>
  </si>
  <si>
    <t>488000</t>
  </si>
  <si>
    <t>3.3</t>
  </si>
  <si>
    <t>965500</t>
  </si>
  <si>
    <t>3.4</t>
  </si>
  <si>
    <t>30</t>
  </si>
  <si>
    <t>Какая-то слишком сильная неустойчивость</t>
  </si>
  <si>
    <t>3.5</t>
  </si>
  <si>
    <t>+</t>
  </si>
  <si>
    <t>35</t>
  </si>
  <si>
    <t>2 (RK2)</t>
  </si>
  <si>
    <t>для этого расчёта надо сделать мультфильм</t>
  </si>
  <si>
    <t>3.6</t>
  </si>
  <si>
    <t>27.5 - 32.5</t>
  </si>
  <si>
    <t>5</t>
  </si>
  <si>
    <t>3.7</t>
  </si>
  <si>
    <t>25 - 35</t>
  </si>
  <si>
    <t>10</t>
  </si>
  <si>
    <t>неустойчивость слабая, в тонком слое вблизи гелиопаузы, на высоких широтах</t>
  </si>
  <si>
    <t>3.8</t>
  </si>
  <si>
    <t>20 - 40</t>
  </si>
  <si>
    <t>20</t>
  </si>
  <si>
    <t>почти нет</t>
  </si>
  <si>
    <t>3.9</t>
  </si>
  <si>
    <t>0.55555555</t>
  </si>
  <si>
    <t>да (только К-Г)</t>
  </si>
  <si>
    <t>3.10</t>
  </si>
  <si>
    <t>не отличается от схемы первого порядка по времени</t>
  </si>
  <si>
    <t>3.11 (ниже перезаписано)</t>
  </si>
  <si>
    <t>0-30</t>
  </si>
  <si>
    <t>есть в носике, что-то странное</t>
  </si>
  <si>
    <t>1.5</t>
  </si>
  <si>
    <t>2.2</t>
  </si>
  <si>
    <t>4.1</t>
  </si>
  <si>
    <t>1800000</t>
  </si>
  <si>
    <t>3.11</t>
  </si>
  <si>
    <t>40</t>
  </si>
  <si>
    <t>4.2</t>
  </si>
  <si>
    <t>22.5 - 37.5</t>
  </si>
  <si>
    <t>15</t>
  </si>
  <si>
    <t>очень слабая неустойчивость, вряд-ли будет какое-то существенное проявление в картах ENA</t>
  </si>
  <si>
    <t>5.1</t>
  </si>
  <si>
    <t>3700000</t>
  </si>
  <si>
    <t>5.2</t>
  </si>
  <si>
    <t>Тут рэлей тейлор появился!</t>
  </si>
  <si>
    <t>5.3</t>
  </si>
  <si>
    <t>5.4</t>
  </si>
  <si>
    <t>5.5</t>
  </si>
  <si>
    <t>2</t>
  </si>
  <si>
    <t>3.12</t>
  </si>
  <si>
    <t>55</t>
  </si>
  <si>
    <t>3.13</t>
  </si>
  <si>
    <t>90</t>
  </si>
  <si>
    <t>3.14</t>
  </si>
  <si>
    <t>135</t>
  </si>
  <si>
    <t>Неустойчивости нет, возможно разрешения не хватает</t>
  </si>
  <si>
    <t>4.3</t>
  </si>
  <si>
    <t>4.4</t>
  </si>
  <si>
    <t>4.5</t>
  </si>
  <si>
    <t>стабилизации нет</t>
  </si>
  <si>
    <t>4.6</t>
  </si>
  <si>
    <t>4.7</t>
  </si>
  <si>
    <t>0.3</t>
  </si>
  <si>
    <t>4.8</t>
  </si>
  <si>
    <t>3</t>
  </si>
  <si>
    <t>4.9</t>
  </si>
  <si>
    <t>30 (колебания скорости)</t>
  </si>
  <si>
    <t>4.10</t>
  </si>
  <si>
    <t>0.1</t>
  </si>
  <si>
    <t>4.11</t>
  </si>
  <si>
    <t>11</t>
  </si>
  <si>
    <t>4.12</t>
  </si>
  <si>
    <t>2.17</t>
  </si>
  <si>
    <t>3.15</t>
  </si>
  <si>
    <t>нет атомов за TS</t>
  </si>
  <si>
    <t>потрясающая картина вихрей</t>
  </si>
  <si>
    <t>3.16</t>
  </si>
  <si>
    <t>1.8 (только плотность)</t>
  </si>
  <si>
    <t>перепад плотности оставил как есть, а скорость не трогал. Неустойчивости нет, но проблема в том, что разрыв плавный из-за разницы динамических давлений</t>
  </si>
  <si>
    <t>3.17</t>
  </si>
  <si>
    <t>0.25</t>
  </si>
  <si>
    <t>вообще нет атомов</t>
  </si>
  <si>
    <t>3.18</t>
  </si>
  <si>
    <t>Плохой тест, потому что ударная волна в месте разрыва преломляется</t>
  </si>
  <si>
    <t>3.19</t>
  </si>
  <si>
    <t>1.8 (но возьму меньший хи, например в 2 раза)</t>
  </si>
  <si>
    <t>3.20</t>
  </si>
  <si>
    <t>-1.8 (поменяю местами две жидкости)</t>
  </si>
  <si>
    <t>Самый правильный тест, если это был Рэлей-Тейлор, то он должен пропасть. Если это К-Г, то ничего не должно поменяться. Я недеюсь что неустойчивость останется, это снимет многие вопросы</t>
  </si>
  <si>
    <t>3.21</t>
  </si>
  <si>
    <t>3.22</t>
  </si>
  <si>
    <t>3.23</t>
  </si>
  <si>
    <t>1.6</t>
  </si>
  <si>
    <t>1.7</t>
  </si>
  <si>
    <t>1.9</t>
  </si>
  <si>
    <t>1.10</t>
  </si>
  <si>
    <t>3.24</t>
  </si>
  <si>
    <t>30 +- 2 с 3-х летним циклом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</si>
</sst>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6"/>
      <name val="Calibri"/>
      <charset val="134"/>
      <scheme val="minor"/>
    </font>
    <font>
      <sz val="16"/>
      <color rgb="FFFF0000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wmf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tabSelected="1" zoomScale="70" zoomScaleNormal="70" topLeftCell="A16" workbookViewId="0">
      <selection activeCell="J24" sqref="J24"/>
    </sheetView>
  </sheetViews>
  <sheetFormatPr defaultColWidth="9" defaultRowHeight="21"/>
  <cols>
    <col min="1" max="1" width="20" style="1" customWidth="1"/>
    <col min="2" max="6" width="6.02777777777778" style="1" customWidth="1"/>
    <col min="7" max="8" width="11.6944444444444" style="2" customWidth="1"/>
    <col min="9" max="9" width="28.8240740740741" style="2" customWidth="1"/>
    <col min="10" max="10" width="35.2222222222222" style="1" customWidth="1"/>
    <col min="11" max="11" width="8.7037037037037" style="1" customWidth="1"/>
    <col min="12" max="12" width="34.5555555555556" style="1" customWidth="1"/>
    <col min="13" max="13" width="21.4444444444444" style="1" customWidth="1"/>
    <col min="14" max="14" width="23.3333333333333" style="1" customWidth="1"/>
    <col min="15" max="15" width="19.4444444444444" style="1" customWidth="1"/>
    <col min="16" max="16" width="16.3333333333333" style="1" customWidth="1"/>
    <col min="17" max="17" width="27.5555555555556" style="1" customWidth="1"/>
    <col min="18" max="18" width="31.4444444444444" style="1" customWidth="1"/>
    <col min="19" max="19" width="22.0740740740741" style="1" customWidth="1"/>
    <col min="20" max="20" width="133.25" style="1" customWidth="1"/>
    <col min="21" max="21" width="63.2592592592593" style="1" customWidth="1"/>
    <col min="22" max="24" width="16.3333333333333" style="1" customWidth="1"/>
    <col min="25" max="30" width="16.3333333333333" customWidth="1"/>
  </cols>
  <sheetData>
    <row r="1" ht="79" customHeight="1" spans="1:22">
      <c r="A1" s="3" t="s">
        <v>0</v>
      </c>
      <c r="B1" s="3"/>
      <c r="C1" s="3"/>
      <c r="D1" s="3"/>
      <c r="E1" s="3"/>
      <c r="F1" s="4"/>
      <c r="G1" s="4" t="s">
        <v>1</v>
      </c>
      <c r="H1" s="4" t="s">
        <v>2</v>
      </c>
      <c r="I1" s="4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1" t="s">
        <v>14</v>
      </c>
    </row>
    <row r="2" ht="37" customHeight="1" spans="1:22">
      <c r="A2" s="3" t="s">
        <v>15</v>
      </c>
      <c r="B2" s="3"/>
      <c r="C2" s="3"/>
      <c r="D2" s="3"/>
      <c r="E2" s="3"/>
      <c r="F2" s="4"/>
      <c r="G2" s="4"/>
      <c r="H2" s="4"/>
      <c r="I2" s="4"/>
      <c r="J2" s="3" t="s">
        <v>16</v>
      </c>
      <c r="K2" s="3"/>
      <c r="L2" s="3" t="s">
        <v>17</v>
      </c>
      <c r="M2" s="3" t="s">
        <v>18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/>
    </row>
    <row r="3" ht="37" customHeight="1" spans="1:22">
      <c r="A3" s="3" t="s">
        <v>23</v>
      </c>
      <c r="B3" s="3"/>
      <c r="C3" s="3"/>
      <c r="D3" s="3"/>
      <c r="E3" s="3"/>
      <c r="F3" s="4"/>
      <c r="G3" s="4"/>
      <c r="H3" s="4"/>
      <c r="I3" s="4"/>
      <c r="J3" s="3" t="s">
        <v>24</v>
      </c>
      <c r="K3" s="3" t="s">
        <v>17</v>
      </c>
      <c r="L3" s="3" t="s">
        <v>25</v>
      </c>
      <c r="M3" s="3" t="s">
        <v>18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/>
      <c r="U3" s="5" t="s">
        <v>26</v>
      </c>
      <c r="V3" s="6" t="str">
        <f>_xlfn.DISPIMG("ID_2DC6207669014A37BFB9BE39DC187DCE",1)</f>
        <v>=DISPIMG("ID_2DC6207669014A37BFB9BE39DC187DCE",1)</v>
      </c>
    </row>
    <row r="4" ht="37" customHeight="1" spans="1:22">
      <c r="A4" s="3" t="s">
        <v>27</v>
      </c>
      <c r="B4" s="3"/>
      <c r="C4" s="3"/>
      <c r="D4" s="3"/>
      <c r="E4" s="3"/>
      <c r="F4" s="4"/>
      <c r="G4" s="4"/>
      <c r="H4" s="4"/>
      <c r="I4" s="4"/>
      <c r="J4" s="3" t="s">
        <v>24</v>
      </c>
      <c r="K4" s="3" t="s">
        <v>17</v>
      </c>
      <c r="L4" s="3" t="s">
        <v>25</v>
      </c>
      <c r="M4" s="3" t="s">
        <v>28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/>
    </row>
    <row r="5" ht="37" customHeight="1" spans="1:22">
      <c r="A5" s="3" t="s">
        <v>29</v>
      </c>
      <c r="B5" s="3"/>
      <c r="C5" s="3"/>
      <c r="D5" s="3"/>
      <c r="E5" s="3"/>
      <c r="F5" s="4"/>
      <c r="G5" s="4"/>
      <c r="H5" s="4"/>
      <c r="I5" s="4"/>
      <c r="J5" s="3" t="s">
        <v>24</v>
      </c>
      <c r="K5" s="3" t="s">
        <v>17</v>
      </c>
      <c r="L5" s="3" t="s">
        <v>25</v>
      </c>
      <c r="M5" s="3" t="s">
        <v>28</v>
      </c>
      <c r="N5" s="3" t="s">
        <v>18</v>
      </c>
      <c r="O5" s="3" t="s">
        <v>30</v>
      </c>
      <c r="P5" s="3" t="s">
        <v>20</v>
      </c>
      <c r="Q5" s="3" t="s">
        <v>21</v>
      </c>
      <c r="R5" s="3" t="s">
        <v>21</v>
      </c>
      <c r="S5" s="7" t="str">
        <f>_xlfn.DISPIMG("ID_AAAED62E82D54B409AB5C8B0C7DD6A82",1)</f>
        <v>=DISPIMG("ID_AAAED62E82D54B409AB5C8B0C7DD6A82",1)</v>
      </c>
    </row>
    <row r="6" ht="37" customHeight="1" spans="1:22">
      <c r="A6" s="3" t="s">
        <v>31</v>
      </c>
      <c r="B6" s="3"/>
      <c r="C6" s="3"/>
      <c r="D6" s="3"/>
      <c r="E6" s="3"/>
      <c r="F6" s="4"/>
      <c r="G6" s="4"/>
      <c r="H6" s="4"/>
      <c r="I6" s="4"/>
      <c r="J6" s="4" t="s">
        <v>24</v>
      </c>
      <c r="K6" s="4" t="s">
        <v>17</v>
      </c>
      <c r="L6" s="3" t="s">
        <v>25</v>
      </c>
      <c r="M6" s="3" t="s">
        <v>28</v>
      </c>
      <c r="N6" s="4" t="s">
        <v>18</v>
      </c>
      <c r="O6" s="3" t="s">
        <v>32</v>
      </c>
      <c r="P6" s="3" t="s">
        <v>20</v>
      </c>
      <c r="Q6" s="3" t="s">
        <v>21</v>
      </c>
      <c r="R6" s="3" t="s">
        <v>21</v>
      </c>
      <c r="S6" s="7" t="str">
        <f>_xlfn.DISPIMG("ID_4CFD75D374CE4DDE9E03BA4DC092D744",1)</f>
        <v>=DISPIMG("ID_4CFD75D374CE4DDE9E03BA4DC092D744",1)</v>
      </c>
    </row>
    <row r="7" ht="37" customHeight="1" spans="1:22">
      <c r="A7" s="8" t="s">
        <v>33</v>
      </c>
      <c r="B7" s="4"/>
      <c r="C7" s="8"/>
      <c r="D7" s="4"/>
      <c r="E7" s="9"/>
      <c r="F7" s="10"/>
      <c r="G7" s="4"/>
      <c r="H7" s="4"/>
      <c r="I7" s="4"/>
      <c r="J7" s="4" t="s">
        <v>34</v>
      </c>
      <c r="K7" s="4" t="s">
        <v>17</v>
      </c>
      <c r="L7" s="3" t="s">
        <v>25</v>
      </c>
      <c r="M7" s="3" t="s">
        <v>28</v>
      </c>
      <c r="N7" s="4" t="s">
        <v>18</v>
      </c>
      <c r="O7" s="3" t="s">
        <v>32</v>
      </c>
      <c r="P7" s="3" t="s">
        <v>20</v>
      </c>
      <c r="Q7" s="3" t="s">
        <v>21</v>
      </c>
      <c r="R7" s="3" t="s">
        <v>21</v>
      </c>
      <c r="S7" s="7" t="str">
        <f>_xlfn.DISPIMG("ID_6DCA3A3E153C4171953BC0544CE3C76A",1)</f>
        <v>=DISPIMG("ID_6DCA3A3E153C4171953BC0544CE3C76A",1)</v>
      </c>
      <c r="T7" s="11" t="s">
        <v>35</v>
      </c>
    </row>
    <row r="8" ht="37" customHeight="1" spans="1:22">
      <c r="A8" s="12" t="s">
        <v>36</v>
      </c>
      <c r="B8" s="4"/>
      <c r="C8" s="4"/>
      <c r="D8" s="12"/>
      <c r="E8" s="13"/>
      <c r="F8" s="4"/>
      <c r="G8" s="4" t="s">
        <v>37</v>
      </c>
      <c r="H8" s="4"/>
      <c r="I8" s="4"/>
      <c r="J8" s="4" t="s">
        <v>38</v>
      </c>
      <c r="K8" s="4" t="s">
        <v>17</v>
      </c>
      <c r="L8" s="3" t="s">
        <v>25</v>
      </c>
      <c r="M8" s="3" t="s">
        <v>28</v>
      </c>
      <c r="N8" s="4" t="s">
        <v>39</v>
      </c>
      <c r="O8" s="3" t="s">
        <v>32</v>
      </c>
      <c r="P8" s="3" t="s">
        <v>20</v>
      </c>
      <c r="Q8" s="3" t="s">
        <v>21</v>
      </c>
      <c r="R8" s="3" t="s">
        <v>21</v>
      </c>
      <c r="S8" s="7" t="str">
        <f>_xlfn.DISPIMG("ID_49006A477D2349A0BE5661F7511B2CBC",1)</f>
        <v>=DISPIMG("ID_49006A477D2349A0BE5661F7511B2CBC",1)</v>
      </c>
      <c r="T8" s="1" t="s">
        <v>40</v>
      </c>
    </row>
    <row r="9" ht="37" customHeight="1" spans="1:22">
      <c r="A9" s="14" t="s">
        <v>41</v>
      </c>
      <c r="B9" s="14"/>
      <c r="C9" s="4"/>
      <c r="D9" s="4"/>
      <c r="E9" s="4"/>
      <c r="F9" s="4"/>
      <c r="G9" s="4"/>
      <c r="H9" s="4"/>
      <c r="I9" s="4"/>
      <c r="J9" s="4" t="s">
        <v>42</v>
      </c>
      <c r="K9" s="4" t="s">
        <v>43</v>
      </c>
      <c r="L9" s="3" t="s">
        <v>25</v>
      </c>
      <c r="M9" s="3" t="s">
        <v>28</v>
      </c>
      <c r="N9" s="4" t="s">
        <v>18</v>
      </c>
      <c r="O9" s="3" t="s">
        <v>32</v>
      </c>
      <c r="P9" s="3" t="s">
        <v>20</v>
      </c>
      <c r="Q9" s="3" t="s">
        <v>21</v>
      </c>
      <c r="R9" s="3" t="s">
        <v>21</v>
      </c>
      <c r="S9" s="7" t="str">
        <f>_xlfn.DISPIMG("ID_4322BD9D201E4A40820FC7B99B813840",1)</f>
        <v>=DISPIMG("ID_4322BD9D201E4A40820FC7B99B813840",1)</v>
      </c>
    </row>
    <row r="10" ht="37" customHeight="1" spans="1:22">
      <c r="A10" s="14" t="s">
        <v>44</v>
      </c>
      <c r="B10" s="14"/>
      <c r="C10" s="4"/>
      <c r="D10" s="4"/>
      <c r="E10" s="4"/>
      <c r="F10" s="4"/>
      <c r="G10" s="4"/>
      <c r="H10" s="4"/>
      <c r="I10" s="4"/>
      <c r="J10" s="4" t="s">
        <v>45</v>
      </c>
      <c r="K10" s="4" t="s">
        <v>46</v>
      </c>
      <c r="L10" s="3" t="s">
        <v>25</v>
      </c>
      <c r="M10" s="3" t="s">
        <v>28</v>
      </c>
      <c r="N10" s="4" t="s">
        <v>18</v>
      </c>
      <c r="O10" s="3" t="s">
        <v>32</v>
      </c>
      <c r="P10" s="3" t="s">
        <v>20</v>
      </c>
      <c r="Q10" s="3" t="s">
        <v>21</v>
      </c>
      <c r="R10" s="3" t="s">
        <v>21</v>
      </c>
      <c r="S10" s="7" t="str">
        <f>_xlfn.DISPIMG("ID_02B3F99283104BCBB532A5A0354AB72C",1)</f>
        <v>=DISPIMG("ID_02B3F99283104BCBB532A5A0354AB72C",1)</v>
      </c>
      <c r="T10" s="11" t="s">
        <v>47</v>
      </c>
    </row>
    <row r="11" ht="37" customHeight="1" spans="1:22">
      <c r="A11" s="15" t="s">
        <v>48</v>
      </c>
      <c r="B11" s="15"/>
      <c r="C11" s="16"/>
      <c r="D11" s="16"/>
      <c r="E11" s="16"/>
      <c r="F11" s="16"/>
      <c r="G11" s="16"/>
      <c r="H11" s="16"/>
      <c r="I11" s="16"/>
      <c r="J11" s="4" t="s">
        <v>49</v>
      </c>
      <c r="K11" s="4" t="s">
        <v>50</v>
      </c>
      <c r="L11" s="3" t="s">
        <v>25</v>
      </c>
      <c r="M11" s="3" t="s">
        <v>28</v>
      </c>
      <c r="N11" s="4" t="s">
        <v>18</v>
      </c>
      <c r="O11" s="3" t="s">
        <v>32</v>
      </c>
      <c r="P11" s="3" t="s">
        <v>20</v>
      </c>
      <c r="Q11" s="3" t="s">
        <v>21</v>
      </c>
      <c r="R11" s="3" t="s">
        <v>51</v>
      </c>
      <c r="S11" s="7" t="str">
        <f>_xlfn.DISPIMG("ID_FE861988B73846E0B38C47E32EB5393F",1)</f>
        <v>=DISPIMG("ID_FE861988B73846E0B38C47E32EB5393F",1)</v>
      </c>
      <c r="T11" s="11"/>
    </row>
    <row r="12" ht="37" customHeight="1" spans="1:22">
      <c r="A12" s="8" t="s">
        <v>52</v>
      </c>
      <c r="B12" s="4"/>
      <c r="C12" s="8"/>
      <c r="D12" s="4"/>
      <c r="E12" s="4"/>
      <c r="F12" s="4"/>
      <c r="G12" s="4"/>
      <c r="H12" s="4"/>
      <c r="I12" s="4"/>
      <c r="J12" s="4" t="s">
        <v>34</v>
      </c>
      <c r="K12" s="4" t="s">
        <v>17</v>
      </c>
      <c r="L12" s="17" t="s">
        <v>53</v>
      </c>
      <c r="M12" s="3" t="s">
        <v>28</v>
      </c>
      <c r="N12" s="4" t="s">
        <v>18</v>
      </c>
      <c r="O12" s="3" t="s">
        <v>32</v>
      </c>
      <c r="P12" s="3" t="s">
        <v>20</v>
      </c>
      <c r="Q12" s="3" t="s">
        <v>21</v>
      </c>
      <c r="R12" s="3" t="s">
        <v>54</v>
      </c>
      <c r="S12" s="7" t="str">
        <f>_xlfn.DISPIMG("ID_B6639CE39850471191E748FA5694FB6F",1)</f>
        <v>=DISPIMG("ID_B6639CE39850471191E748FA5694FB6F",1)</v>
      </c>
    </row>
    <row r="13" ht="37" customHeight="1" spans="1:22">
      <c r="A13" s="3" t="s">
        <v>55</v>
      </c>
      <c r="B13" s="4"/>
      <c r="C13" s="4"/>
      <c r="D13" s="4"/>
      <c r="E13" s="13"/>
      <c r="F13" s="4"/>
      <c r="G13" s="4"/>
      <c r="H13" s="4"/>
      <c r="I13" s="4"/>
      <c r="J13" s="4" t="s">
        <v>24</v>
      </c>
      <c r="K13" s="4" t="s">
        <v>17</v>
      </c>
      <c r="L13" s="3" t="s">
        <v>25</v>
      </c>
      <c r="M13" s="3" t="s">
        <v>28</v>
      </c>
      <c r="N13" s="4" t="s">
        <v>39</v>
      </c>
      <c r="O13" s="3" t="s">
        <v>32</v>
      </c>
      <c r="P13" s="3" t="s">
        <v>20</v>
      </c>
      <c r="Q13" s="3" t="s">
        <v>21</v>
      </c>
      <c r="R13" s="3" t="s">
        <v>21</v>
      </c>
      <c r="S13" s="7" t="str">
        <f>_xlfn.DISPIMG("ID_7C45C7571ED744B89C8B413974F434EA",1)</f>
        <v>=DISPIMG("ID_7C45C7571ED744B89C8B413974F434EA",1)</v>
      </c>
      <c r="T13" s="1" t="s">
        <v>56</v>
      </c>
    </row>
    <row r="14" ht="54" customHeight="1" spans="1:22">
      <c r="A14" s="4" t="s">
        <v>57</v>
      </c>
      <c r="B14" s="4"/>
      <c r="C14" s="4"/>
      <c r="D14" s="4"/>
      <c r="E14" s="4"/>
      <c r="F14" s="4"/>
      <c r="G14" s="4"/>
      <c r="H14" s="4"/>
      <c r="I14" s="4"/>
      <c r="J14" s="4" t="s">
        <v>58</v>
      </c>
      <c r="K14" s="4" t="s">
        <v>34</v>
      </c>
      <c r="L14" s="3" t="s">
        <v>25</v>
      </c>
      <c r="M14" s="3" t="s">
        <v>28</v>
      </c>
      <c r="N14" s="4" t="s">
        <v>18</v>
      </c>
      <c r="O14" s="3" t="s">
        <v>32</v>
      </c>
      <c r="P14" s="3" t="s">
        <v>20</v>
      </c>
      <c r="Q14" s="3" t="s">
        <v>21</v>
      </c>
      <c r="R14" s="3" t="s">
        <v>59</v>
      </c>
      <c r="S14" s="7" t="str">
        <f>_xlfn.DISPIMG("ID_6D09333D2B624D3AA8D9D1DBAAFF6749",1)</f>
        <v>=DISPIMG("ID_6D09333D2B624D3AA8D9D1DBAAFF6749",1)</v>
      </c>
    </row>
    <row r="15" ht="37" customHeight="1" spans="1:22">
      <c r="A15" s="12" t="s">
        <v>60</v>
      </c>
      <c r="B15" s="4"/>
      <c r="C15" s="4"/>
      <c r="D15" s="12"/>
      <c r="E15" s="4"/>
      <c r="F15" s="4"/>
      <c r="G15" s="4"/>
      <c r="H15" s="4"/>
      <c r="I15" s="4"/>
      <c r="J15" s="4" t="s">
        <v>38</v>
      </c>
      <c r="K15" s="4" t="s">
        <v>17</v>
      </c>
      <c r="L15" s="3" t="s">
        <v>25</v>
      </c>
      <c r="M15" s="3" t="s">
        <v>28</v>
      </c>
      <c r="N15" s="4" t="s">
        <v>39</v>
      </c>
      <c r="O15" s="3" t="s">
        <v>19</v>
      </c>
      <c r="P15" s="3" t="s">
        <v>20</v>
      </c>
      <c r="Q15" s="3" t="s">
        <v>21</v>
      </c>
      <c r="R15" s="3" t="s">
        <v>22</v>
      </c>
      <c r="S15" s="3"/>
    </row>
    <row r="16" ht="37" customHeight="1" spans="1:22">
      <c r="A16" s="12" t="s">
        <v>61</v>
      </c>
      <c r="B16" s="4"/>
      <c r="C16" s="4"/>
      <c r="D16" s="12"/>
      <c r="E16" s="4"/>
      <c r="F16" s="4"/>
      <c r="G16" s="4"/>
      <c r="H16" s="4"/>
      <c r="I16" s="4"/>
      <c r="J16" s="4" t="s">
        <v>38</v>
      </c>
      <c r="K16" s="4" t="s">
        <v>17</v>
      </c>
      <c r="L16" s="3" t="s">
        <v>25</v>
      </c>
      <c r="M16" s="3" t="s">
        <v>28</v>
      </c>
      <c r="N16" s="4" t="s">
        <v>39</v>
      </c>
      <c r="O16" s="3" t="s">
        <v>30</v>
      </c>
      <c r="P16" s="3" t="s">
        <v>20</v>
      </c>
      <c r="Q16" s="3" t="s">
        <v>21</v>
      </c>
      <c r="R16" s="3" t="s">
        <v>21</v>
      </c>
      <c r="S16" s="3"/>
    </row>
    <row r="17" ht="37" customHeight="1" spans="1:20">
      <c r="A17" s="12" t="s">
        <v>62</v>
      </c>
      <c r="B17" s="4"/>
      <c r="C17" s="4"/>
      <c r="D17" s="12"/>
      <c r="E17" s="4"/>
      <c r="F17" s="4"/>
      <c r="G17" s="4" t="s">
        <v>37</v>
      </c>
      <c r="H17" s="4"/>
      <c r="I17" s="4"/>
      <c r="J17" s="4" t="s">
        <v>38</v>
      </c>
      <c r="K17" s="4" t="s">
        <v>17</v>
      </c>
      <c r="L17" s="3" t="s">
        <v>25</v>
      </c>
      <c r="M17" s="3" t="s">
        <v>28</v>
      </c>
      <c r="N17" s="4" t="s">
        <v>39</v>
      </c>
      <c r="O17" s="3" t="s">
        <v>63</v>
      </c>
      <c r="P17" s="3" t="s">
        <v>20</v>
      </c>
      <c r="Q17" s="3" t="s">
        <v>21</v>
      </c>
      <c r="R17" s="3"/>
      <c r="S17" s="3"/>
    </row>
    <row r="18" ht="37" customHeight="1" spans="1:20">
      <c r="A18" s="4" t="s">
        <v>64</v>
      </c>
      <c r="B18" s="4"/>
      <c r="C18" s="4"/>
      <c r="D18" s="4"/>
      <c r="E18" s="13"/>
      <c r="F18" s="4"/>
      <c r="G18" s="4"/>
      <c r="H18" s="4"/>
      <c r="I18" s="4"/>
      <c r="J18" s="14" t="s">
        <v>65</v>
      </c>
      <c r="K18" s="4" t="s">
        <v>17</v>
      </c>
      <c r="L18" s="3" t="s">
        <v>25</v>
      </c>
      <c r="M18" s="3" t="s">
        <v>28</v>
      </c>
      <c r="N18" s="4" t="s">
        <v>39</v>
      </c>
      <c r="O18" s="3" t="s">
        <v>32</v>
      </c>
      <c r="P18" s="3" t="s">
        <v>20</v>
      </c>
      <c r="Q18" s="3" t="s">
        <v>21</v>
      </c>
      <c r="R18" s="3"/>
      <c r="S18" s="3"/>
    </row>
    <row r="19" ht="37" customHeight="1" spans="1:20">
      <c r="A19" s="3" t="s">
        <v>66</v>
      </c>
      <c r="B19" s="3"/>
      <c r="C19" s="3"/>
      <c r="D19" s="3"/>
      <c r="E19" s="3"/>
      <c r="F19" s="4"/>
      <c r="G19" s="4"/>
      <c r="H19" s="4"/>
      <c r="I19" s="4"/>
      <c r="J19" s="3" t="s">
        <v>67</v>
      </c>
      <c r="K19" s="3" t="s">
        <v>68</v>
      </c>
      <c r="L19" s="3" t="s">
        <v>25</v>
      </c>
      <c r="M19" s="3" t="s">
        <v>28</v>
      </c>
      <c r="N19" s="4" t="s">
        <v>39</v>
      </c>
      <c r="O19" s="3" t="s">
        <v>63</v>
      </c>
      <c r="P19" s="3" t="s">
        <v>20</v>
      </c>
      <c r="Q19" s="3" t="s">
        <v>21</v>
      </c>
      <c r="R19" s="3" t="s">
        <v>21</v>
      </c>
      <c r="S19" s="7" t="str">
        <f>_xlfn.DISPIMG("ID_F8652202BAD9483CA0345616A3ED7FD4",1)</f>
        <v>=DISPIMG("ID_F8652202BAD9483CA0345616A3ED7FD4",1)</v>
      </c>
      <c r="T19" s="1" t="s">
        <v>69</v>
      </c>
    </row>
    <row r="20" ht="37" customHeight="1" spans="1:20">
      <c r="A20" s="17" t="s">
        <v>70</v>
      </c>
      <c r="B20" s="3"/>
      <c r="C20" s="3"/>
      <c r="D20" s="3"/>
      <c r="E20" s="18"/>
      <c r="F20" s="4"/>
      <c r="G20" s="4"/>
      <c r="H20" s="4"/>
      <c r="I20" s="4"/>
      <c r="J20" s="3" t="s">
        <v>34</v>
      </c>
      <c r="K20" s="3" t="s">
        <v>68</v>
      </c>
      <c r="L20" s="3" t="s">
        <v>25</v>
      </c>
      <c r="M20" s="3" t="s">
        <v>28</v>
      </c>
      <c r="N20" s="4" t="s">
        <v>39</v>
      </c>
      <c r="O20" s="19" t="s">
        <v>71</v>
      </c>
      <c r="P20" s="3" t="s">
        <v>20</v>
      </c>
      <c r="Q20" s="3" t="s">
        <v>21</v>
      </c>
      <c r="R20" s="3" t="s">
        <v>21</v>
      </c>
      <c r="S20" s="7" t="str">
        <f>_xlfn.DISPIMG("ID_3840878A904E4B56A2DD87192D35456F",1)</f>
        <v>=DISPIMG("ID_3840878A904E4B56A2DD87192D35456F",1)</v>
      </c>
    </row>
    <row r="21" ht="37" customHeight="1" spans="1:20">
      <c r="A21" s="3" t="s">
        <v>72</v>
      </c>
      <c r="B21" s="3"/>
      <c r="C21" s="3"/>
      <c r="D21" s="3"/>
      <c r="E21" s="9"/>
      <c r="F21" s="10"/>
      <c r="G21" s="4"/>
      <c r="H21" s="4"/>
      <c r="I21" s="4"/>
      <c r="J21" s="3" t="s">
        <v>38</v>
      </c>
      <c r="K21" s="3" t="s">
        <v>17</v>
      </c>
      <c r="L21" s="3" t="s">
        <v>25</v>
      </c>
      <c r="M21" s="3" t="s">
        <v>28</v>
      </c>
      <c r="N21" s="4" t="s">
        <v>39</v>
      </c>
      <c r="O21" s="19" t="s">
        <v>71</v>
      </c>
      <c r="P21" s="3" t="s">
        <v>20</v>
      </c>
      <c r="Q21" s="3" t="s">
        <v>21</v>
      </c>
      <c r="R21" s="3" t="s">
        <v>21</v>
      </c>
      <c r="S21" s="7" t="str">
        <f>_xlfn.DISPIMG("ID_D3ACB0D6ED9E402EB08DE4311E6D85F2",1)</f>
        <v>=DISPIMG("ID_D3ACB0D6ED9E402EB08DE4311E6D85F2",1)</v>
      </c>
      <c r="T21" s="1" t="s">
        <v>73</v>
      </c>
    </row>
    <row r="22" ht="37" customHeight="1" spans="1:20">
      <c r="A22" s="3" t="s">
        <v>74</v>
      </c>
      <c r="B22" s="3"/>
      <c r="C22" s="3"/>
      <c r="D22" s="3"/>
      <c r="E22" s="18"/>
      <c r="F22" s="4"/>
      <c r="G22" s="4"/>
      <c r="H22" s="4"/>
      <c r="I22" s="4"/>
      <c r="J22" s="3" t="s">
        <v>34</v>
      </c>
      <c r="K22" s="3" t="s">
        <v>43</v>
      </c>
      <c r="L22" s="3" t="s">
        <v>25</v>
      </c>
      <c r="M22" s="3" t="s">
        <v>28</v>
      </c>
      <c r="N22" s="4" t="s">
        <v>39</v>
      </c>
      <c r="O22" s="19" t="s">
        <v>71</v>
      </c>
      <c r="P22" s="3" t="s">
        <v>20</v>
      </c>
      <c r="Q22" s="3" t="s">
        <v>21</v>
      </c>
      <c r="R22" s="3" t="s">
        <v>21</v>
      </c>
      <c r="S22" s="7" t="str">
        <f>_xlfn.DISPIMG("ID_3A1B8F4BCF0C4B34AB3CE341C5ED6561",1)</f>
        <v>=DISPIMG("ID_3A1B8F4BCF0C4B34AB3CE341C5ED6561",1)</v>
      </c>
    </row>
    <row r="23" ht="37" customHeight="1" spans="1:20">
      <c r="A23" s="4" t="s">
        <v>75</v>
      </c>
      <c r="B23" s="3"/>
      <c r="C23" s="3"/>
      <c r="D23" s="3"/>
      <c r="E23" s="18"/>
      <c r="F23" s="4"/>
      <c r="G23" s="4"/>
      <c r="H23" s="4"/>
      <c r="I23" s="4"/>
      <c r="J23" s="3" t="s">
        <v>34</v>
      </c>
      <c r="K23" s="3" t="s">
        <v>46</v>
      </c>
      <c r="L23" s="3" t="s">
        <v>25</v>
      </c>
      <c r="M23" s="3" t="s">
        <v>28</v>
      </c>
      <c r="N23" s="4" t="s">
        <v>39</v>
      </c>
      <c r="O23" s="19" t="s">
        <v>71</v>
      </c>
      <c r="P23" s="3" t="s">
        <v>20</v>
      </c>
      <c r="Q23" s="3" t="s">
        <v>21</v>
      </c>
      <c r="R23" s="3"/>
      <c r="S23" s="7" t="str">
        <f>_xlfn.DISPIMG("ID_61B6F34B990E4E9C9F549EF307D73847",1)</f>
        <v>=DISPIMG("ID_61B6F34B990E4E9C9F549EF307D73847",1)</v>
      </c>
    </row>
    <row r="24" ht="37" customHeight="1" spans="1:20">
      <c r="A24" s="4" t="s">
        <v>76</v>
      </c>
      <c r="B24" s="3"/>
      <c r="C24" s="3"/>
      <c r="D24" s="3"/>
      <c r="E24" s="18"/>
      <c r="F24" s="4"/>
      <c r="G24" s="4"/>
      <c r="H24" s="4"/>
      <c r="I24" s="4"/>
      <c r="J24" s="3" t="s">
        <v>34</v>
      </c>
      <c r="K24" s="3" t="s">
        <v>77</v>
      </c>
      <c r="L24" s="3" t="s">
        <v>25</v>
      </c>
      <c r="M24" s="3" t="s">
        <v>28</v>
      </c>
      <c r="N24" s="4" t="s">
        <v>39</v>
      </c>
      <c r="O24" s="19" t="s">
        <v>71</v>
      </c>
      <c r="P24" s="3" t="s">
        <v>20</v>
      </c>
      <c r="Q24" s="3" t="s">
        <v>21</v>
      </c>
      <c r="R24" s="3"/>
      <c r="S24" s="7" t="str">
        <f>_xlfn.DISPIMG("ID_54DAF5BED214466BBC185D077DB108F7",1)</f>
        <v>=DISPIMG("ID_54DAF5BED214466BBC185D077DB108F7",1)</v>
      </c>
    </row>
    <row r="25" ht="37" customHeight="1" spans="1:20">
      <c r="A25" s="3" t="s">
        <v>78</v>
      </c>
      <c r="B25" s="4"/>
      <c r="C25" s="4"/>
      <c r="D25" s="4"/>
      <c r="E25" s="13"/>
      <c r="F25" s="4"/>
      <c r="G25" s="4"/>
      <c r="H25" s="4"/>
      <c r="I25" s="4"/>
      <c r="J25" s="14" t="s">
        <v>79</v>
      </c>
      <c r="K25" s="4" t="s">
        <v>17</v>
      </c>
      <c r="L25" s="3" t="s">
        <v>25</v>
      </c>
      <c r="M25" s="3" t="s">
        <v>28</v>
      </c>
      <c r="N25" s="4" t="s">
        <v>39</v>
      </c>
      <c r="O25" s="3" t="s">
        <v>32</v>
      </c>
      <c r="P25" s="3" t="s">
        <v>20</v>
      </c>
      <c r="Q25" s="3" t="s">
        <v>21</v>
      </c>
      <c r="R25" s="3"/>
      <c r="S25" s="7" t="str">
        <f>_xlfn.DISPIMG("ID_F05DCBE9AA4948C1A4F8791A69F0466D",1)</f>
        <v>=DISPIMG("ID_F05DCBE9AA4948C1A4F8791A69F0466D",1)</v>
      </c>
    </row>
    <row r="26" ht="37" customHeight="1" spans="1:20">
      <c r="A26" s="3" t="s">
        <v>80</v>
      </c>
      <c r="B26" s="4"/>
      <c r="C26" s="4"/>
      <c r="D26" s="4"/>
      <c r="E26" s="13"/>
      <c r="F26" s="4"/>
      <c r="G26" s="4"/>
      <c r="H26" s="4"/>
      <c r="I26" s="4"/>
      <c r="J26" s="14" t="s">
        <v>81</v>
      </c>
      <c r="K26" s="4" t="s">
        <v>17</v>
      </c>
      <c r="L26" s="3" t="s">
        <v>25</v>
      </c>
      <c r="M26" s="3" t="s">
        <v>28</v>
      </c>
      <c r="N26" s="4" t="s">
        <v>39</v>
      </c>
      <c r="O26" s="3" t="s">
        <v>32</v>
      </c>
      <c r="P26" s="3" t="s">
        <v>20</v>
      </c>
      <c r="Q26" s="3" t="s">
        <v>21</v>
      </c>
      <c r="R26" s="3"/>
      <c r="S26" s="7" t="str">
        <f>_xlfn.DISPIMG("ID_05EEE1B1EC2C430FBAC6E707CF2F7ED1",1)</f>
        <v>=DISPIMG("ID_05EEE1B1EC2C430FBAC6E707CF2F7ED1",1)</v>
      </c>
    </row>
    <row r="27" ht="37" customHeight="1" spans="1:20">
      <c r="A27" s="3" t="s">
        <v>82</v>
      </c>
      <c r="B27" s="4"/>
      <c r="C27" s="4"/>
      <c r="D27" s="4"/>
      <c r="E27" s="4"/>
      <c r="F27" s="4"/>
      <c r="G27" s="4"/>
      <c r="H27" s="4"/>
      <c r="I27" s="4"/>
      <c r="J27" s="20" t="s">
        <v>83</v>
      </c>
      <c r="K27" s="4" t="s">
        <v>17</v>
      </c>
      <c r="L27" s="3" t="s">
        <v>25</v>
      </c>
      <c r="M27" s="3" t="s">
        <v>28</v>
      </c>
      <c r="N27" s="4" t="s">
        <v>39</v>
      </c>
      <c r="O27" s="3" t="s">
        <v>32</v>
      </c>
      <c r="P27" s="3" t="s">
        <v>20</v>
      </c>
      <c r="Q27" s="3" t="s">
        <v>21</v>
      </c>
      <c r="R27" s="3" t="s">
        <v>22</v>
      </c>
      <c r="S27" s="7" t="str">
        <f>_xlfn.DISPIMG("ID_8670CE2A04B84A3CBC23D16A2ACA0B53",1)</f>
        <v>=DISPIMG("ID_8670CE2A04B84A3CBC23D16A2ACA0B53",1)</v>
      </c>
      <c r="T27" s="1" t="s">
        <v>84</v>
      </c>
    </row>
    <row r="28" ht="37" customHeight="1" spans="1:20">
      <c r="A28" s="21" t="s">
        <v>85</v>
      </c>
      <c r="B28" s="3"/>
      <c r="C28" s="3"/>
      <c r="D28" s="3"/>
      <c r="E28" s="4"/>
      <c r="F28" s="4"/>
      <c r="G28" s="4"/>
      <c r="H28" s="4"/>
      <c r="I28" s="4"/>
      <c r="J28" s="3" t="s">
        <v>34</v>
      </c>
      <c r="K28" s="3" t="s">
        <v>46</v>
      </c>
      <c r="L28" s="3" t="s">
        <v>25</v>
      </c>
      <c r="M28" s="3" t="s">
        <v>28</v>
      </c>
      <c r="N28" s="4" t="s">
        <v>39</v>
      </c>
      <c r="O28" s="3" t="s">
        <v>63</v>
      </c>
      <c r="P28" s="3" t="s">
        <v>20</v>
      </c>
      <c r="Q28" s="3" t="s">
        <v>21</v>
      </c>
      <c r="R28" s="3"/>
      <c r="S28" s="3"/>
    </row>
    <row r="29" ht="37" customHeight="1" spans="1:20">
      <c r="A29" s="4" t="s">
        <v>86</v>
      </c>
      <c r="B29" s="3"/>
      <c r="C29" s="3"/>
      <c r="D29" s="3"/>
      <c r="E29" s="4"/>
      <c r="F29" s="4"/>
      <c r="G29" s="4"/>
      <c r="H29" s="4"/>
      <c r="I29" s="4"/>
      <c r="J29" s="3" t="s">
        <v>68</v>
      </c>
      <c r="K29" s="3" t="s">
        <v>46</v>
      </c>
      <c r="L29" s="3" t="s">
        <v>25</v>
      </c>
      <c r="M29" s="3" t="s">
        <v>28</v>
      </c>
      <c r="N29" s="4" t="s">
        <v>39</v>
      </c>
      <c r="O29" s="3" t="s">
        <v>63</v>
      </c>
      <c r="P29" s="3" t="s">
        <v>20</v>
      </c>
      <c r="Q29" s="3" t="s">
        <v>21</v>
      </c>
      <c r="R29" s="3"/>
      <c r="S29" s="7" t="str">
        <f>_xlfn.DISPIMG("ID_C0FBD3B25C0C44CA8D14D37D40DAB5EC",1)</f>
        <v>=DISPIMG("ID_C0FBD3B25C0C44CA8D14D37D40DAB5EC",1)</v>
      </c>
    </row>
    <row r="30" ht="37" customHeight="1" spans="1:20">
      <c r="A30" s="4" t="s">
        <v>87</v>
      </c>
      <c r="B30" s="3"/>
      <c r="C30" s="3"/>
      <c r="D30" s="3"/>
      <c r="E30" s="4"/>
      <c r="F30" s="4"/>
      <c r="G30" s="4"/>
      <c r="H30" s="22" t="s">
        <v>18</v>
      </c>
      <c r="I30" s="22" t="s">
        <v>46</v>
      </c>
      <c r="J30" s="3" t="s">
        <v>34</v>
      </c>
      <c r="K30" s="3" t="s">
        <v>46</v>
      </c>
      <c r="L30" s="3" t="s">
        <v>25</v>
      </c>
      <c r="M30" s="3" t="s">
        <v>28</v>
      </c>
      <c r="N30" s="4" t="s">
        <v>39</v>
      </c>
      <c r="O30" s="3" t="s">
        <v>63</v>
      </c>
      <c r="P30" s="3" t="s">
        <v>20</v>
      </c>
      <c r="Q30" s="3" t="s">
        <v>21</v>
      </c>
      <c r="R30" s="3"/>
      <c r="S30" s="7" t="str">
        <f>_xlfn.DISPIMG("ID_BDCC4AF20B1B4567A53A244B9296EC79",1)</f>
        <v>=DISPIMG("ID_BDCC4AF20B1B4567A53A244B9296EC79",1)</v>
      </c>
      <c r="T30" s="1" t="s">
        <v>88</v>
      </c>
    </row>
    <row r="31" ht="37" customHeight="1" spans="1:20">
      <c r="A31" s="4" t="s">
        <v>89</v>
      </c>
      <c r="B31" s="3"/>
      <c r="C31" s="3"/>
      <c r="D31" s="3"/>
      <c r="E31" s="4"/>
      <c r="F31" s="4"/>
      <c r="G31" s="4"/>
      <c r="H31" s="22" t="s">
        <v>18</v>
      </c>
      <c r="I31" s="22" t="s">
        <v>34</v>
      </c>
      <c r="J31" s="3" t="s">
        <v>34</v>
      </c>
      <c r="K31" s="3" t="s">
        <v>46</v>
      </c>
      <c r="L31" s="3" t="s">
        <v>25</v>
      </c>
      <c r="M31" s="3" t="s">
        <v>28</v>
      </c>
      <c r="N31" s="4" t="s">
        <v>39</v>
      </c>
      <c r="O31" s="3" t="s">
        <v>63</v>
      </c>
      <c r="P31" s="3" t="s">
        <v>20</v>
      </c>
      <c r="Q31" s="3" t="s">
        <v>21</v>
      </c>
      <c r="R31" s="3"/>
      <c r="S31" s="7" t="str">
        <f>_xlfn.DISPIMG("ID_C9C4D65D091D4D439C3E616B28217BAB",1)</f>
        <v>=DISPIMG("ID_C9C4D65D091D4D439C3E616B28217BAB",1)</v>
      </c>
    </row>
    <row r="32" ht="37" customHeight="1" spans="1:20">
      <c r="A32" s="4" t="s">
        <v>90</v>
      </c>
      <c r="B32" s="3"/>
      <c r="C32" s="3"/>
      <c r="D32" s="3"/>
      <c r="E32" s="3"/>
      <c r="F32" s="4"/>
      <c r="G32" s="4"/>
      <c r="H32" s="4" t="s">
        <v>91</v>
      </c>
      <c r="I32" s="4" t="s">
        <v>34</v>
      </c>
      <c r="J32" s="3" t="s">
        <v>34</v>
      </c>
      <c r="K32" s="3" t="s">
        <v>46</v>
      </c>
      <c r="L32" s="3" t="s">
        <v>25</v>
      </c>
      <c r="M32" s="3" t="s">
        <v>28</v>
      </c>
      <c r="N32" s="4" t="s">
        <v>39</v>
      </c>
      <c r="O32" s="3" t="s">
        <v>63</v>
      </c>
      <c r="P32" s="3" t="s">
        <v>20</v>
      </c>
      <c r="Q32" s="3"/>
      <c r="R32" s="3"/>
      <c r="S32" s="7" t="str">
        <f>_xlfn.DISPIMG("ID_B4697F603E5040639414457DD3A26A12",1)</f>
        <v>=DISPIMG("ID_B4697F603E5040639414457DD3A26A12",1)</v>
      </c>
    </row>
    <row r="33" ht="37" customHeight="1" spans="1:20">
      <c r="A33" s="4" t="s">
        <v>92</v>
      </c>
      <c r="B33" s="3"/>
      <c r="C33" s="3"/>
      <c r="D33" s="3"/>
      <c r="E33" s="3"/>
      <c r="F33" s="4"/>
      <c r="G33" s="4"/>
      <c r="H33" s="4" t="s">
        <v>93</v>
      </c>
      <c r="I33" s="4" t="s">
        <v>34</v>
      </c>
      <c r="J33" s="3" t="s">
        <v>34</v>
      </c>
      <c r="K33" s="3" t="s">
        <v>46</v>
      </c>
      <c r="L33" s="3" t="s">
        <v>25</v>
      </c>
      <c r="M33" s="3" t="s">
        <v>28</v>
      </c>
      <c r="N33" s="4" t="s">
        <v>39</v>
      </c>
      <c r="O33" s="3" t="s">
        <v>63</v>
      </c>
      <c r="P33" s="3" t="s">
        <v>20</v>
      </c>
      <c r="Q33" s="3"/>
      <c r="R33" s="3"/>
      <c r="S33" s="7" t="str">
        <f>_xlfn.DISPIMG("ID_6BC8FD8FB0D04132A093BA95446C2B53",1)</f>
        <v>=DISPIMG("ID_6BC8FD8FB0D04132A093BA95446C2B53",1)</v>
      </c>
    </row>
    <row r="34" ht="45" customHeight="1" spans="1:20">
      <c r="A34" s="4" t="s">
        <v>94</v>
      </c>
      <c r="B34" s="3"/>
      <c r="C34" s="3"/>
      <c r="D34" s="3"/>
      <c r="E34" s="3"/>
      <c r="F34" s="4"/>
      <c r="G34" s="4"/>
      <c r="H34" s="4" t="s">
        <v>18</v>
      </c>
      <c r="I34" s="4" t="s">
        <v>95</v>
      </c>
      <c r="J34" s="3" t="s">
        <v>34</v>
      </c>
      <c r="K34" s="3" t="s">
        <v>46</v>
      </c>
      <c r="L34" s="3" t="s">
        <v>25</v>
      </c>
      <c r="M34" s="3" t="s">
        <v>28</v>
      </c>
      <c r="N34" s="4" t="s">
        <v>39</v>
      </c>
      <c r="O34" s="3" t="s">
        <v>63</v>
      </c>
      <c r="P34" s="3" t="s">
        <v>20</v>
      </c>
      <c r="Q34" s="3"/>
      <c r="R34" s="3"/>
      <c r="S34" s="7" t="str">
        <f>_xlfn.DISPIMG("ID_FF2E2B0E719546D9AA6D48D0C0E18B61",1)</f>
        <v>=DISPIMG("ID_FF2E2B0E719546D9AA6D48D0C0E18B61",1)</v>
      </c>
    </row>
    <row r="35" ht="45" customHeight="1" spans="1:20">
      <c r="A35" s="4" t="s">
        <v>96</v>
      </c>
      <c r="B35" s="3"/>
      <c r="C35" s="3"/>
      <c r="D35" s="3"/>
      <c r="E35" s="3"/>
      <c r="F35" s="4"/>
      <c r="G35" s="4"/>
      <c r="H35" s="4" t="s">
        <v>97</v>
      </c>
      <c r="I35" s="4" t="s">
        <v>34</v>
      </c>
      <c r="J35" s="3" t="s">
        <v>34</v>
      </c>
      <c r="K35" s="3" t="s">
        <v>46</v>
      </c>
      <c r="L35" s="3" t="s">
        <v>25</v>
      </c>
      <c r="M35" s="3" t="s">
        <v>28</v>
      </c>
      <c r="N35" s="4" t="s">
        <v>39</v>
      </c>
      <c r="O35" s="3" t="s">
        <v>63</v>
      </c>
      <c r="P35" s="3" t="s">
        <v>20</v>
      </c>
      <c r="Q35" s="3"/>
      <c r="R35" s="3"/>
      <c r="S35" s="3"/>
    </row>
    <row r="36" ht="45" customHeight="1" spans="1:20">
      <c r="A36" s="4" t="s">
        <v>98</v>
      </c>
      <c r="B36" s="3"/>
      <c r="C36" s="3"/>
      <c r="D36" s="3"/>
      <c r="E36" s="3"/>
      <c r="F36" s="4"/>
      <c r="G36" s="4"/>
      <c r="H36" s="4" t="s">
        <v>99</v>
      </c>
      <c r="I36" s="4" t="s">
        <v>34</v>
      </c>
      <c r="J36" s="3" t="s">
        <v>34</v>
      </c>
      <c r="K36" s="3" t="s">
        <v>46</v>
      </c>
      <c r="L36" s="3" t="s">
        <v>25</v>
      </c>
      <c r="M36" s="3" t="s">
        <v>28</v>
      </c>
      <c r="N36" s="4" t="s">
        <v>39</v>
      </c>
      <c r="O36" s="3" t="s">
        <v>63</v>
      </c>
      <c r="P36" s="3" t="s">
        <v>20</v>
      </c>
      <c r="Q36" s="3"/>
      <c r="R36" s="3"/>
      <c r="S36" s="3"/>
    </row>
    <row r="37" ht="45" customHeight="1" spans="1:20">
      <c r="A37" s="4" t="s">
        <v>100</v>
      </c>
      <c r="B37" s="3"/>
      <c r="C37" s="3"/>
      <c r="D37" s="3"/>
      <c r="E37" s="3"/>
      <c r="F37" s="4"/>
      <c r="G37" s="4"/>
      <c r="H37" s="4" t="s">
        <v>101</v>
      </c>
      <c r="I37" s="4" t="s">
        <v>34</v>
      </c>
      <c r="J37" s="3" t="s">
        <v>34</v>
      </c>
      <c r="K37" s="3" t="s">
        <v>46</v>
      </c>
      <c r="L37" s="3" t="s">
        <v>25</v>
      </c>
      <c r="M37" s="3" t="s">
        <v>28</v>
      </c>
      <c r="N37" s="4" t="s">
        <v>39</v>
      </c>
      <c r="O37" s="3" t="s">
        <v>63</v>
      </c>
      <c r="P37" s="3" t="s">
        <v>20</v>
      </c>
      <c r="Q37" s="3"/>
      <c r="R37" s="3"/>
      <c r="S37" s="3"/>
    </row>
    <row r="38" ht="53" customHeight="1" spans="1:20">
      <c r="A38" s="4" t="s">
        <v>102</v>
      </c>
      <c r="B38" s="4"/>
      <c r="C38" s="4"/>
      <c r="D38" s="4"/>
      <c r="E38" s="9"/>
      <c r="F38" s="10"/>
      <c r="G38" s="4"/>
      <c r="H38" s="4"/>
      <c r="I38" s="4"/>
      <c r="J38" s="4" t="s">
        <v>34</v>
      </c>
      <c r="K38" s="4" t="s">
        <v>17</v>
      </c>
      <c r="L38" s="3" t="s">
        <v>25</v>
      </c>
      <c r="M38" s="3" t="s">
        <v>28</v>
      </c>
      <c r="N38" s="4" t="s">
        <v>39</v>
      </c>
      <c r="O38" s="3" t="s">
        <v>32</v>
      </c>
      <c r="P38" s="3" t="s">
        <v>20</v>
      </c>
      <c r="Q38" s="23" t="s">
        <v>103</v>
      </c>
      <c r="R38" s="3"/>
      <c r="S38" s="7" t="str">
        <f>_xlfn.DISPIMG("ID_24671931C21B4D7DBB8D2B54F6B675D6",1)</f>
        <v>=DISPIMG("ID_24671931C21B4D7DBB8D2B54F6B675D6",1)</v>
      </c>
      <c r="T38" s="1" t="s">
        <v>104</v>
      </c>
    </row>
    <row r="39" ht="69" customHeight="1" spans="1:20">
      <c r="A39" s="3" t="s">
        <v>105</v>
      </c>
      <c r="B39" s="3"/>
      <c r="C39" s="3"/>
      <c r="D39" s="3"/>
      <c r="E39" s="3"/>
      <c r="F39" s="4"/>
      <c r="G39" s="4"/>
      <c r="H39" s="4"/>
      <c r="I39" s="4"/>
      <c r="J39" s="4" t="s">
        <v>34</v>
      </c>
      <c r="K39" s="4" t="s">
        <v>17</v>
      </c>
      <c r="L39" s="24" t="s">
        <v>106</v>
      </c>
      <c r="M39" s="3" t="s">
        <v>28</v>
      </c>
      <c r="N39" s="4" t="s">
        <v>39</v>
      </c>
      <c r="O39" s="3" t="s">
        <v>32</v>
      </c>
      <c r="P39" s="3" t="s">
        <v>20</v>
      </c>
      <c r="Q39" s="3" t="s">
        <v>21</v>
      </c>
      <c r="R39" s="3"/>
      <c r="S39" s="7" t="str">
        <f>_xlfn.DISPIMG("ID_24C3BE2745B24940BCB18141774E4E1D",1)</f>
        <v>=DISPIMG("ID_24C3BE2745B24940BCB18141774E4E1D",1)</v>
      </c>
      <c r="T39" s="1" t="s">
        <v>107</v>
      </c>
    </row>
    <row r="40" ht="61" customHeight="1" spans="1:20">
      <c r="A40" s="4" t="s">
        <v>108</v>
      </c>
      <c r="B40" s="4"/>
      <c r="C40" s="4"/>
      <c r="D40" s="4"/>
      <c r="E40" s="4"/>
      <c r="F40" s="4"/>
      <c r="G40" s="4"/>
      <c r="H40" s="4"/>
      <c r="I40" s="4"/>
      <c r="J40" s="4" t="s">
        <v>34</v>
      </c>
      <c r="K40" s="4" t="s">
        <v>17</v>
      </c>
      <c r="L40" s="4" t="s">
        <v>109</v>
      </c>
      <c r="M40" s="3" t="s">
        <v>28</v>
      </c>
      <c r="N40" s="4" t="s">
        <v>39</v>
      </c>
      <c r="O40" s="3" t="s">
        <v>32</v>
      </c>
      <c r="P40" s="3" t="s">
        <v>20</v>
      </c>
      <c r="Q40" s="3" t="s">
        <v>110</v>
      </c>
      <c r="R40" s="3"/>
      <c r="S40" s="7" t="str">
        <f>_xlfn.DISPIMG("ID_FB602AFCED944FE5A9F6046FE878B8FB",1)</f>
        <v>=DISPIMG("ID_FB602AFCED944FE5A9F6046FE878B8FB",1)</v>
      </c>
    </row>
    <row r="41" ht="82" customHeight="1" spans="1:20">
      <c r="A41" s="3" t="s">
        <v>111</v>
      </c>
      <c r="B41" s="3"/>
      <c r="C41" s="3"/>
      <c r="D41" s="3"/>
      <c r="E41" s="3"/>
      <c r="F41" s="4"/>
      <c r="G41" s="4"/>
      <c r="H41" s="4"/>
      <c r="I41" s="4"/>
      <c r="J41" s="4" t="s">
        <v>34</v>
      </c>
      <c r="K41" s="4" t="s">
        <v>17</v>
      </c>
      <c r="L41" s="24" t="s">
        <v>106</v>
      </c>
      <c r="M41" s="3" t="s">
        <v>28</v>
      </c>
      <c r="N41" s="4" t="s">
        <v>39</v>
      </c>
      <c r="O41" s="3" t="s">
        <v>32</v>
      </c>
      <c r="P41" s="3" t="s">
        <v>20</v>
      </c>
      <c r="Q41" s="24" t="s">
        <v>110</v>
      </c>
      <c r="R41" s="3"/>
      <c r="S41" s="6" t="str">
        <f>_xlfn.DISPIMG("ID_8FB478083FCD466684C3DF6EDED92850",1)</f>
        <v>=DISPIMG("ID_8FB478083FCD466684C3DF6EDED92850",1)</v>
      </c>
      <c r="T41" s="1" t="s">
        <v>112</v>
      </c>
    </row>
    <row r="42" ht="87" customHeight="1" spans="1:20">
      <c r="A42" s="4" t="s">
        <v>113</v>
      </c>
      <c r="B42" s="4"/>
      <c r="C42" s="4"/>
      <c r="D42" s="4"/>
      <c r="E42" s="4"/>
      <c r="F42" s="4"/>
      <c r="G42" s="4"/>
      <c r="H42" s="4"/>
      <c r="I42" s="4"/>
      <c r="J42" s="4" t="s">
        <v>38</v>
      </c>
      <c r="K42" s="4" t="s">
        <v>17</v>
      </c>
      <c r="L42" s="3" t="s">
        <v>114</v>
      </c>
      <c r="M42" s="3" t="s">
        <v>28</v>
      </c>
      <c r="N42" s="4" t="s">
        <v>39</v>
      </c>
      <c r="O42" s="3" t="s">
        <v>32</v>
      </c>
      <c r="P42" s="3" t="s">
        <v>20</v>
      </c>
      <c r="Q42" s="3" t="s">
        <v>21</v>
      </c>
      <c r="R42" s="3" t="s">
        <v>21</v>
      </c>
      <c r="S42" s="6" t="str">
        <f>_xlfn.DISPIMG("ID_FD18B3E38FD14917BD88AE6EA643AF38",1)</f>
        <v>=DISPIMG("ID_FD18B3E38FD14917BD88AE6EA643AF38",1)</v>
      </c>
    </row>
    <row r="43" ht="49" customHeight="1" spans="1:20">
      <c r="A43" s="3" t="s">
        <v>115</v>
      </c>
      <c r="B43" s="3"/>
      <c r="C43" s="3"/>
      <c r="D43" s="3"/>
      <c r="E43" s="9"/>
      <c r="F43" s="4"/>
      <c r="G43" s="4"/>
      <c r="H43" s="4"/>
      <c r="I43" s="4"/>
      <c r="J43" s="3" t="s">
        <v>34</v>
      </c>
      <c r="K43" s="4" t="s">
        <v>17</v>
      </c>
      <c r="L43" s="3" t="s">
        <v>116</v>
      </c>
      <c r="M43" s="3" t="s">
        <v>28</v>
      </c>
      <c r="N43" s="4" t="s">
        <v>39</v>
      </c>
      <c r="O43" s="3" t="s">
        <v>32</v>
      </c>
      <c r="P43" s="3" t="s">
        <v>20</v>
      </c>
      <c r="Q43" s="3" t="s">
        <v>21</v>
      </c>
      <c r="R43" s="3" t="s">
        <v>21</v>
      </c>
      <c r="T43" s="1" t="s">
        <v>117</v>
      </c>
    </row>
    <row r="44" ht="52" customHeight="1" spans="1:20">
      <c r="A44" s="3" t="s">
        <v>118</v>
      </c>
      <c r="B44" s="3"/>
      <c r="C44" s="3"/>
      <c r="D44" s="3"/>
      <c r="E44" s="9"/>
      <c r="F44" s="10"/>
      <c r="G44" s="4"/>
      <c r="H44" s="4"/>
      <c r="I44" s="4"/>
      <c r="J44" s="3" t="s">
        <v>50</v>
      </c>
      <c r="K44" s="4" t="s">
        <v>17</v>
      </c>
      <c r="L44" s="3" t="s">
        <v>116</v>
      </c>
      <c r="M44" s="3" t="s">
        <v>28</v>
      </c>
      <c r="N44" s="4" t="s">
        <v>39</v>
      </c>
      <c r="O44" s="3" t="s">
        <v>32</v>
      </c>
      <c r="P44" s="3" t="s">
        <v>20</v>
      </c>
      <c r="Q44" s="3" t="s">
        <v>21</v>
      </c>
      <c r="R44" s="3" t="s">
        <v>21</v>
      </c>
    </row>
    <row r="45" ht="52" customHeight="1" spans="1:20">
      <c r="A45" s="3" t="s">
        <v>119</v>
      </c>
      <c r="B45" s="3"/>
      <c r="C45" s="3"/>
      <c r="D45" s="3"/>
      <c r="E45" s="9"/>
      <c r="F45" s="4"/>
      <c r="G45" s="4"/>
      <c r="H45" s="4"/>
      <c r="I45" s="4"/>
      <c r="J45" s="3"/>
      <c r="K45" s="4"/>
      <c r="L45" s="3"/>
      <c r="M45" s="3"/>
      <c r="N45" s="4"/>
      <c r="O45" s="3"/>
      <c r="P45" s="3"/>
      <c r="Q45" s="3"/>
      <c r="R45" s="3"/>
    </row>
    <row r="46" ht="54" customHeight="1" spans="1:20">
      <c r="A46" s="3" t="s">
        <v>120</v>
      </c>
      <c r="B46" s="3"/>
      <c r="C46" s="3"/>
      <c r="D46" s="3"/>
      <c r="E46" s="9"/>
      <c r="F46" s="10"/>
      <c r="G46" s="4"/>
      <c r="H46" s="4"/>
      <c r="I46" s="4"/>
      <c r="J46" s="3" t="s">
        <v>50</v>
      </c>
      <c r="K46" s="4" t="s">
        <v>17</v>
      </c>
      <c r="L46" s="3" t="s">
        <v>25</v>
      </c>
      <c r="M46" s="3" t="s">
        <v>28</v>
      </c>
      <c r="N46" s="4" t="s">
        <v>39</v>
      </c>
      <c r="O46" s="3" t="s">
        <v>32</v>
      </c>
      <c r="P46" s="3" t="s">
        <v>20</v>
      </c>
      <c r="Q46" s="3" t="s">
        <v>21</v>
      </c>
      <c r="R46" s="3" t="s">
        <v>21</v>
      </c>
    </row>
    <row r="47" ht="54" customHeight="1" spans="1:20">
      <c r="A47" s="4" t="s">
        <v>121</v>
      </c>
      <c r="B47" s="4"/>
      <c r="C47" s="4"/>
      <c r="D47" s="12"/>
      <c r="E47" s="4"/>
      <c r="F47" s="4"/>
      <c r="G47" s="4"/>
      <c r="H47" s="4"/>
      <c r="I47" s="4"/>
      <c r="J47" s="4" t="s">
        <v>34</v>
      </c>
      <c r="K47" s="4" t="s">
        <v>17</v>
      </c>
      <c r="L47" s="3" t="s">
        <v>25</v>
      </c>
      <c r="M47" s="3" t="s">
        <v>28</v>
      </c>
      <c r="N47" s="4" t="s">
        <v>39</v>
      </c>
      <c r="O47" s="3" t="s">
        <v>19</v>
      </c>
      <c r="P47" s="3" t="s">
        <v>20</v>
      </c>
      <c r="Q47" s="3" t="s">
        <v>21</v>
      </c>
      <c r="R47" s="3" t="s">
        <v>22</v>
      </c>
    </row>
    <row r="48" ht="40" customHeight="1" spans="1:20">
      <c r="A48" s="4" t="s">
        <v>122</v>
      </c>
      <c r="B48" s="4"/>
      <c r="C48" s="4"/>
      <c r="D48" s="12"/>
      <c r="E48" s="4"/>
      <c r="F48" s="4"/>
      <c r="G48" s="4"/>
      <c r="H48" s="4"/>
      <c r="I48" s="4"/>
      <c r="J48" s="4" t="s">
        <v>34</v>
      </c>
      <c r="K48" s="4" t="s">
        <v>77</v>
      </c>
      <c r="L48" s="3" t="s">
        <v>25</v>
      </c>
      <c r="M48" s="3" t="s">
        <v>28</v>
      </c>
      <c r="N48" s="4" t="s">
        <v>39</v>
      </c>
      <c r="O48" s="3" t="s">
        <v>19</v>
      </c>
      <c r="P48" s="3" t="s">
        <v>20</v>
      </c>
      <c r="Q48" s="3" t="s">
        <v>21</v>
      </c>
      <c r="R48" s="3" t="s">
        <v>22</v>
      </c>
    </row>
    <row r="49" ht="40" customHeight="1" spans="1:18">
      <c r="A49" s="4" t="s">
        <v>25</v>
      </c>
      <c r="B49" s="4"/>
      <c r="C49" s="4"/>
      <c r="D49" s="12"/>
      <c r="E49" s="4"/>
      <c r="F49" s="4"/>
      <c r="G49" s="4"/>
      <c r="H49" s="4"/>
      <c r="I49" s="4"/>
      <c r="J49" s="4" t="s">
        <v>34</v>
      </c>
      <c r="K49" s="4" t="s">
        <v>43</v>
      </c>
      <c r="L49" s="3" t="s">
        <v>25</v>
      </c>
      <c r="M49" s="3" t="s">
        <v>28</v>
      </c>
      <c r="N49" s="4" t="s">
        <v>39</v>
      </c>
      <c r="O49" s="3" t="s">
        <v>19</v>
      </c>
      <c r="P49" s="3" t="s">
        <v>20</v>
      </c>
      <c r="Q49" s="3" t="s">
        <v>21</v>
      </c>
      <c r="R49" s="3" t="s">
        <v>22</v>
      </c>
    </row>
    <row r="50" ht="40" customHeight="1" spans="1:18">
      <c r="A50" s="17" t="s">
        <v>123</v>
      </c>
      <c r="B50" s="4"/>
      <c r="C50" s="4"/>
      <c r="D50" s="12"/>
      <c r="E50" s="4"/>
      <c r="F50" s="4"/>
      <c r="G50" s="4"/>
      <c r="H50" s="4"/>
      <c r="I50" s="4"/>
      <c r="J50" s="4" t="s">
        <v>34</v>
      </c>
      <c r="K50" s="4" t="s">
        <v>46</v>
      </c>
      <c r="L50" s="3" t="s">
        <v>25</v>
      </c>
      <c r="M50" s="3" t="s">
        <v>28</v>
      </c>
      <c r="N50" s="4" t="s">
        <v>39</v>
      </c>
      <c r="O50" s="3" t="s">
        <v>19</v>
      </c>
      <c r="P50" s="3" t="s">
        <v>20</v>
      </c>
      <c r="Q50" s="3" t="s">
        <v>21</v>
      </c>
      <c r="R50" s="3" t="s">
        <v>22</v>
      </c>
    </row>
    <row r="51" ht="40" customHeight="1" spans="1:18">
      <c r="A51" s="17" t="s">
        <v>124</v>
      </c>
      <c r="B51" s="4"/>
      <c r="C51" s="4"/>
      <c r="D51" s="12"/>
      <c r="E51" s="4"/>
      <c r="F51" s="4"/>
      <c r="G51" s="4"/>
      <c r="H51" s="4"/>
      <c r="I51" s="4"/>
      <c r="J51" s="4" t="s">
        <v>34</v>
      </c>
      <c r="K51" s="4" t="s">
        <v>68</v>
      </c>
      <c r="L51" s="3" t="s">
        <v>25</v>
      </c>
      <c r="M51" s="3" t="s">
        <v>28</v>
      </c>
      <c r="N51" s="4" t="s">
        <v>39</v>
      </c>
      <c r="O51" s="3" t="s">
        <v>19</v>
      </c>
      <c r="P51" s="3" t="s">
        <v>20</v>
      </c>
      <c r="Q51" s="3" t="s">
        <v>21</v>
      </c>
      <c r="R51" s="3" t="s">
        <v>22</v>
      </c>
    </row>
    <row r="52" ht="56" customHeight="1" spans="1:18">
      <c r="A52" s="3" t="s">
        <v>125</v>
      </c>
      <c r="B52" s="3"/>
      <c r="C52" s="3"/>
      <c r="D52" s="3"/>
      <c r="E52" s="3"/>
      <c r="F52" s="3"/>
      <c r="G52" s="4"/>
      <c r="H52" s="4"/>
      <c r="I52" s="4"/>
      <c r="J52" s="3" t="s">
        <v>126</v>
      </c>
      <c r="K52" s="3" t="s">
        <v>46</v>
      </c>
      <c r="L52" s="3" t="s">
        <v>25</v>
      </c>
      <c r="M52" s="3"/>
      <c r="N52" s="3"/>
      <c r="O52" s="3"/>
      <c r="P52" s="3"/>
      <c r="Q52" s="3"/>
      <c r="R52" s="3"/>
    </row>
    <row r="53" ht="56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2025-07-21T09:59:00Z</dcterms:created>
  <dcterms:modified xsi:type="dcterms:W3CDTF">2026-06-25T14:15:12Z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3DF7FABE47584E5A87E6E552E7C20326_12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