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G58" i="1"/>
  <c r="G57" i="1"/>
  <c r="G56" i="1"/>
  <c r="G55" i="1"/>
  <c r="G54" i="1"/>
  <c r="D59" i="1"/>
  <c r="D58" i="1"/>
  <c r="D57" i="1"/>
  <c r="D56" i="1"/>
  <c r="D55" i="1"/>
  <c r="D54" i="1"/>
  <c r="B52" i="1"/>
  <c r="B51" i="1"/>
  <c r="B49" i="1"/>
  <c r="F43" i="1"/>
  <c r="B32" i="1"/>
  <c r="B34" i="1" s="1"/>
  <c r="B36" i="1" s="1"/>
  <c r="B38" i="1" s="1"/>
  <c r="B40" i="1" s="1"/>
  <c r="B42" i="1" s="1"/>
  <c r="D43" i="1" s="1"/>
  <c r="F27" i="1"/>
  <c r="D27" i="1"/>
  <c r="B26" i="1"/>
  <c r="B24" i="1"/>
  <c r="B22" i="1"/>
  <c r="B20" i="1"/>
  <c r="B18" i="1"/>
  <c r="B16" i="1"/>
  <c r="J12" i="1"/>
  <c r="I12" i="1"/>
  <c r="H12" i="1"/>
  <c r="G12" i="1"/>
  <c r="B12" i="1"/>
  <c r="B10" i="1"/>
  <c r="B9" i="1"/>
</calcChain>
</file>

<file path=xl/sharedStrings.xml><?xml version="1.0" encoding="utf-8"?>
<sst xmlns="http://schemas.openxmlformats.org/spreadsheetml/2006/main" count="77" uniqueCount="52">
  <si>
    <t>Дано:</t>
  </si>
  <si>
    <t>k =</t>
  </si>
  <si>
    <t>T =</t>
  </si>
  <si>
    <t>Преобразуем к единым временным единицам</t>
  </si>
  <si>
    <t>(выз/м)</t>
  </si>
  <si>
    <t>µ = 1/M(Тобс.) =</t>
  </si>
  <si>
    <t xml:space="preserve">Определим коэффициент загрузки системы </t>
  </si>
  <si>
    <t>p = Λ/µ =</t>
  </si>
  <si>
    <t>Находим вероятность пребывания системы в нулевом состоянии по формуле Эрланга</t>
  </si>
  <si>
    <t>)</t>
  </si>
  <si>
    <t>(p в степени:</t>
  </si>
  <si>
    <t>(</t>
  </si>
  <si>
    <t>p0 = (1 + p/1! + p^2/2!)^-1 =</t>
  </si>
  <si>
    <t>Pотк. = p^2/2! * p0 =</t>
  </si>
  <si>
    <t>1) Классифицируем данную СМО, как открытую марковскую систему с отказами типа СМО(2; 0; 1/12; 1/24) при k = 2</t>
  </si>
  <si>
    <t>Вычислим вероятность отказа</t>
  </si>
  <si>
    <t>Найдем относительную пропускную способность</t>
  </si>
  <si>
    <t>Q = 1 - Pотк. =</t>
  </si>
  <si>
    <t>Найдем абсолютную пропускную способность</t>
  </si>
  <si>
    <t>A = Λ*Q =</t>
  </si>
  <si>
    <t>Найдем среднее число занятых каналов по формуле Литтла</t>
  </si>
  <si>
    <t>Вычислим коэффициент загрузки оборудования</t>
  </si>
  <si>
    <t>К = k̄/k =</t>
  </si>
  <si>
    <t>Таким образом, при загрузке оборудования на</t>
  </si>
  <si>
    <t>отказ получат</t>
  </si>
  <si>
    <t>вызовов</t>
  </si>
  <si>
    <t xml:space="preserve">2) Добавим в отделе еще один аппарат k = </t>
  </si>
  <si>
    <t>Тогда СМО(3; 0; 1/12; 1/24)</t>
  </si>
  <si>
    <t>p0  =</t>
  </si>
  <si>
    <t>Pотк.  =</t>
  </si>
  <si>
    <t>Q  =</t>
  </si>
  <si>
    <t>A =</t>
  </si>
  <si>
    <t>К  =</t>
  </si>
  <si>
    <t>При этом возросла пропускная способность</t>
  </si>
  <si>
    <t xml:space="preserve">Видим, что коэффициент загрузки оборудования остался почти на прежнем уровне, а % отказов снизился почти в двое. </t>
  </si>
  <si>
    <t>3) Определим сколько аппаратов нужно поставить, чтобы отказ не превышал 10% вызовов</t>
  </si>
  <si>
    <t>При k =</t>
  </si>
  <si>
    <t>p0 =</t>
  </si>
  <si>
    <t>Pотк. =</t>
  </si>
  <si>
    <t>Вероятность отказа</t>
  </si>
  <si>
    <r>
      <t>не превышает 10%, что и требуется в условиях задачи =&gt; условию удовлетворяет число аппаратов k</t>
    </r>
    <r>
      <rPr>
        <sz val="11"/>
        <color theme="1"/>
        <rFont val="Calibri"/>
        <family val="2"/>
        <charset val="204"/>
      </rPr>
      <t>≥</t>
    </r>
    <r>
      <rPr>
        <sz val="11"/>
        <color theme="1"/>
        <rFont val="Calibri"/>
        <family val="2"/>
      </rPr>
      <t>4</t>
    </r>
  </si>
  <si>
    <t>Ответ:</t>
  </si>
  <si>
    <t>1)</t>
  </si>
  <si>
    <t>2)</t>
  </si>
  <si>
    <t>3) Для того, чтобы отказ получали не более 10% вызовов, в отделе следует поставить не менее 4 аппаратов</t>
  </si>
  <si>
    <t>Студент: Тихомиров С.С.</t>
  </si>
  <si>
    <t>Группа: 19САУзТ</t>
  </si>
  <si>
    <t>Вариант: 5</t>
  </si>
  <si>
    <t>Задача 2.6</t>
  </si>
  <si>
    <t>Λ =</t>
  </si>
  <si>
    <r>
      <t>k</t>
    </r>
    <r>
      <rPr>
        <b/>
        <sz val="11"/>
        <color theme="1"/>
        <rFont val="Calibri"/>
        <family val="2"/>
        <charset val="204"/>
      </rPr>
      <t>̄ = A/µ =</t>
    </r>
  </si>
  <si>
    <r>
      <t>k</t>
    </r>
    <r>
      <rPr>
        <b/>
        <sz val="11"/>
        <color theme="1"/>
        <rFont val="Calibri"/>
        <family val="2"/>
        <charset val="204"/>
      </rPr>
      <t>̄ 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</si>
</sst>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i/>
      <u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/>
    <xf numFmtId="0" fontId="2" fillId="2" borderId="1" xfId="1"/>
    <xf numFmtId="13" fontId="2" fillId="2" borderId="1" xfId="1" applyNumberFormat="1"/>
    <xf numFmtId="13" fontId="2" fillId="2" borderId="1" xfId="1" applyNumberFormat="1" applyAlignment="1">
      <alignment horizontal="right"/>
    </xf>
    <xf numFmtId="13" fontId="2" fillId="2" borderId="1" xfId="1" applyNumberFormat="1" applyAlignment="1"/>
    <xf numFmtId="0" fontId="2" fillId="2" borderId="1" xfId="1" applyNumberFormat="1"/>
    <xf numFmtId="165" fontId="2" fillId="2" borderId="1" xfId="1" applyNumberFormat="1"/>
    <xf numFmtId="0" fontId="1" fillId="0" borderId="0" xfId="0" applyFont="1"/>
    <xf numFmtId="0" fontId="3" fillId="0" borderId="0" xfId="0" applyFont="1"/>
    <xf numFmtId="0" fontId="7" fillId="0" borderId="0" xfId="0" applyFont="1"/>
    <xf numFmtId="10" fontId="3" fillId="0" borderId="0" xfId="0" applyNumberFormat="1" applyFont="1"/>
    <xf numFmtId="10" fontId="3" fillId="0" borderId="0" xfId="0" applyNumberFormat="1" applyFont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topLeftCell="A25" zoomScale="85" zoomScaleNormal="85" workbookViewId="0">
      <selection activeCell="N44" sqref="N44"/>
    </sheetView>
  </sheetViews>
  <sheetFormatPr defaultRowHeight="15" x14ac:dyDescent="0.25"/>
  <cols>
    <col min="1" max="1" width="25.28515625" customWidth="1"/>
    <col min="5" max="5" width="13.140625" customWidth="1"/>
    <col min="6" max="6" width="12.85546875" customWidth="1"/>
  </cols>
  <sheetData>
    <row r="1" spans="1:11" x14ac:dyDescent="0.25">
      <c r="A1" s="3" t="s">
        <v>45</v>
      </c>
      <c r="E1" t="s">
        <v>48</v>
      </c>
    </row>
    <row r="2" spans="1:11" x14ac:dyDescent="0.25">
      <c r="A2" s="3" t="s">
        <v>46</v>
      </c>
    </row>
    <row r="3" spans="1:11" x14ac:dyDescent="0.25">
      <c r="A3" s="3" t="s">
        <v>47</v>
      </c>
    </row>
    <row r="5" spans="1:11" x14ac:dyDescent="0.25">
      <c r="A5" t="s">
        <v>0</v>
      </c>
      <c r="B5" s="11" t="s">
        <v>1</v>
      </c>
      <c r="C5" s="4">
        <v>2</v>
      </c>
    </row>
    <row r="6" spans="1:11" x14ac:dyDescent="0.25">
      <c r="B6" s="12" t="s">
        <v>49</v>
      </c>
      <c r="C6" s="4">
        <v>5</v>
      </c>
    </row>
    <row r="7" spans="1:11" x14ac:dyDescent="0.25">
      <c r="B7" s="11" t="s">
        <v>2</v>
      </c>
      <c r="C7" s="4">
        <v>24</v>
      </c>
    </row>
    <row r="8" spans="1:11" x14ac:dyDescent="0.25">
      <c r="A8" t="s">
        <v>3</v>
      </c>
    </row>
    <row r="9" spans="1:11" x14ac:dyDescent="0.25">
      <c r="A9" s="12" t="s">
        <v>49</v>
      </c>
      <c r="B9" s="5">
        <f>C6/60</f>
        <v>8.3333333333333329E-2</v>
      </c>
      <c r="C9" t="s">
        <v>4</v>
      </c>
    </row>
    <row r="10" spans="1:11" x14ac:dyDescent="0.25">
      <c r="A10" s="12" t="s">
        <v>5</v>
      </c>
      <c r="B10" s="5">
        <f>1/C7</f>
        <v>4.1666666666666664E-2</v>
      </c>
      <c r="C10" t="s">
        <v>4</v>
      </c>
    </row>
    <row r="11" spans="1:11" x14ac:dyDescent="0.25">
      <c r="A11" t="s">
        <v>6</v>
      </c>
      <c r="F11" t="s">
        <v>10</v>
      </c>
      <c r="G11" s="1">
        <v>2</v>
      </c>
      <c r="H11" s="1">
        <v>3</v>
      </c>
      <c r="I11" s="1">
        <v>4</v>
      </c>
      <c r="J11" s="1">
        <v>5</v>
      </c>
      <c r="K11" t="s">
        <v>9</v>
      </c>
    </row>
    <row r="12" spans="1:11" x14ac:dyDescent="0.25">
      <c r="A12" s="11" t="s">
        <v>7</v>
      </c>
      <c r="B12" s="7">
        <f>B9/B10</f>
        <v>2</v>
      </c>
      <c r="F12" t="s">
        <v>11</v>
      </c>
      <c r="G12" s="5">
        <f>B12^2</f>
        <v>4</v>
      </c>
      <c r="H12" s="6">
        <f>B12^3</f>
        <v>8</v>
      </c>
      <c r="I12" s="5">
        <f>B12^4</f>
        <v>16</v>
      </c>
      <c r="J12" s="5">
        <f>B12^5</f>
        <v>32</v>
      </c>
      <c r="K12" t="s">
        <v>9</v>
      </c>
    </row>
    <row r="14" spans="1:11" x14ac:dyDescent="0.25">
      <c r="A14" t="s">
        <v>14</v>
      </c>
    </row>
    <row r="15" spans="1:11" x14ac:dyDescent="0.25">
      <c r="A15" t="s">
        <v>8</v>
      </c>
    </row>
    <row r="16" spans="1:11" x14ac:dyDescent="0.25">
      <c r="A16" s="11" t="s">
        <v>12</v>
      </c>
      <c r="B16" s="4">
        <f>(1+B12/FACT(1)+G12/FACT(2))^-1</f>
        <v>0.2</v>
      </c>
    </row>
    <row r="17" spans="1:7" x14ac:dyDescent="0.25">
      <c r="A17" t="s">
        <v>15</v>
      </c>
    </row>
    <row r="18" spans="1:7" x14ac:dyDescent="0.25">
      <c r="A18" s="11" t="s">
        <v>13</v>
      </c>
      <c r="B18" s="4">
        <f>(G12/FACT(2))*B16</f>
        <v>0.4</v>
      </c>
    </row>
    <row r="19" spans="1:7" x14ac:dyDescent="0.25">
      <c r="A19" t="s">
        <v>16</v>
      </c>
    </row>
    <row r="20" spans="1:7" x14ac:dyDescent="0.25">
      <c r="A20" s="11" t="s">
        <v>17</v>
      </c>
      <c r="B20" s="4">
        <f>1-B18</f>
        <v>0.6</v>
      </c>
    </row>
    <row r="21" spans="1:7" x14ac:dyDescent="0.25">
      <c r="A21" t="s">
        <v>18</v>
      </c>
    </row>
    <row r="22" spans="1:7" x14ac:dyDescent="0.25">
      <c r="A22" s="11" t="s">
        <v>19</v>
      </c>
      <c r="B22" s="8">
        <f>B9*B20</f>
        <v>4.9999999999999996E-2</v>
      </c>
    </row>
    <row r="23" spans="1:7" x14ac:dyDescent="0.25">
      <c r="A23" t="s">
        <v>20</v>
      </c>
    </row>
    <row r="24" spans="1:7" x14ac:dyDescent="0.25">
      <c r="A24" s="11" t="s">
        <v>50</v>
      </c>
      <c r="B24" s="8">
        <f>B22/B10</f>
        <v>1.2</v>
      </c>
    </row>
    <row r="25" spans="1:7" x14ac:dyDescent="0.25">
      <c r="A25" t="s">
        <v>21</v>
      </c>
      <c r="B25" s="4"/>
    </row>
    <row r="26" spans="1:7" x14ac:dyDescent="0.25">
      <c r="A26" s="11" t="s">
        <v>22</v>
      </c>
      <c r="B26" s="8">
        <f>B24/C5</f>
        <v>0.6</v>
      </c>
    </row>
    <row r="27" spans="1:7" x14ac:dyDescent="0.25">
      <c r="A27" t="s">
        <v>23</v>
      </c>
      <c r="D27" s="13">
        <f>B26</f>
        <v>0.6</v>
      </c>
      <c r="E27" t="s">
        <v>24</v>
      </c>
      <c r="F27" s="13">
        <f>B18</f>
        <v>0.4</v>
      </c>
      <c r="G27" t="s">
        <v>25</v>
      </c>
    </row>
    <row r="29" spans="1:7" x14ac:dyDescent="0.25">
      <c r="A29" t="s">
        <v>26</v>
      </c>
      <c r="D29" s="2">
        <v>3</v>
      </c>
    </row>
    <row r="30" spans="1:7" x14ac:dyDescent="0.25">
      <c r="A30" t="s">
        <v>27</v>
      </c>
    </row>
    <row r="31" spans="1:7" x14ac:dyDescent="0.25">
      <c r="A31" t="s">
        <v>8</v>
      </c>
    </row>
    <row r="32" spans="1:7" x14ac:dyDescent="0.25">
      <c r="A32" s="11" t="s">
        <v>28</v>
      </c>
      <c r="B32" s="9">
        <f>(1+B12/FACT(1)+G12/FACT(2)+H12/FACT(3))^-1</f>
        <v>0.15789473684210528</v>
      </c>
    </row>
    <row r="33" spans="1:7" x14ac:dyDescent="0.25">
      <c r="A33" t="s">
        <v>15</v>
      </c>
    </row>
    <row r="34" spans="1:7" x14ac:dyDescent="0.25">
      <c r="A34" s="11" t="s">
        <v>29</v>
      </c>
      <c r="B34" s="9">
        <f>(H12/FACT(3))*B32</f>
        <v>0.2105263157894737</v>
      </c>
    </row>
    <row r="35" spans="1:7" x14ac:dyDescent="0.25">
      <c r="A35" t="s">
        <v>16</v>
      </c>
    </row>
    <row r="36" spans="1:7" x14ac:dyDescent="0.25">
      <c r="A36" s="11" t="s">
        <v>30</v>
      </c>
      <c r="B36" s="9">
        <f>1-B34</f>
        <v>0.78947368421052633</v>
      </c>
    </row>
    <row r="37" spans="1:7" x14ac:dyDescent="0.25">
      <c r="A37" t="s">
        <v>18</v>
      </c>
    </row>
    <row r="38" spans="1:7" x14ac:dyDescent="0.25">
      <c r="A38" s="11" t="s">
        <v>31</v>
      </c>
      <c r="B38" s="9">
        <f>B9*B36</f>
        <v>6.5789473684210523E-2</v>
      </c>
    </row>
    <row r="39" spans="1:7" x14ac:dyDescent="0.25">
      <c r="A39" t="s">
        <v>20</v>
      </c>
    </row>
    <row r="40" spans="1:7" x14ac:dyDescent="0.25">
      <c r="A40" s="11" t="s">
        <v>51</v>
      </c>
      <c r="B40" s="9">
        <f>B38/B10</f>
        <v>1.5789473684210527</v>
      </c>
    </row>
    <row r="41" spans="1:7" x14ac:dyDescent="0.25">
      <c r="A41" t="s">
        <v>21</v>
      </c>
    </row>
    <row r="42" spans="1:7" x14ac:dyDescent="0.25">
      <c r="A42" s="11" t="s">
        <v>32</v>
      </c>
      <c r="B42" s="9">
        <f>B40/D29</f>
        <v>0.52631578947368418</v>
      </c>
    </row>
    <row r="43" spans="1:7" x14ac:dyDescent="0.25">
      <c r="A43" t="s">
        <v>23</v>
      </c>
      <c r="D43" s="13">
        <f>B42</f>
        <v>0.52631578947368418</v>
      </c>
      <c r="E43" t="s">
        <v>24</v>
      </c>
      <c r="F43" s="14">
        <f>B34</f>
        <v>0.2105263157894737</v>
      </c>
      <c r="G43" t="s">
        <v>25</v>
      </c>
    </row>
    <row r="44" spans="1:7" x14ac:dyDescent="0.25">
      <c r="A44" t="s">
        <v>34</v>
      </c>
    </row>
    <row r="45" spans="1:7" x14ac:dyDescent="0.25">
      <c r="A45" t="s">
        <v>33</v>
      </c>
    </row>
    <row r="47" spans="1:7" x14ac:dyDescent="0.25">
      <c r="A47" t="s">
        <v>35</v>
      </c>
    </row>
    <row r="48" spans="1:7" x14ac:dyDescent="0.25">
      <c r="A48" s="10" t="s">
        <v>36</v>
      </c>
      <c r="B48" s="2">
        <v>4</v>
      </c>
    </row>
    <row r="49" spans="1:16" x14ac:dyDescent="0.25">
      <c r="A49" s="11" t="s">
        <v>37</v>
      </c>
      <c r="B49" s="9">
        <f>(1+B12/FACT(1)+G12/FACT(2)+H12/FACT(3)+I12/FACT(4))^-1</f>
        <v>0.14285714285714285</v>
      </c>
    </row>
    <row r="50" spans="1:16" x14ac:dyDescent="0.25">
      <c r="A50" s="10" t="s">
        <v>15</v>
      </c>
    </row>
    <row r="51" spans="1:16" x14ac:dyDescent="0.25">
      <c r="A51" s="11" t="s">
        <v>38</v>
      </c>
      <c r="B51" s="4">
        <f>(I12/FACT(4))*B49</f>
        <v>9.5238095238095233E-2</v>
      </c>
    </row>
    <row r="52" spans="1:16" x14ac:dyDescent="0.25">
      <c r="A52" s="10" t="s">
        <v>39</v>
      </c>
      <c r="B52" s="13">
        <f>B51</f>
        <v>9.5238095238095233E-2</v>
      </c>
      <c r="C52" t="s">
        <v>40</v>
      </c>
    </row>
    <row r="53" spans="1:16" x14ac:dyDescent="0.25">
      <c r="A53" s="10"/>
    </row>
    <row r="54" spans="1:16" x14ac:dyDescent="0.25">
      <c r="A54" t="s">
        <v>41</v>
      </c>
      <c r="B54" t="s">
        <v>42</v>
      </c>
      <c r="C54" s="11" t="s">
        <v>28</v>
      </c>
      <c r="D54" s="4">
        <f>B16</f>
        <v>0.2</v>
      </c>
      <c r="E54" t="s">
        <v>43</v>
      </c>
      <c r="F54" s="11" t="s">
        <v>28</v>
      </c>
      <c r="G54" s="9">
        <f>B32</f>
        <v>0.15789473684210528</v>
      </c>
      <c r="H54" t="s">
        <v>44</v>
      </c>
    </row>
    <row r="55" spans="1:16" x14ac:dyDescent="0.25">
      <c r="C55" s="11" t="s">
        <v>29</v>
      </c>
      <c r="D55" s="4">
        <f>B18</f>
        <v>0.4</v>
      </c>
      <c r="F55" s="11" t="s">
        <v>29</v>
      </c>
      <c r="G55" s="9">
        <f>B34</f>
        <v>0.2105263157894737</v>
      </c>
    </row>
    <row r="56" spans="1:16" x14ac:dyDescent="0.25">
      <c r="C56" s="11" t="s">
        <v>30</v>
      </c>
      <c r="D56" s="4">
        <f>B20</f>
        <v>0.6</v>
      </c>
      <c r="F56" s="11" t="s">
        <v>30</v>
      </c>
      <c r="G56" s="9">
        <f>B36</f>
        <v>0.78947368421052633</v>
      </c>
    </row>
    <row r="57" spans="1:16" x14ac:dyDescent="0.25">
      <c r="C57" s="11" t="s">
        <v>31</v>
      </c>
      <c r="D57" s="4">
        <f>B22</f>
        <v>4.9999999999999996E-2</v>
      </c>
      <c r="F57" s="11" t="s">
        <v>31</v>
      </c>
      <c r="G57" s="9">
        <f>B38</f>
        <v>6.5789473684210523E-2</v>
      </c>
    </row>
    <row r="58" spans="1:16" x14ac:dyDescent="0.25">
      <c r="C58" s="11" t="s">
        <v>51</v>
      </c>
      <c r="D58" s="4">
        <f>B24</f>
        <v>1.2</v>
      </c>
      <c r="F58" s="11" t="s">
        <v>51</v>
      </c>
      <c r="G58" s="9">
        <f>B40</f>
        <v>1.5789473684210527</v>
      </c>
    </row>
    <row r="59" spans="1:16" x14ac:dyDescent="0.25">
      <c r="C59" s="11" t="s">
        <v>32</v>
      </c>
      <c r="D59" s="4">
        <f>B26</f>
        <v>0.6</v>
      </c>
      <c r="F59" s="11" t="s">
        <v>32</v>
      </c>
      <c r="G59" s="9">
        <f>B42</f>
        <v>0.52631578947368418</v>
      </c>
    </row>
    <row r="64" spans="1:16" x14ac:dyDescent="0.25">
      <c r="P6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2021-03-15T16:37:27Z</dcterms:modified>
</cp:coreProperties>
</file>