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ergo\OneDrive\Рабочий стол\"/>
    </mc:Choice>
  </mc:AlternateContent>
  <xr:revisionPtr revIDLastSave="0" documentId="13_ncr:1_{14AD9C2E-DA2E-48AF-9161-7867710C6631}" xr6:coauthVersionLast="46" xr6:coauthVersionMax="46" xr10:uidLastSave="{00000000-0000-0000-0000-000000000000}"/>
  <bookViews>
    <workbookView xWindow="5085" yWindow="12090" windowWidth="21600" windowHeight="760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7" i="1" l="1"/>
  <c r="D53" i="1"/>
  <c r="D54" i="1"/>
  <c r="D55" i="1"/>
  <c r="D52" i="1"/>
  <c r="C55" i="1"/>
  <c r="C54" i="1"/>
  <c r="B55" i="1"/>
  <c r="B54" i="1"/>
  <c r="C46" i="1"/>
  <c r="B49" i="1" s="1"/>
  <c r="C49" i="1"/>
  <c r="B48" i="1"/>
  <c r="D45" i="1"/>
  <c r="D46" i="1"/>
  <c r="D44" i="1"/>
  <c r="B46" i="1"/>
  <c r="B41" i="1"/>
  <c r="B40" i="1"/>
  <c r="B39" i="1"/>
  <c r="B38" i="1"/>
  <c r="D36" i="1"/>
  <c r="D33" i="1"/>
  <c r="D34" i="1"/>
  <c r="D35" i="1"/>
  <c r="D32" i="1"/>
  <c r="C36" i="1"/>
  <c r="B36" i="1"/>
  <c r="D28" i="1"/>
  <c r="C28" i="1"/>
  <c r="B28" i="1"/>
  <c r="C27" i="1"/>
  <c r="B27" i="1"/>
  <c r="C26" i="1"/>
  <c r="B26" i="1"/>
  <c r="C25" i="1"/>
  <c r="B25" i="1"/>
  <c r="D21" i="1"/>
  <c r="C21" i="1"/>
  <c r="B21" i="1"/>
  <c r="B24" i="1"/>
  <c r="B23" i="1"/>
  <c r="D17" i="1"/>
  <c r="D18" i="1"/>
  <c r="D19" i="1"/>
  <c r="D20" i="1"/>
  <c r="D16" i="1"/>
  <c r="B13" i="1"/>
  <c r="B12" i="1"/>
  <c r="B11" i="1"/>
  <c r="B10" i="1"/>
  <c r="B9" i="1"/>
  <c r="B8" i="1"/>
  <c r="B7" i="1"/>
  <c r="D5" i="1"/>
  <c r="D4" i="1"/>
  <c r="D3" i="1"/>
  <c r="C3" i="1"/>
  <c r="B3" i="1"/>
  <c r="D49" i="1" l="1"/>
</calcChain>
</file>

<file path=xl/sharedStrings.xml><?xml version="1.0" encoding="utf-8"?>
<sst xmlns="http://schemas.openxmlformats.org/spreadsheetml/2006/main" count="58" uniqueCount="43">
  <si>
    <t>Базовый</t>
  </si>
  <si>
    <t>период</t>
  </si>
  <si>
    <t>Отчетный период</t>
  </si>
  <si>
    <t>Показатели</t>
  </si>
  <si>
    <t>Отклонения</t>
  </si>
  <si>
    <t>Выпуск продукции, N, тыс. руб.</t>
  </si>
  <si>
    <t>Средняя стоимость основных средств, Сос, тыс. руб.</t>
  </si>
  <si>
    <t>Фондоотдача, Ф</t>
  </si>
  <si>
    <t>Ncoc</t>
  </si>
  <si>
    <t xml:space="preserve">∆NСос </t>
  </si>
  <si>
    <t>ΔNф</t>
  </si>
  <si>
    <r>
      <t>ΔN</t>
    </r>
    <r>
      <rPr>
        <vertAlign val="subscript"/>
        <sz val="12"/>
        <color theme="1"/>
        <rFont val="Times New Roman"/>
        <family val="1"/>
        <charset val="204"/>
      </rPr>
      <t>Coc</t>
    </r>
    <r>
      <rPr>
        <sz val="12"/>
        <color theme="1"/>
        <rFont val="Times New Roman"/>
        <family val="1"/>
        <charset val="204"/>
      </rPr>
      <t>2</t>
    </r>
  </si>
  <si>
    <r>
      <t>ΔN</t>
    </r>
    <r>
      <rPr>
        <vertAlign val="subscript"/>
        <sz val="12"/>
        <color theme="1"/>
        <rFont val="Times New Roman"/>
        <family val="1"/>
        <charset val="204"/>
      </rPr>
      <t>ф2</t>
    </r>
  </si>
  <si>
    <t>∆NСос 3</t>
  </si>
  <si>
    <r>
      <t>ΔN</t>
    </r>
    <r>
      <rPr>
        <vertAlign val="subscript"/>
        <sz val="12"/>
        <color theme="1"/>
        <rFont val="Times New Roman"/>
        <family val="1"/>
        <charset val="204"/>
      </rPr>
      <t>ф3</t>
    </r>
  </si>
  <si>
    <t>Базовый период</t>
  </si>
  <si>
    <t>Масса заготовленного сырья, т</t>
  </si>
  <si>
    <t>Изменение переходящих остатков, т</t>
  </si>
  <si>
    <t>Отходы сырья, т</t>
  </si>
  <si>
    <t>Расход на производство продукции, т</t>
  </si>
  <si>
    <t>Расход сырья на единицу продукции, т</t>
  </si>
  <si>
    <t>Количество выпущенной продукции, т</t>
  </si>
  <si>
    <t>К0</t>
  </si>
  <si>
    <t>К1</t>
  </si>
  <si>
    <t>к3</t>
  </si>
  <si>
    <t>к4</t>
  </si>
  <si>
    <t>к5</t>
  </si>
  <si>
    <t>к6</t>
  </si>
  <si>
    <t>к7</t>
  </si>
  <si>
    <t>1. Среднесписочная численность рабочих, чел.</t>
  </si>
  <si>
    <t>2. Количество дней, отработанных 1-им рабочим</t>
  </si>
  <si>
    <t>3. Средняя продолжительность рабочего дня, час</t>
  </si>
  <si>
    <t>4. Среднечасовая заработная плата, руб.</t>
  </si>
  <si>
    <t>5. Фонд заработной платы, руб.</t>
  </si>
  <si>
    <t>Валовая продукция,  млн руб.</t>
  </si>
  <si>
    <t>Среднегодовая численность рабочих, чел.</t>
  </si>
  <si>
    <t>Среднгодовая выработка одного рабочего, тыс. руб.</t>
  </si>
  <si>
    <t>л1</t>
  </si>
  <si>
    <t>л2</t>
  </si>
  <si>
    <t>Объем выпуска продукции, тыс. руб.</t>
  </si>
  <si>
    <t>Фонд заработной платы, тыс. руб.</t>
  </si>
  <si>
    <t>Зарплатоемкость</t>
  </si>
  <si>
    <t>Объем выпуска продукции на 1 руб. заработной 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</si>
</sst>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0" formatCode="0.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scheme val="minor"/>
    </font>
    <font>
      <vertAlign val="subscript"/>
      <sz val="12"/>
      <color theme="1"/>
      <name val="Times New Roman"/>
      <family val="1"/>
      <charset val="204"/>
    </font>
    <font>
      <sz val="10.5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.5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1" fillId="0" borderId="0" xfId="0" applyFont="1"/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2" fontId="1" fillId="0" borderId="0" xfId="0" applyNumberFormat="1" applyFont="1"/>
    <xf numFmtId="2" fontId="6" fillId="0" borderId="2" xfId="0" applyNumberFormat="1" applyFont="1" applyBorder="1" applyAlignment="1">
      <alignment vertical="center"/>
    </xf>
    <xf numFmtId="2" fontId="5" fillId="0" borderId="2" xfId="0" applyNumberFormat="1" applyFont="1" applyBorder="1" applyAlignment="1">
      <alignment vertical="center"/>
    </xf>
    <xf numFmtId="164" fontId="1" fillId="0" borderId="0" xfId="0" applyNumberFormat="1" applyFont="1"/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2" fontId="0" fillId="0" borderId="0" xfId="0" applyNumberFormat="1"/>
    <xf numFmtId="0" fontId="0" fillId="0" borderId="0" xfId="0" applyNumberFormat="1"/>
    <xf numFmtId="170" fontId="5" fillId="0" borderId="2" xfId="0" applyNumberFormat="1" applyFont="1" applyBorder="1" applyAlignment="1">
      <alignment vertical="center"/>
    </xf>
    <xf numFmtId="170" fontId="7" fillId="0" borderId="2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A52" workbookViewId="0">
      <selection activeCell="B58" sqref="B58"/>
    </sheetView>
  </sheetViews>
  <sheetFormatPr defaultRowHeight="15" x14ac:dyDescent="0.25"/>
  <cols>
    <col min="1" max="1" width="38.140625" customWidth="1"/>
    <col min="2" max="2" width="18.85546875" customWidth="1"/>
    <col min="3" max="3" width="17.42578125" customWidth="1"/>
    <col min="4" max="4" width="15.5703125" customWidth="1"/>
  </cols>
  <sheetData>
    <row r="1" spans="1:12" ht="15" customHeight="1" x14ac:dyDescent="0.25">
      <c r="A1" s="20" t="s">
        <v>3</v>
      </c>
      <c r="B1" s="1" t="s">
        <v>0</v>
      </c>
      <c r="C1" s="20" t="s">
        <v>2</v>
      </c>
      <c r="D1" s="20" t="s">
        <v>4</v>
      </c>
      <c r="E1" s="2"/>
      <c r="F1" s="2"/>
      <c r="G1" s="2"/>
      <c r="H1" s="2"/>
      <c r="I1" s="2"/>
      <c r="J1" s="2"/>
      <c r="K1" s="2"/>
      <c r="L1" s="2"/>
    </row>
    <row r="2" spans="1:12" ht="16.5" thickBot="1" x14ac:dyDescent="0.3">
      <c r="A2" s="21"/>
      <c r="B2" s="3" t="s">
        <v>1</v>
      </c>
      <c r="C2" s="21"/>
      <c r="D2" s="21"/>
      <c r="E2" s="2"/>
      <c r="F2" s="2"/>
      <c r="G2" s="2"/>
      <c r="H2" s="2"/>
      <c r="I2" s="2"/>
      <c r="J2" s="2"/>
      <c r="K2" s="2"/>
      <c r="L2" s="2"/>
    </row>
    <row r="3" spans="1:12" ht="16.5" thickBot="1" x14ac:dyDescent="0.3">
      <c r="A3" s="4" t="s">
        <v>5</v>
      </c>
      <c r="B3" s="5">
        <f>B4*B5</f>
        <v>2827.58</v>
      </c>
      <c r="C3" s="5">
        <f>C4*C5</f>
        <v>4520.2299999999996</v>
      </c>
      <c r="D3" s="5">
        <f>C3-B3</f>
        <v>1692.6499999999996</v>
      </c>
      <c r="E3" s="2"/>
      <c r="F3" s="2"/>
      <c r="G3" s="2"/>
      <c r="H3" s="2"/>
      <c r="I3" s="2"/>
      <c r="J3" s="2"/>
      <c r="K3" s="2"/>
      <c r="L3" s="2"/>
    </row>
    <row r="4" spans="1:12" ht="32.25" thickBot="1" x14ac:dyDescent="0.3">
      <c r="A4" s="4" t="s">
        <v>6</v>
      </c>
      <c r="B4" s="6">
        <v>1063</v>
      </c>
      <c r="C4" s="6">
        <v>1417</v>
      </c>
      <c r="D4" s="5">
        <f>C4-B4</f>
        <v>354</v>
      </c>
      <c r="E4" s="2"/>
      <c r="F4" s="2"/>
      <c r="G4" s="2"/>
      <c r="H4" s="2"/>
      <c r="I4" s="2"/>
      <c r="J4" s="2"/>
      <c r="K4" s="2"/>
      <c r="L4" s="2"/>
    </row>
    <row r="5" spans="1:12" ht="16.5" thickBot="1" x14ac:dyDescent="0.3">
      <c r="A5" s="7" t="s">
        <v>7</v>
      </c>
      <c r="B5" s="6">
        <v>2.66</v>
      </c>
      <c r="C5" s="6">
        <v>3.19</v>
      </c>
      <c r="D5" s="5">
        <f>C5-B5</f>
        <v>0.5299999999999998</v>
      </c>
      <c r="E5" s="2"/>
      <c r="F5" s="2"/>
      <c r="G5" s="2"/>
      <c r="H5" s="2"/>
      <c r="I5" s="2"/>
      <c r="J5" s="2"/>
      <c r="K5" s="2"/>
      <c r="L5" s="2"/>
    </row>
    <row r="6" spans="1:12" ht="15.75" x14ac:dyDescent="0.25">
      <c r="A6" s="8"/>
      <c r="B6" s="8"/>
      <c r="C6" s="8"/>
      <c r="D6" s="8"/>
      <c r="E6" s="8"/>
      <c r="F6" s="8"/>
      <c r="G6" s="8"/>
      <c r="H6" s="8"/>
      <c r="I6" s="8"/>
      <c r="J6" s="2"/>
      <c r="K6" s="2"/>
      <c r="L6" s="2"/>
    </row>
    <row r="7" spans="1:12" ht="15.75" x14ac:dyDescent="0.25">
      <c r="A7" s="8" t="s">
        <v>8</v>
      </c>
      <c r="B7" s="8">
        <f>C4*B5</f>
        <v>3769.2200000000003</v>
      </c>
      <c r="C7" s="8"/>
      <c r="D7" s="8"/>
      <c r="E7" s="8"/>
      <c r="F7" s="8"/>
      <c r="G7" s="8"/>
      <c r="H7" s="8"/>
      <c r="I7" s="8"/>
      <c r="J7" s="2"/>
      <c r="K7" s="2"/>
      <c r="L7" s="2"/>
    </row>
    <row r="8" spans="1:12" ht="15.75" x14ac:dyDescent="0.25">
      <c r="A8" s="8" t="s">
        <v>9</v>
      </c>
      <c r="B8" s="8">
        <f>B7-B3</f>
        <v>941.64000000000033</v>
      </c>
      <c r="C8" s="8"/>
      <c r="D8" s="8"/>
      <c r="E8" s="8"/>
      <c r="F8" s="8"/>
      <c r="G8" s="8"/>
      <c r="H8" s="8"/>
      <c r="I8" s="8"/>
      <c r="J8" s="2"/>
      <c r="K8" s="2"/>
      <c r="L8" s="2"/>
    </row>
    <row r="9" spans="1:12" ht="15.75" x14ac:dyDescent="0.25">
      <c r="A9" s="8" t="s">
        <v>10</v>
      </c>
      <c r="B9" s="8">
        <f>C3-B7</f>
        <v>751.00999999999931</v>
      </c>
      <c r="C9" s="8"/>
      <c r="D9" s="8"/>
      <c r="E9" s="8"/>
      <c r="F9" s="8"/>
      <c r="G9" s="8"/>
      <c r="H9" s="8"/>
      <c r="I9" s="8"/>
      <c r="J9" s="2"/>
      <c r="K9" s="2"/>
      <c r="L9" s="2"/>
    </row>
    <row r="10" spans="1:12" ht="18.75" x14ac:dyDescent="0.35">
      <c r="A10" s="8" t="s">
        <v>11</v>
      </c>
      <c r="B10" s="8">
        <f>D4*B5</f>
        <v>941.6400000000001</v>
      </c>
      <c r="C10" s="8"/>
      <c r="D10" s="8"/>
      <c r="E10" s="8"/>
      <c r="F10" s="8"/>
      <c r="G10" s="8"/>
      <c r="H10" s="8"/>
      <c r="I10" s="8"/>
      <c r="J10" s="2"/>
      <c r="K10" s="2"/>
      <c r="L10" s="2"/>
    </row>
    <row r="11" spans="1:12" ht="18.75" x14ac:dyDescent="0.35">
      <c r="A11" s="8" t="s">
        <v>12</v>
      </c>
      <c r="B11" s="8">
        <f>C4*D5</f>
        <v>751.00999999999976</v>
      </c>
      <c r="C11" s="8"/>
      <c r="D11" s="8"/>
      <c r="E11" s="8"/>
      <c r="F11" s="8"/>
      <c r="G11" s="8"/>
      <c r="H11" s="8"/>
      <c r="I11" s="8"/>
      <c r="J11" s="2"/>
      <c r="K11" s="2"/>
      <c r="L11" s="2"/>
    </row>
    <row r="12" spans="1:12" ht="15.75" x14ac:dyDescent="0.25">
      <c r="A12" s="8" t="s">
        <v>13</v>
      </c>
      <c r="B12" s="8">
        <f>D4*B5+0.5*D4*D5</f>
        <v>1035.45</v>
      </c>
      <c r="C12" s="8"/>
      <c r="D12" s="8"/>
      <c r="E12" s="8"/>
      <c r="F12" s="8"/>
      <c r="G12" s="8"/>
      <c r="H12" s="8"/>
      <c r="I12" s="8"/>
      <c r="J12" s="2"/>
      <c r="K12" s="2"/>
      <c r="L12" s="2"/>
    </row>
    <row r="13" spans="1:12" ht="18.75" x14ac:dyDescent="0.35">
      <c r="A13" s="8" t="s">
        <v>14</v>
      </c>
      <c r="B13" s="8">
        <f>D5*B4+0.5*D4*D5</f>
        <v>657.1999999999997</v>
      </c>
      <c r="C13" s="8"/>
      <c r="D13" s="8"/>
      <c r="E13" s="8"/>
      <c r="F13" s="8"/>
      <c r="G13" s="8"/>
      <c r="H13" s="8"/>
      <c r="I13" s="8"/>
      <c r="J13" s="2"/>
      <c r="K13" s="2"/>
      <c r="L13" s="2"/>
    </row>
    <row r="14" spans="1:12" ht="16.5" thickBot="1" x14ac:dyDescent="0.3">
      <c r="A14" s="8"/>
      <c r="B14" s="8"/>
      <c r="C14" s="8"/>
      <c r="D14" s="8"/>
      <c r="E14" s="8"/>
      <c r="F14" s="8"/>
      <c r="G14" s="8"/>
      <c r="H14" s="8"/>
      <c r="I14" s="8"/>
      <c r="J14" s="2"/>
      <c r="K14" s="2"/>
      <c r="L14" s="2"/>
    </row>
    <row r="15" spans="1:12" ht="16.5" thickBot="1" x14ac:dyDescent="0.3">
      <c r="A15" s="9" t="s">
        <v>3</v>
      </c>
      <c r="B15" s="10" t="s">
        <v>15</v>
      </c>
      <c r="C15" s="10" t="s">
        <v>2</v>
      </c>
      <c r="D15" s="10" t="s">
        <v>4</v>
      </c>
      <c r="E15" s="8"/>
      <c r="F15" s="8"/>
      <c r="G15" s="8"/>
      <c r="H15" s="8"/>
      <c r="I15" s="8"/>
      <c r="J15" s="2"/>
      <c r="K15" s="2"/>
      <c r="L15" s="2"/>
    </row>
    <row r="16" spans="1:12" ht="16.5" thickBot="1" x14ac:dyDescent="0.3">
      <c r="A16" s="11" t="s">
        <v>16</v>
      </c>
      <c r="B16" s="12">
        <v>4429</v>
      </c>
      <c r="C16" s="12">
        <v>5580</v>
      </c>
      <c r="D16" s="13">
        <f>C16-B16</f>
        <v>1151</v>
      </c>
      <c r="E16" s="8"/>
      <c r="F16" s="8"/>
      <c r="G16" s="8"/>
      <c r="H16" s="8"/>
      <c r="I16" s="8"/>
      <c r="J16" s="2"/>
      <c r="K16" s="2"/>
      <c r="L16" s="2"/>
    </row>
    <row r="17" spans="1:12" ht="16.5" thickBot="1" x14ac:dyDescent="0.3">
      <c r="A17" s="11" t="s">
        <v>17</v>
      </c>
      <c r="B17" s="12">
        <v>5</v>
      </c>
      <c r="C17" s="12">
        <v>-9</v>
      </c>
      <c r="D17" s="13">
        <f t="shared" ref="D17:D20" si="0">C17-B17</f>
        <v>-14</v>
      </c>
      <c r="E17" s="8"/>
      <c r="F17" s="8"/>
      <c r="G17" s="8"/>
      <c r="H17" s="8"/>
      <c r="I17" s="8"/>
      <c r="J17" s="2"/>
      <c r="K17" s="2"/>
      <c r="L17" s="2"/>
    </row>
    <row r="18" spans="1:12" ht="16.5" thickBot="1" x14ac:dyDescent="0.3">
      <c r="A18" s="11" t="s">
        <v>18</v>
      </c>
      <c r="B18" s="12">
        <v>44</v>
      </c>
      <c r="C18" s="12">
        <v>71</v>
      </c>
      <c r="D18" s="13">
        <f t="shared" si="0"/>
        <v>27</v>
      </c>
      <c r="E18" s="8"/>
      <c r="F18" s="8"/>
      <c r="G18" s="8"/>
      <c r="H18" s="8"/>
      <c r="I18" s="8"/>
      <c r="J18" s="2"/>
      <c r="K18" s="2"/>
      <c r="L18" s="2"/>
    </row>
    <row r="19" spans="1:12" ht="16.5" thickBot="1" x14ac:dyDescent="0.3">
      <c r="A19" s="11" t="s">
        <v>19</v>
      </c>
      <c r="B19" s="12">
        <v>4381</v>
      </c>
      <c r="C19" s="12">
        <v>5518</v>
      </c>
      <c r="D19" s="13">
        <f t="shared" si="0"/>
        <v>1137</v>
      </c>
      <c r="E19" s="8"/>
      <c r="F19" s="8"/>
      <c r="G19" s="8"/>
      <c r="H19" s="8"/>
      <c r="I19" s="8"/>
      <c r="J19" s="2"/>
      <c r="K19" s="2"/>
      <c r="L19" s="2"/>
    </row>
    <row r="20" spans="1:12" ht="16.5" thickBot="1" x14ac:dyDescent="0.3">
      <c r="A20" s="11" t="s">
        <v>20</v>
      </c>
      <c r="B20" s="12">
        <v>2920</v>
      </c>
      <c r="C20" s="12">
        <v>3805</v>
      </c>
      <c r="D20" s="13">
        <f t="shared" si="0"/>
        <v>885</v>
      </c>
      <c r="E20" s="8"/>
      <c r="F20" s="8"/>
      <c r="G20" s="8"/>
      <c r="H20" s="8"/>
      <c r="I20" s="8"/>
      <c r="J20" s="2"/>
      <c r="K20" s="2"/>
      <c r="L20" s="2"/>
    </row>
    <row r="21" spans="1:12" ht="16.5" thickBot="1" x14ac:dyDescent="0.3">
      <c r="A21" s="11" t="s">
        <v>21</v>
      </c>
      <c r="B21" s="15">
        <f>B23</f>
        <v>1.5034246575342465</v>
      </c>
      <c r="C21" s="15">
        <f>B24</f>
        <v>1.4454664914586071</v>
      </c>
      <c r="D21" s="16">
        <f>C21-B21</f>
        <v>-5.7958166075639417E-2</v>
      </c>
      <c r="E21" s="8"/>
      <c r="F21" s="8"/>
      <c r="G21" s="8"/>
      <c r="H21" s="8"/>
      <c r="I21" s="8"/>
      <c r="J21" s="2"/>
      <c r="K21" s="2"/>
      <c r="L21" s="2"/>
    </row>
    <row r="22" spans="1:12" ht="15.75" x14ac:dyDescent="0.25">
      <c r="A22" s="8"/>
      <c r="B22" s="8"/>
      <c r="C22" s="8"/>
      <c r="D22" s="8"/>
      <c r="E22" s="8"/>
      <c r="F22" s="8"/>
      <c r="G22" s="8"/>
      <c r="H22" s="8"/>
      <c r="I22" s="8"/>
      <c r="J22" s="2"/>
      <c r="K22" s="2"/>
      <c r="L22" s="2"/>
    </row>
    <row r="23" spans="1:12" ht="15.75" x14ac:dyDescent="0.25">
      <c r="A23" s="8" t="s">
        <v>22</v>
      </c>
      <c r="B23" s="14">
        <f>(B16+B17-B18)/B20</f>
        <v>1.5034246575342465</v>
      </c>
      <c r="C23" s="8"/>
      <c r="D23" s="8"/>
      <c r="E23" s="8"/>
      <c r="F23" s="8"/>
      <c r="G23" s="8"/>
      <c r="H23" s="8"/>
      <c r="I23" s="8"/>
      <c r="J23" s="2"/>
      <c r="K23" s="2"/>
      <c r="L23" s="2"/>
    </row>
    <row r="24" spans="1:12" ht="15.75" x14ac:dyDescent="0.25">
      <c r="A24" s="8" t="s">
        <v>23</v>
      </c>
      <c r="B24" s="14">
        <f>(C16+C17-C18)/C20</f>
        <v>1.4454664914586071</v>
      </c>
      <c r="C24" s="8"/>
      <c r="D24" s="8"/>
      <c r="E24" s="8"/>
      <c r="F24" s="8"/>
      <c r="G24" s="8"/>
      <c r="H24" s="8"/>
      <c r="I24" s="8"/>
      <c r="J24" s="2"/>
      <c r="K24" s="2"/>
      <c r="L24" s="2"/>
    </row>
    <row r="25" spans="1:12" ht="15.75" x14ac:dyDescent="0.25">
      <c r="A25" s="8" t="s">
        <v>24</v>
      </c>
      <c r="B25" s="14">
        <f>(C16+B17-B18)/B20</f>
        <v>1.8976027397260273</v>
      </c>
      <c r="C25" s="14">
        <f>(B16+B17-B18)/B20</f>
        <v>1.5034246575342465</v>
      </c>
      <c r="D25" s="8"/>
      <c r="E25" s="8"/>
      <c r="F25" s="8"/>
      <c r="G25" s="8"/>
      <c r="H25" s="8"/>
      <c r="I25" s="8"/>
      <c r="J25" s="2"/>
      <c r="K25" s="2"/>
      <c r="L25" s="2"/>
    </row>
    <row r="26" spans="1:12" ht="15.75" x14ac:dyDescent="0.25">
      <c r="A26" s="8" t="s">
        <v>25</v>
      </c>
      <c r="B26" s="17">
        <f>(C16+C17-B18)/B20</f>
        <v>1.8928082191780822</v>
      </c>
      <c r="C26" s="14">
        <f>(C16+B17-B18)/B20</f>
        <v>1.8976027397260273</v>
      </c>
      <c r="D26" s="8"/>
      <c r="E26" s="8"/>
      <c r="F26" s="8"/>
      <c r="G26" s="8"/>
      <c r="H26" s="8"/>
      <c r="I26" s="8"/>
      <c r="J26" s="2"/>
      <c r="K26" s="2"/>
      <c r="L26" s="2"/>
    </row>
    <row r="27" spans="1:12" ht="15.75" x14ac:dyDescent="0.25">
      <c r="A27" s="8" t="s">
        <v>26</v>
      </c>
      <c r="B27" s="14">
        <f>(C16+C17-C18)/B20</f>
        <v>1.8835616438356164</v>
      </c>
      <c r="C27" s="14">
        <f>(C16+C17-B18)/B20</f>
        <v>1.8928082191780822</v>
      </c>
      <c r="D27" s="8"/>
      <c r="E27" s="8"/>
      <c r="F27" s="8"/>
      <c r="G27" s="8"/>
      <c r="H27" s="8"/>
      <c r="I27" s="8"/>
      <c r="J27" s="2"/>
      <c r="K27" s="2"/>
      <c r="L27" s="2"/>
    </row>
    <row r="28" spans="1:12" ht="15.75" x14ac:dyDescent="0.25">
      <c r="A28" s="8" t="s">
        <v>27</v>
      </c>
      <c r="B28" s="14">
        <f>(C16+C17-C18)/C20</f>
        <v>1.4454664914586071</v>
      </c>
      <c r="C28" s="14">
        <f>(C16+C17-C18)/B20</f>
        <v>1.8835616438356164</v>
      </c>
      <c r="D28" s="14">
        <f>B28-C28</f>
        <v>-0.43809515237700936</v>
      </c>
      <c r="E28" s="8"/>
      <c r="F28" s="8"/>
      <c r="G28" s="8"/>
      <c r="H28" s="8"/>
      <c r="I28" s="8"/>
      <c r="J28" s="2"/>
      <c r="K28" s="2"/>
      <c r="L28" s="2"/>
    </row>
    <row r="29" spans="1:12" ht="15.75" x14ac:dyDescent="0.25">
      <c r="A29" s="8" t="s">
        <v>28</v>
      </c>
      <c r="B29" s="8"/>
      <c r="C29" s="8"/>
      <c r="D29" s="8"/>
      <c r="E29" s="8"/>
      <c r="F29" s="8"/>
      <c r="G29" s="8"/>
      <c r="H29" s="8"/>
      <c r="I29" s="8"/>
      <c r="J29" s="2"/>
      <c r="K29" s="2"/>
      <c r="L29" s="2"/>
    </row>
    <row r="30" spans="1:12" ht="16.5" thickBot="1" x14ac:dyDescent="0.3">
      <c r="A30" s="8"/>
      <c r="B30" s="8"/>
      <c r="C30" s="8"/>
      <c r="D30" s="8"/>
      <c r="E30" s="8"/>
      <c r="F30" s="8"/>
      <c r="G30" s="8"/>
      <c r="H30" s="8"/>
      <c r="I30" s="8"/>
      <c r="J30" s="2"/>
      <c r="K30" s="2"/>
      <c r="L30" s="2"/>
    </row>
    <row r="31" spans="1:12" ht="16.5" thickBot="1" x14ac:dyDescent="0.3">
      <c r="A31" s="18" t="s">
        <v>3</v>
      </c>
      <c r="B31" s="10" t="s">
        <v>15</v>
      </c>
      <c r="C31" s="10" t="s">
        <v>2</v>
      </c>
      <c r="D31" s="10" t="s">
        <v>4</v>
      </c>
      <c r="E31" s="8"/>
      <c r="F31" s="8"/>
      <c r="G31" s="8"/>
      <c r="H31" s="8"/>
      <c r="I31" s="8"/>
      <c r="J31" s="2"/>
      <c r="K31" s="2"/>
      <c r="L31" s="2"/>
    </row>
    <row r="32" spans="1:12" ht="27.75" thickBot="1" x14ac:dyDescent="0.3">
      <c r="A32" s="19" t="s">
        <v>29</v>
      </c>
      <c r="B32" s="12">
        <v>44</v>
      </c>
      <c r="C32" s="12">
        <v>50</v>
      </c>
      <c r="D32" s="13">
        <f>C32-B32</f>
        <v>6</v>
      </c>
      <c r="E32" s="8"/>
      <c r="F32" s="8"/>
      <c r="G32" s="8"/>
      <c r="H32" s="8"/>
      <c r="I32" s="8"/>
      <c r="J32" s="2"/>
      <c r="K32" s="2"/>
      <c r="L32" s="2"/>
    </row>
    <row r="33" spans="1:12" ht="27.75" thickBot="1" x14ac:dyDescent="0.3">
      <c r="A33" s="19" t="s">
        <v>30</v>
      </c>
      <c r="B33" s="12">
        <v>300</v>
      </c>
      <c r="C33" s="12">
        <v>312</v>
      </c>
      <c r="D33" s="13">
        <f t="shared" ref="D33:D36" si="1">C33-B33</f>
        <v>12</v>
      </c>
      <c r="E33" s="8"/>
      <c r="F33" s="8"/>
      <c r="G33" s="8"/>
      <c r="H33" s="8"/>
      <c r="I33" s="8"/>
      <c r="J33" s="2"/>
      <c r="K33" s="2"/>
      <c r="L33" s="2"/>
    </row>
    <row r="34" spans="1:12" ht="27.75" thickBot="1" x14ac:dyDescent="0.3">
      <c r="A34" s="19" t="s">
        <v>31</v>
      </c>
      <c r="B34" s="12">
        <v>7.5</v>
      </c>
      <c r="C34" s="12">
        <v>8</v>
      </c>
      <c r="D34" s="13">
        <f t="shared" si="1"/>
        <v>0.5</v>
      </c>
      <c r="E34" s="2"/>
      <c r="F34" s="2"/>
      <c r="G34" s="2"/>
      <c r="H34" s="2"/>
      <c r="I34" s="2"/>
      <c r="J34" s="2"/>
      <c r="K34" s="2"/>
      <c r="L34" s="2"/>
    </row>
    <row r="35" spans="1:12" ht="16.5" thickBot="1" x14ac:dyDescent="0.3">
      <c r="A35" s="19" t="s">
        <v>32</v>
      </c>
      <c r="B35" s="12">
        <v>341</v>
      </c>
      <c r="C35" s="12">
        <v>445</v>
      </c>
      <c r="D35" s="13">
        <f t="shared" si="1"/>
        <v>104</v>
      </c>
      <c r="E35" s="2"/>
      <c r="F35" s="2"/>
      <c r="G35" s="2"/>
      <c r="H35" s="2"/>
      <c r="I35" s="2"/>
      <c r="J35" s="2"/>
      <c r="K35" s="2"/>
      <c r="L35" s="2"/>
    </row>
    <row r="36" spans="1:12" ht="16.5" thickBot="1" x14ac:dyDescent="0.3">
      <c r="A36" s="19" t="s">
        <v>33</v>
      </c>
      <c r="B36" s="12">
        <f>B32*B33*B34*B35</f>
        <v>33759000</v>
      </c>
      <c r="C36" s="12">
        <f>C32*C33*C34*C35</f>
        <v>55536000</v>
      </c>
      <c r="D36" s="13">
        <f t="shared" si="1"/>
        <v>21777000</v>
      </c>
      <c r="E36" s="2"/>
      <c r="F36" s="2"/>
      <c r="G36" s="2"/>
      <c r="H36" s="2"/>
      <c r="I36" s="2"/>
      <c r="J36" s="2"/>
      <c r="K36" s="2"/>
      <c r="L36" s="2"/>
    </row>
    <row r="37" spans="1:12" ht="15.7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.75" x14ac:dyDescent="0.25">
      <c r="A38" s="2">
        <v>2</v>
      </c>
      <c r="B38" s="2">
        <f>D32*B33*B34*B35</f>
        <v>4603500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.75" x14ac:dyDescent="0.25">
      <c r="A39" s="2">
        <v>3</v>
      </c>
      <c r="B39" s="2">
        <f>C32*D33*B34*B35</f>
        <v>1534500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.75" x14ac:dyDescent="0.25">
      <c r="A40" s="2">
        <v>4</v>
      </c>
      <c r="B40" s="2">
        <f>C32*C33*D34*B35</f>
        <v>2659800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.75" x14ac:dyDescent="0.25">
      <c r="A41" s="2">
        <v>5</v>
      </c>
      <c r="B41" s="2">
        <f>C32*C33*C34*D35</f>
        <v>12979200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.75" thickBot="1" x14ac:dyDescent="0.3"/>
    <row r="43" spans="1:12" ht="15.75" thickBot="1" x14ac:dyDescent="0.3">
      <c r="A43" s="18" t="s">
        <v>3</v>
      </c>
      <c r="B43" s="10" t="s">
        <v>15</v>
      </c>
      <c r="C43" s="10" t="s">
        <v>2</v>
      </c>
      <c r="D43" s="10" t="s">
        <v>4</v>
      </c>
    </row>
    <row r="44" spans="1:12" ht="15.75" thickBot="1" x14ac:dyDescent="0.3">
      <c r="A44" s="19" t="s">
        <v>34</v>
      </c>
      <c r="B44" s="12">
        <v>228</v>
      </c>
      <c r="C44" s="12">
        <v>335</v>
      </c>
      <c r="D44" s="13">
        <f>C44-B44</f>
        <v>107</v>
      </c>
    </row>
    <row r="45" spans="1:12" ht="15.75" thickBot="1" x14ac:dyDescent="0.3">
      <c r="A45" s="19" t="s">
        <v>35</v>
      </c>
      <c r="B45" s="12">
        <v>1206</v>
      </c>
      <c r="C45" s="12">
        <v>1474</v>
      </c>
      <c r="D45" s="13">
        <f t="shared" ref="D45:D46" si="2">C45-B45</f>
        <v>268</v>
      </c>
    </row>
    <row r="46" spans="1:12" ht="27.75" thickBot="1" x14ac:dyDescent="0.3">
      <c r="A46" s="19" t="s">
        <v>36</v>
      </c>
      <c r="B46" s="16">
        <f>(B44/B45)*1000</f>
        <v>189.05472636815921</v>
      </c>
      <c r="C46" s="16">
        <f>(C44/C45)*1000</f>
        <v>227.27272727272725</v>
      </c>
      <c r="D46" s="16">
        <f t="shared" si="2"/>
        <v>38.218000904568044</v>
      </c>
    </row>
    <row r="48" spans="1:12" x14ac:dyDescent="0.25">
      <c r="A48" s="22" t="s">
        <v>37</v>
      </c>
      <c r="B48" s="23">
        <f>C44/B44</f>
        <v>1.4692982456140351</v>
      </c>
    </row>
    <row r="49" spans="1:4" x14ac:dyDescent="0.25">
      <c r="A49" s="22" t="s">
        <v>38</v>
      </c>
      <c r="B49" s="24">
        <f>C45*C46</f>
        <v>334999.99999999994</v>
      </c>
      <c r="C49" s="23">
        <f>B45*B46</f>
        <v>228000</v>
      </c>
      <c r="D49" s="23">
        <f>B49/C49</f>
        <v>1.4692982456140349</v>
      </c>
    </row>
    <row r="50" spans="1:4" ht="15.75" thickBot="1" x14ac:dyDescent="0.3">
      <c r="B50" s="23"/>
    </row>
    <row r="51" spans="1:4" ht="15.75" thickBot="1" x14ac:dyDescent="0.3">
      <c r="A51" s="18" t="s">
        <v>3</v>
      </c>
      <c r="B51" s="10" t="s">
        <v>15</v>
      </c>
      <c r="C51" s="10" t="s">
        <v>2</v>
      </c>
      <c r="D51" s="10" t="s">
        <v>4</v>
      </c>
    </row>
    <row r="52" spans="1:4" ht="15.75" thickBot="1" x14ac:dyDescent="0.3">
      <c r="A52" s="19" t="s">
        <v>39</v>
      </c>
      <c r="B52" s="12">
        <v>123289</v>
      </c>
      <c r="C52" s="12">
        <v>123557</v>
      </c>
      <c r="D52" s="25">
        <f>C52-B52</f>
        <v>268</v>
      </c>
    </row>
    <row r="53" spans="1:4" ht="15.75" thickBot="1" x14ac:dyDescent="0.3">
      <c r="A53" s="19" t="s">
        <v>40</v>
      </c>
      <c r="B53" s="12">
        <v>29482</v>
      </c>
      <c r="C53" s="12">
        <v>30152</v>
      </c>
      <c r="D53" s="25">
        <f t="shared" ref="D53:D55" si="3">C53-B53</f>
        <v>670</v>
      </c>
    </row>
    <row r="54" spans="1:4" ht="15.75" thickBot="1" x14ac:dyDescent="0.3">
      <c r="A54" s="19" t="s">
        <v>41</v>
      </c>
      <c r="B54" s="25">
        <f>B53/B52</f>
        <v>0.23912920049639466</v>
      </c>
      <c r="C54" s="25">
        <f>C53/C52</f>
        <v>0.2440331183178614</v>
      </c>
      <c r="D54" s="25">
        <f t="shared" si="3"/>
        <v>4.9039178214667356E-3</v>
      </c>
    </row>
    <row r="55" spans="1:4" ht="27.75" thickBot="1" x14ac:dyDescent="0.3">
      <c r="A55" s="19" t="s">
        <v>42</v>
      </c>
      <c r="B55" s="26">
        <f>B52/B53</f>
        <v>4.1818397666372702</v>
      </c>
      <c r="C55" s="26">
        <f>C52/C53</f>
        <v>4.0978044574157604</v>
      </c>
      <c r="D55" s="25">
        <f t="shared" si="3"/>
        <v>-8.4035309221509813E-2</v>
      </c>
    </row>
    <row r="57" spans="1:4" x14ac:dyDescent="0.25">
      <c r="B57" s="23">
        <f>C53-B52*B54</f>
        <v>670</v>
      </c>
    </row>
    <row r="58" spans="1:4" x14ac:dyDescent="0.25">
      <c r="B58" s="23"/>
    </row>
    <row r="59" spans="1:4" x14ac:dyDescent="0.25">
      <c r="B59" s="23"/>
    </row>
    <row r="60" spans="1:4" x14ac:dyDescent="0.25">
      <c r="B60" s="23"/>
    </row>
    <row r="61" spans="1:4" x14ac:dyDescent="0.25">
      <c r="B61" s="23"/>
    </row>
  </sheetData>
  <mergeCells count="3">
    <mergeCell ref="C1:C2"/>
    <mergeCell ref="A1:A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Тихомиров</dc:creator>
  <cp:lastModifiedBy>Пользователь Windows</cp:lastModifiedBy>
  <dcterms:created xsi:type="dcterms:W3CDTF">2015-06-05T18:19:34Z</dcterms:created>
  <dcterms:modified xsi:type="dcterms:W3CDTF">2021-06-01T13:58:23Z</dcterms:modified>
</cp:coreProperties>
</file>