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9" i="1" l="1"/>
  <c r="B58" i="1"/>
  <c r="B54" i="1"/>
  <c r="J50" i="1"/>
  <c r="H50" i="1"/>
  <c r="F50" i="1"/>
  <c r="D50" i="1"/>
  <c r="B50" i="1"/>
  <c r="B47" i="1"/>
  <c r="C11" i="1" l="1"/>
  <c r="B13" i="1" s="1"/>
  <c r="E51" i="1" l="1"/>
  <c r="B56" i="1"/>
  <c r="I13" i="1"/>
  <c r="H13" i="1"/>
  <c r="G13" i="1"/>
  <c r="F13" i="1"/>
  <c r="J13" i="1"/>
  <c r="B31" i="1" l="1"/>
  <c r="B16" i="1"/>
  <c r="F19" i="1" l="1"/>
  <c r="B34" i="1"/>
  <c r="H34" i="1"/>
  <c r="J34" i="1"/>
  <c r="F34" i="1"/>
  <c r="B38" i="1" s="1"/>
  <c r="B40" i="1" s="1"/>
  <c r="B42" i="1" s="1"/>
  <c r="D34" i="1"/>
  <c r="E35" i="1" s="1"/>
  <c r="J19" i="1"/>
  <c r="B19" i="1"/>
  <c r="H19" i="1"/>
  <c r="D19" i="1"/>
  <c r="E20" i="1" l="1"/>
  <c r="B23" i="1"/>
  <c r="B25" i="1"/>
  <c r="B27" i="1" s="1"/>
  <c r="D43" i="1" s="1"/>
</calcChain>
</file>

<file path=xl/sharedStrings.xml><?xml version="1.0" encoding="utf-8"?>
<sst xmlns="http://schemas.openxmlformats.org/spreadsheetml/2006/main" count="79" uniqueCount="52">
  <si>
    <t xml:space="preserve">Дано: </t>
  </si>
  <si>
    <t>Λ =</t>
  </si>
  <si>
    <t>t =</t>
  </si>
  <si>
    <t>l =</t>
  </si>
  <si>
    <t xml:space="preserve">Экс = </t>
  </si>
  <si>
    <t>Обозначим через p = Λ/µ, тогда</t>
  </si>
  <si>
    <t>p =</t>
  </si>
  <si>
    <t>Находим вероятность пребывания системы в А0</t>
  </si>
  <si>
    <t>p0 =</t>
  </si>
  <si>
    <t>p0  ≈</t>
  </si>
  <si>
    <t>Определяем стационарное распределение вероятностей по состояниям</t>
  </si>
  <si>
    <t>p1 =</t>
  </si>
  <si>
    <t>p2 =</t>
  </si>
  <si>
    <t>p3 =</t>
  </si>
  <si>
    <t>p4 =</t>
  </si>
  <si>
    <t>p5 =</t>
  </si>
  <si>
    <t>Сос. Системы:</t>
  </si>
  <si>
    <t>(p в степени:</t>
  </si>
  <si>
    <t>)</t>
  </si>
  <si>
    <t>Тогда среднее число неисправных ПК в зале равно</t>
  </si>
  <si>
    <t xml:space="preserve">r1 = </t>
  </si>
  <si>
    <t>lсл = k+r1 =</t>
  </si>
  <si>
    <t>Находим производительность зала в случае, когда зал обслуживает один мастер</t>
  </si>
  <si>
    <t>3) Увеличим число обслуживающих мастеров на 1 k =</t>
  </si>
  <si>
    <t xml:space="preserve">Вычислим </t>
  </si>
  <si>
    <t>при k = 1</t>
  </si>
  <si>
    <t>при k = 2</t>
  </si>
  <si>
    <r>
      <t xml:space="preserve">Выполним проверку сложив вероятности </t>
    </r>
    <r>
      <rPr>
        <sz val="11"/>
        <color theme="1"/>
        <rFont val="Calibri"/>
        <family val="2"/>
        <charset val="204"/>
      </rPr>
      <t>∑p =</t>
    </r>
  </si>
  <si>
    <t>=</t>
  </si>
  <si>
    <t>Нормировочное условие выполнено</t>
  </si>
  <si>
    <t>Вычисляем среднюю длину очереди неисправных ПК на обслуживание</t>
  </si>
  <si>
    <t xml:space="preserve">r2 = </t>
  </si>
  <si>
    <t>lсл = k+r2 =</t>
  </si>
  <si>
    <t xml:space="preserve">П2 = </t>
  </si>
  <si>
    <t xml:space="preserve">П1 = </t>
  </si>
  <si>
    <t>=&gt;</t>
  </si>
  <si>
    <t>Прием на работу еще одного мастера оправдан</t>
  </si>
  <si>
    <t xml:space="preserve">Найдем µ 1/M[Tобс] = </t>
  </si>
  <si>
    <t xml:space="preserve">1) Пусть число обслуживающих мастеров k = </t>
  </si>
  <si>
    <t>2) Увеличим число обслуживающих мастеров на 1 k =</t>
  </si>
  <si>
    <t xml:space="preserve">при k =3 </t>
  </si>
  <si>
    <t xml:space="preserve">Производительность увеличелась на </t>
  </si>
  <si>
    <t xml:space="preserve">Производительность уменьшилась на </t>
  </si>
  <si>
    <t>Прием на работу еще одного мастера снизит эффекстивность</t>
  </si>
  <si>
    <t>Ответ: оптимальное число обслуживающих зал мастеров по ремонту ПК равен 2</t>
  </si>
  <si>
    <t xml:space="preserve">П3 = </t>
  </si>
  <si>
    <t>Находим производительность зала в случае, когда зал обслуживают три мастера</t>
  </si>
  <si>
    <t>Находим производительность зала в случае, когда зал обслуживют два мастера</t>
  </si>
  <si>
    <t>Задача 2.5</t>
  </si>
  <si>
    <t>Студент: Тихомиров С.С.</t>
  </si>
  <si>
    <t>Группа: 19САУзТ</t>
  </si>
  <si>
    <t>Вариант: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</si>
</sst>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i/>
      <u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6">
    <xf numFmtId="0" fontId="0" fillId="0" borderId="0" xfId="0"/>
    <xf numFmtId="0" fontId="4" fillId="0" borderId="0" xfId="0" applyFont="1"/>
    <xf numFmtId="0" fontId="2" fillId="0" borderId="0" xfId="0" applyFon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2" borderId="1" xfId="1"/>
    <xf numFmtId="12" fontId="1" fillId="2" borderId="1" xfId="1" applyNumberFormat="1"/>
    <xf numFmtId="0" fontId="1" fillId="2" borderId="1" xfId="1" applyAlignment="1">
      <alignment horizontal="left"/>
    </xf>
    <xf numFmtId="0" fontId="1" fillId="2" borderId="1" xfId="1" applyNumberFormat="1"/>
    <xf numFmtId="165" fontId="1" fillId="2" borderId="1" xfId="1" applyNumberFormat="1"/>
    <xf numFmtId="164" fontId="1" fillId="2" borderId="1" xfId="1" applyNumberFormat="1"/>
    <xf numFmtId="0" fontId="1" fillId="2" borderId="1" xfId="1" applyAlignment="1">
      <alignment horizontal="center"/>
    </xf>
    <xf numFmtId="2" fontId="1" fillId="2" borderId="1" xfId="1" applyNumberFormat="1"/>
    <xf numFmtId="10" fontId="1" fillId="2" borderId="1" xfId="1" applyNumberFormat="1"/>
    <xf numFmtId="0" fontId="5" fillId="0" borderId="0" xfId="0" applyFont="1"/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17</xdr:row>
      <xdr:rowOff>85725</xdr:rowOff>
    </xdr:from>
    <xdr:ext cx="65" cy="172227"/>
    <xdr:sp macro="" textlink="">
      <xdr:nvSpPr>
        <xdr:cNvPr id="2" name="TextBox 1"/>
        <xdr:cNvSpPr txBox="1"/>
      </xdr:nvSpPr>
      <xdr:spPr>
        <a:xfrm>
          <a:off x="8582025" y="3324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zoomScale="85" zoomScaleNormal="85" workbookViewId="0">
      <selection activeCell="L42" sqref="L42:M42"/>
    </sheetView>
  </sheetViews>
  <sheetFormatPr defaultRowHeight="15" x14ac:dyDescent="0.25"/>
  <cols>
    <col min="1" max="1" width="14.140625" customWidth="1"/>
    <col min="3" max="3" width="12.28515625" customWidth="1"/>
    <col min="4" max="4" width="10.140625" customWidth="1"/>
    <col min="5" max="5" width="14" customWidth="1"/>
  </cols>
  <sheetData>
    <row r="1" spans="1:11" x14ac:dyDescent="0.25">
      <c r="A1" s="15" t="s">
        <v>49</v>
      </c>
      <c r="E1" t="s">
        <v>48</v>
      </c>
    </row>
    <row r="2" spans="1:11" x14ac:dyDescent="0.25">
      <c r="A2" s="15" t="s">
        <v>50</v>
      </c>
    </row>
    <row r="3" spans="1:11" x14ac:dyDescent="0.25">
      <c r="A3" s="15" t="s">
        <v>51</v>
      </c>
      <c r="F3" t="s">
        <v>25</v>
      </c>
    </row>
    <row r="4" spans="1:11" x14ac:dyDescent="0.25">
      <c r="E4" s="2" t="s">
        <v>16</v>
      </c>
      <c r="F4" s="6">
        <v>5</v>
      </c>
      <c r="G4" s="6">
        <v>20</v>
      </c>
      <c r="H4" s="6">
        <v>60</v>
      </c>
      <c r="I4" s="6">
        <v>120</v>
      </c>
      <c r="J4" s="6">
        <v>120</v>
      </c>
    </row>
    <row r="5" spans="1:11" x14ac:dyDescent="0.25">
      <c r="A5" t="s">
        <v>0</v>
      </c>
      <c r="B5" t="s">
        <v>3</v>
      </c>
      <c r="C5" s="6">
        <v>5</v>
      </c>
      <c r="F5" t="s">
        <v>26</v>
      </c>
    </row>
    <row r="6" spans="1:11" x14ac:dyDescent="0.25">
      <c r="B6" s="1" t="s">
        <v>1</v>
      </c>
      <c r="C6" s="6">
        <v>0.3</v>
      </c>
      <c r="F6" s="6">
        <v>5</v>
      </c>
      <c r="G6" s="6">
        <v>10</v>
      </c>
      <c r="H6" s="6">
        <v>15</v>
      </c>
      <c r="I6" s="6">
        <v>15</v>
      </c>
      <c r="J6" s="6">
        <v>7.5</v>
      </c>
    </row>
    <row r="7" spans="1:11" x14ac:dyDescent="0.25">
      <c r="B7" s="2" t="s">
        <v>2</v>
      </c>
      <c r="C7" s="6">
        <v>20</v>
      </c>
      <c r="F7" t="s">
        <v>40</v>
      </c>
    </row>
    <row r="8" spans="1:11" x14ac:dyDescent="0.25">
      <c r="B8" s="2" t="s">
        <v>4</v>
      </c>
      <c r="C8" s="6">
        <v>12</v>
      </c>
      <c r="F8" s="6">
        <v>5</v>
      </c>
      <c r="G8" s="6">
        <v>10</v>
      </c>
      <c r="H8" s="6">
        <v>10</v>
      </c>
      <c r="I8" s="7">
        <v>6.6666666666666696</v>
      </c>
      <c r="J8" s="7">
        <v>2.2222222222222223</v>
      </c>
    </row>
    <row r="10" spans="1:11" x14ac:dyDescent="0.25">
      <c r="A10" t="s">
        <v>38</v>
      </c>
      <c r="E10" s="8">
        <v>1</v>
      </c>
    </row>
    <row r="11" spans="1:11" x14ac:dyDescent="0.25">
      <c r="A11" t="s">
        <v>37</v>
      </c>
      <c r="C11" s="6">
        <f>C8/C7</f>
        <v>0.6</v>
      </c>
    </row>
    <row r="12" spans="1:11" x14ac:dyDescent="0.25">
      <c r="A12" t="s">
        <v>5</v>
      </c>
      <c r="F12">
        <v>1</v>
      </c>
      <c r="G12">
        <v>2</v>
      </c>
      <c r="H12">
        <v>3</v>
      </c>
      <c r="I12">
        <v>4</v>
      </c>
      <c r="J12">
        <v>5</v>
      </c>
    </row>
    <row r="13" spans="1:11" x14ac:dyDescent="0.25">
      <c r="A13" s="2" t="s">
        <v>6</v>
      </c>
      <c r="B13" s="6">
        <f>C6/C11</f>
        <v>0.5</v>
      </c>
      <c r="E13" t="s">
        <v>17</v>
      </c>
      <c r="F13" s="9">
        <f>$B$13</f>
        <v>0.5</v>
      </c>
      <c r="G13" s="9">
        <f>$B$13^G12</f>
        <v>0.25</v>
      </c>
      <c r="H13" s="9">
        <f>$B$13^H12</f>
        <v>0.125</v>
      </c>
      <c r="I13" s="10">
        <f>$B$13^I12</f>
        <v>6.25E-2</v>
      </c>
      <c r="J13" s="10">
        <f>$B$13^J12</f>
        <v>3.125E-2</v>
      </c>
      <c r="K13" t="s">
        <v>18</v>
      </c>
    </row>
    <row r="15" spans="1:11" x14ac:dyDescent="0.25">
      <c r="A15" t="s">
        <v>7</v>
      </c>
    </row>
    <row r="16" spans="1:11" x14ac:dyDescent="0.25">
      <c r="A16" s="2" t="s">
        <v>9</v>
      </c>
      <c r="B16" s="11">
        <f>(1+F4*F13+G4*G13+H4*H13+I4*I13+J4*J13)^-1</f>
        <v>3.669724770642202E-2</v>
      </c>
    </row>
    <row r="18" spans="1:10" x14ac:dyDescent="0.25">
      <c r="A18" t="s">
        <v>10</v>
      </c>
    </row>
    <row r="19" spans="1:10" x14ac:dyDescent="0.25">
      <c r="A19" s="2" t="s">
        <v>11</v>
      </c>
      <c r="B19" s="10">
        <f>F4*F13*B16</f>
        <v>9.1743119266055051E-2</v>
      </c>
      <c r="C19" s="2" t="s">
        <v>12</v>
      </c>
      <c r="D19" s="10">
        <f>G4*G13*B16</f>
        <v>0.1834862385321101</v>
      </c>
      <c r="E19" s="2" t="s">
        <v>13</v>
      </c>
      <c r="F19" s="10">
        <f>H4*H13*B16</f>
        <v>0.27522935779816515</v>
      </c>
      <c r="G19" s="2" t="s">
        <v>14</v>
      </c>
      <c r="H19" s="10">
        <f>I4*I13*B16</f>
        <v>0.27522935779816515</v>
      </c>
      <c r="I19" s="2" t="s">
        <v>15</v>
      </c>
      <c r="J19" s="10">
        <f>J4*J13*B16</f>
        <v>0.13761467889908258</v>
      </c>
    </row>
    <row r="20" spans="1:10" x14ac:dyDescent="0.25">
      <c r="A20" t="s">
        <v>27</v>
      </c>
      <c r="E20" s="9">
        <f>SUM(B16,B19,D19,F19,H19,J19)</f>
        <v>1</v>
      </c>
      <c r="F20" s="4" t="s">
        <v>28</v>
      </c>
      <c r="G20" s="12">
        <v>1</v>
      </c>
      <c r="H20" t="s">
        <v>29</v>
      </c>
    </row>
    <row r="22" spans="1:10" x14ac:dyDescent="0.25">
      <c r="A22" s="3" t="s">
        <v>30</v>
      </c>
    </row>
    <row r="23" spans="1:10" x14ac:dyDescent="0.25">
      <c r="A23" s="2" t="s">
        <v>20</v>
      </c>
      <c r="B23" s="13">
        <f>1*D19+2*F19+3*H19+4*J19</f>
        <v>2.1100917431192663</v>
      </c>
    </row>
    <row r="24" spans="1:10" x14ac:dyDescent="0.25">
      <c r="A24" t="s">
        <v>19</v>
      </c>
    </row>
    <row r="25" spans="1:10" x14ac:dyDescent="0.25">
      <c r="A25" s="2" t="s">
        <v>21</v>
      </c>
      <c r="B25" s="13">
        <f>E10+B23</f>
        <v>3.1100917431192663</v>
      </c>
    </row>
    <row r="26" spans="1:10" x14ac:dyDescent="0.25">
      <c r="A26" t="s">
        <v>22</v>
      </c>
    </row>
    <row r="27" spans="1:10" x14ac:dyDescent="0.25">
      <c r="A27" s="2" t="s">
        <v>34</v>
      </c>
      <c r="B27" s="14">
        <f>(C5-B25)/C5</f>
        <v>0.37798165137614675</v>
      </c>
    </row>
    <row r="29" spans="1:10" x14ac:dyDescent="0.25">
      <c r="A29" t="s">
        <v>39</v>
      </c>
      <c r="F29" s="6">
        <v>2</v>
      </c>
    </row>
    <row r="30" spans="1:10" x14ac:dyDescent="0.25">
      <c r="A30" t="s">
        <v>24</v>
      </c>
    </row>
    <row r="31" spans="1:10" x14ac:dyDescent="0.25">
      <c r="A31" s="2" t="s">
        <v>8</v>
      </c>
      <c r="B31" s="11">
        <f>(1+F6*B13+G6*G13+H6*H13+I6*I13+J6*J13)^-1</f>
        <v>0.11053540587219343</v>
      </c>
    </row>
    <row r="33" spans="1:10" x14ac:dyDescent="0.25">
      <c r="A33" t="s">
        <v>10</v>
      </c>
    </row>
    <row r="34" spans="1:10" x14ac:dyDescent="0.25">
      <c r="A34" s="2" t="s">
        <v>11</v>
      </c>
      <c r="B34" s="10">
        <f>F6*F13*B31</f>
        <v>0.27633851468048359</v>
      </c>
      <c r="C34" s="2" t="s">
        <v>12</v>
      </c>
      <c r="D34" s="10">
        <f>G6*G13*B31</f>
        <v>0.27633851468048359</v>
      </c>
      <c r="E34" s="2" t="s">
        <v>13</v>
      </c>
      <c r="F34" s="10">
        <f>H6*H13*B31</f>
        <v>0.20725388601036268</v>
      </c>
      <c r="G34" s="2" t="s">
        <v>14</v>
      </c>
      <c r="H34" s="10">
        <f>I6*I13*B31</f>
        <v>0.10362694300518134</v>
      </c>
      <c r="I34" s="2" t="s">
        <v>15</v>
      </c>
      <c r="J34" s="10">
        <f>J6*J13*B31</f>
        <v>2.5906735751295335E-2</v>
      </c>
    </row>
    <row r="35" spans="1:10" x14ac:dyDescent="0.25">
      <c r="A35" t="s">
        <v>27</v>
      </c>
      <c r="E35" s="9">
        <f>SUM(B31,B34,D34,F34,H34,J34)</f>
        <v>0.99999999999999989</v>
      </c>
      <c r="F35" s="4" t="s">
        <v>28</v>
      </c>
      <c r="G35" s="12">
        <v>1</v>
      </c>
      <c r="H35" t="s">
        <v>29</v>
      </c>
    </row>
    <row r="37" spans="1:10" x14ac:dyDescent="0.25">
      <c r="A37" s="3" t="s">
        <v>30</v>
      </c>
    </row>
    <row r="38" spans="1:10" x14ac:dyDescent="0.25">
      <c r="A38" s="2" t="s">
        <v>31</v>
      </c>
      <c r="B38" s="13">
        <f>1*F34+2*H34+3*J34</f>
        <v>0.49222797927461137</v>
      </c>
    </row>
    <row r="39" spans="1:10" x14ac:dyDescent="0.25">
      <c r="A39" t="s">
        <v>19</v>
      </c>
    </row>
    <row r="40" spans="1:10" x14ac:dyDescent="0.25">
      <c r="A40" s="2" t="s">
        <v>32</v>
      </c>
      <c r="B40" s="13">
        <f>F29+B38</f>
        <v>2.4922279792746114</v>
      </c>
    </row>
    <row r="41" spans="1:10" x14ac:dyDescent="0.25">
      <c r="A41" t="s">
        <v>47</v>
      </c>
    </row>
    <row r="42" spans="1:10" x14ac:dyDescent="0.25">
      <c r="A42" s="2" t="s">
        <v>33</v>
      </c>
      <c r="B42" s="14">
        <f>(C5-B40)/C5</f>
        <v>0.50155440414507768</v>
      </c>
    </row>
    <row r="43" spans="1:10" x14ac:dyDescent="0.25">
      <c r="A43" t="s">
        <v>41</v>
      </c>
      <c r="D43" s="14">
        <f>B42-B27</f>
        <v>0.12357275276893093</v>
      </c>
      <c r="E43" s="5" t="s">
        <v>35</v>
      </c>
      <c r="F43" t="s">
        <v>36</v>
      </c>
    </row>
    <row r="45" spans="1:10" x14ac:dyDescent="0.25">
      <c r="A45" t="s">
        <v>23</v>
      </c>
      <c r="F45" s="6">
        <v>3</v>
      </c>
    </row>
    <row r="46" spans="1:10" x14ac:dyDescent="0.25">
      <c r="A46" t="s">
        <v>24</v>
      </c>
    </row>
    <row r="47" spans="1:10" x14ac:dyDescent="0.25">
      <c r="A47" s="2" t="s">
        <v>8</v>
      </c>
      <c r="B47" s="11">
        <f>(1+F8*B13+G8*G13+H8*H13+I8*I13+J8*J13)^-1</f>
        <v>0.12926391382405744</v>
      </c>
    </row>
    <row r="49" spans="1:10" x14ac:dyDescent="0.25">
      <c r="A49" t="s">
        <v>10</v>
      </c>
    </row>
    <row r="50" spans="1:10" x14ac:dyDescent="0.25">
      <c r="A50" s="2" t="s">
        <v>11</v>
      </c>
      <c r="B50" s="10">
        <f>F8*F13*B47</f>
        <v>0.3231597845601436</v>
      </c>
      <c r="C50" s="2" t="s">
        <v>12</v>
      </c>
      <c r="D50" s="10">
        <f>G8*G13*B47</f>
        <v>0.3231597845601436</v>
      </c>
      <c r="E50" s="2" t="s">
        <v>13</v>
      </c>
      <c r="F50" s="10">
        <f>H8*H13*B47</f>
        <v>0.1615798922800718</v>
      </c>
      <c r="G50" s="2" t="s">
        <v>14</v>
      </c>
      <c r="H50" s="10">
        <f>I8*I13*B47</f>
        <v>5.385996409335729E-2</v>
      </c>
      <c r="I50" s="2" t="s">
        <v>15</v>
      </c>
      <c r="J50" s="10">
        <f>J8*J13*B47</f>
        <v>8.9766606822262122E-3</v>
      </c>
    </row>
    <row r="51" spans="1:10" x14ac:dyDescent="0.25">
      <c r="A51" t="s">
        <v>27</v>
      </c>
      <c r="E51" s="9">
        <f>SUM(B47,B50,D50,F50,H50,J50)</f>
        <v>0.99999999999999989</v>
      </c>
      <c r="F51" s="4" t="s">
        <v>28</v>
      </c>
      <c r="G51" s="12">
        <v>1</v>
      </c>
      <c r="H51" t="s">
        <v>29</v>
      </c>
    </row>
    <row r="53" spans="1:10" x14ac:dyDescent="0.25">
      <c r="A53" s="3" t="s">
        <v>30</v>
      </c>
    </row>
    <row r="54" spans="1:10" x14ac:dyDescent="0.25">
      <c r="A54" s="2" t="s">
        <v>31</v>
      </c>
      <c r="B54" s="13">
        <f>1*H50+2*J50</f>
        <v>7.1813285457809711E-2</v>
      </c>
    </row>
    <row r="55" spans="1:10" x14ac:dyDescent="0.25">
      <c r="A55" t="s">
        <v>19</v>
      </c>
    </row>
    <row r="56" spans="1:10" x14ac:dyDescent="0.25">
      <c r="A56" s="2" t="s">
        <v>32</v>
      </c>
      <c r="B56" s="13">
        <f>F45+B54</f>
        <v>3.0718132854578095</v>
      </c>
    </row>
    <row r="57" spans="1:10" x14ac:dyDescent="0.25">
      <c r="A57" t="s">
        <v>46</v>
      </c>
    </row>
    <row r="58" spans="1:10" x14ac:dyDescent="0.25">
      <c r="A58" s="2" t="s">
        <v>45</v>
      </c>
      <c r="B58" s="14">
        <f>(C5-B56)/C5</f>
        <v>0.3856373429084381</v>
      </c>
    </row>
    <row r="59" spans="1:10" x14ac:dyDescent="0.25">
      <c r="A59" t="s">
        <v>42</v>
      </c>
      <c r="D59" s="14">
        <f>B58-B42</f>
        <v>-0.11591706123663958</v>
      </c>
      <c r="E59" s="5" t="s">
        <v>35</v>
      </c>
      <c r="F59" t="s">
        <v>43</v>
      </c>
    </row>
    <row r="61" spans="1:10" x14ac:dyDescent="0.25">
      <c r="A61" t="s"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2021-03-14T16:30:04Z</dcterms:modified>
</cp:coreProperties>
</file>