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M39" i="1"/>
  <c r="M36" i="1"/>
  <c r="M32" i="1"/>
  <c r="M43" i="1"/>
  <c r="M28" i="1"/>
  <c r="M30" i="1"/>
  <c r="M31" i="1"/>
  <c r="M33" i="1"/>
  <c r="M37" i="1"/>
  <c r="K44" i="1"/>
  <c r="L44" i="1" l="1"/>
  <c r="M10" i="1"/>
  <c r="M9" i="1"/>
  <c r="M8" i="1"/>
  <c r="C24" i="1"/>
  <c r="C27" i="1"/>
  <c r="C28" i="1"/>
  <c r="I17" i="1"/>
  <c r="I9" i="1"/>
  <c r="D33" i="1"/>
  <c r="C33" i="1"/>
  <c r="C21" i="1"/>
  <c r="C22" i="1"/>
  <c r="C23" i="1"/>
  <c r="C25" i="1"/>
  <c r="C26" i="1"/>
  <c r="C29" i="1"/>
  <c r="C30" i="1"/>
  <c r="C31" i="1"/>
  <c r="C32" i="1"/>
  <c r="C20" i="1"/>
  <c r="I10" i="1"/>
  <c r="I21" i="1" l="1"/>
  <c r="I20" i="1"/>
  <c r="I19" i="1"/>
  <c r="I18" i="1"/>
  <c r="I16" i="1"/>
  <c r="I15" i="1"/>
  <c r="I14" i="1"/>
  <c r="I13" i="1"/>
  <c r="I11" i="1"/>
  <c r="I12" i="1"/>
  <c r="I22" i="1" l="1"/>
</calcChain>
</file>

<file path=xl/sharedStrings.xml><?xml version="1.0" encoding="utf-8"?>
<sst xmlns="http://schemas.openxmlformats.org/spreadsheetml/2006/main" count="45" uniqueCount="34">
  <si>
    <t>Наименование</t>
  </si>
  <si>
    <t>операций</t>
  </si>
  <si>
    <t>Разряд работ</t>
  </si>
  <si>
    <t xml:space="preserve">Первая цифра варианта </t>
  </si>
  <si>
    <r>
      <t xml:space="preserve">норма времени на операцию, </t>
    </r>
    <r>
      <rPr>
        <i/>
        <sz val="12"/>
        <color theme="1"/>
        <rFont val="Times New Roman"/>
        <family val="1"/>
        <charset val="204"/>
      </rPr>
      <t>t</t>
    </r>
    <r>
      <rPr>
        <vertAlign val="subscript"/>
        <sz val="12"/>
        <color theme="1"/>
        <rFont val="Times New Roman"/>
        <family val="1"/>
        <charset val="204"/>
      </rPr>
      <t>шт</t>
    </r>
    <r>
      <rPr>
        <sz val="12"/>
        <color theme="1"/>
        <rFont val="Times New Roman"/>
        <family val="1"/>
        <charset val="204"/>
      </rPr>
      <t>, мин</t>
    </r>
  </si>
  <si>
    <t>1. Закалка</t>
  </si>
  <si>
    <t>2. Отпуск</t>
  </si>
  <si>
    <t>3. Лазерная обработка</t>
  </si>
  <si>
    <t>4. Загрузо- разгрузочные работы</t>
  </si>
  <si>
    <t>5. Промывка</t>
  </si>
  <si>
    <t>6. Отпуск</t>
  </si>
  <si>
    <t xml:space="preserve">7. Цементация </t>
  </si>
  <si>
    <t>8. Нитроцементация</t>
  </si>
  <si>
    <t>9. Азотирование</t>
  </si>
  <si>
    <t>10. Отжиг</t>
  </si>
  <si>
    <t>11. Улучшение</t>
  </si>
  <si>
    <t>12. Нормализация</t>
  </si>
  <si>
    <t>13. Напыление покрытий</t>
  </si>
  <si>
    <t>Сч ставка</t>
  </si>
  <si>
    <t>2 разряд</t>
  </si>
  <si>
    <t>3 разряд</t>
  </si>
  <si>
    <t>4 разряд</t>
  </si>
  <si>
    <t>5 разряд</t>
  </si>
  <si>
    <t>руб/ч</t>
  </si>
  <si>
    <t>ЗПштi = tштi Сч</t>
  </si>
  <si>
    <t>операция</t>
  </si>
  <si>
    <t>итого</t>
  </si>
  <si>
    <t>ч</t>
  </si>
  <si>
    <t>м</t>
  </si>
  <si>
    <t>tшт</t>
  </si>
  <si>
    <t>ЗПтар</t>
  </si>
  <si>
    <t>п</t>
  </si>
  <si>
    <t>Зпо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</si>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</sst>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/>
    <xf numFmtId="0" fontId="1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7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E33" zoomScaleNormal="100" workbookViewId="0">
      <selection activeCell="O38" sqref="O38"/>
    </sheetView>
  </sheetViews>
  <sheetFormatPr defaultRowHeight="15" x14ac:dyDescent="0.25"/>
  <cols>
    <col min="1" max="1" width="27.5703125" customWidth="1"/>
    <col min="2" max="2" width="20.7109375" customWidth="1"/>
    <col min="3" max="3" width="27.28515625" customWidth="1"/>
    <col min="4" max="4" width="31.85546875" customWidth="1"/>
    <col min="6" max="6" width="14.28515625" customWidth="1"/>
    <col min="8" max="8" width="13.7109375" customWidth="1"/>
    <col min="9" max="9" width="26.5703125" customWidth="1"/>
    <col min="12" max="12" width="11.85546875" customWidth="1"/>
    <col min="13" max="13" width="17.140625" customWidth="1"/>
  </cols>
  <sheetData>
    <row r="1" spans="1:13" ht="16.5" thickBot="1" x14ac:dyDescent="0.3">
      <c r="A1" s="3" t="s">
        <v>0</v>
      </c>
      <c r="B1" s="18" t="s">
        <v>2</v>
      </c>
      <c r="C1" s="21" t="s">
        <v>3</v>
      </c>
      <c r="D1" s="22"/>
      <c r="E1" s="4"/>
      <c r="F1" s="4"/>
      <c r="G1" s="4"/>
      <c r="H1" s="4"/>
    </row>
    <row r="2" spans="1:13" ht="16.5" thickBot="1" x14ac:dyDescent="0.3">
      <c r="A2" s="5" t="s">
        <v>1</v>
      </c>
      <c r="B2" s="19"/>
      <c r="C2" s="6">
        <v>0</v>
      </c>
      <c r="D2" s="6">
        <v>5</v>
      </c>
      <c r="E2" s="4"/>
      <c r="F2" s="4" t="s">
        <v>18</v>
      </c>
      <c r="G2" s="4" t="s">
        <v>23</v>
      </c>
      <c r="H2" s="4"/>
    </row>
    <row r="3" spans="1:13" ht="50.25" customHeight="1" thickBot="1" x14ac:dyDescent="0.3">
      <c r="A3" s="7"/>
      <c r="B3" s="20"/>
      <c r="C3" s="23" t="s">
        <v>4</v>
      </c>
      <c r="D3" s="24"/>
      <c r="E3" s="4"/>
      <c r="F3" s="2" t="s">
        <v>19</v>
      </c>
      <c r="G3" s="2">
        <v>31.35</v>
      </c>
      <c r="H3" s="4"/>
    </row>
    <row r="4" spans="1:13" ht="16.5" thickBot="1" x14ac:dyDescent="0.3">
      <c r="A4" s="8" t="s">
        <v>5</v>
      </c>
      <c r="B4" s="9">
        <v>3</v>
      </c>
      <c r="C4" s="9">
        <v>1.5</v>
      </c>
      <c r="D4" s="9">
        <v>1.5</v>
      </c>
      <c r="E4" s="4"/>
      <c r="F4" s="2" t="s">
        <v>20</v>
      </c>
      <c r="G4" s="2">
        <v>35.43</v>
      </c>
      <c r="H4" s="4"/>
    </row>
    <row r="5" spans="1:13" ht="16.5" thickBot="1" x14ac:dyDescent="0.3">
      <c r="A5" s="8" t="s">
        <v>6</v>
      </c>
      <c r="B5" s="9">
        <v>2</v>
      </c>
      <c r="C5" s="9">
        <v>0.86</v>
      </c>
      <c r="D5" s="9">
        <v>0.75</v>
      </c>
      <c r="E5" s="4"/>
      <c r="F5" s="2" t="s">
        <v>21</v>
      </c>
      <c r="G5" s="2">
        <v>40.03</v>
      </c>
      <c r="H5" s="4"/>
    </row>
    <row r="6" spans="1:13" ht="16.5" thickBot="1" x14ac:dyDescent="0.3">
      <c r="A6" s="8" t="s">
        <v>7</v>
      </c>
      <c r="B6" s="1">
        <v>4</v>
      </c>
      <c r="C6" s="1">
        <v>1.38</v>
      </c>
      <c r="D6" s="1">
        <v>1.29</v>
      </c>
      <c r="E6" s="4"/>
      <c r="F6" s="2" t="s">
        <v>22</v>
      </c>
      <c r="G6" s="2">
        <v>44.56</v>
      </c>
      <c r="H6" s="4"/>
    </row>
    <row r="7" spans="1:13" ht="32.25" thickBot="1" x14ac:dyDescent="0.3">
      <c r="A7" s="8" t="s">
        <v>8</v>
      </c>
      <c r="B7" s="1">
        <v>3</v>
      </c>
      <c r="C7" s="1">
        <v>1.83</v>
      </c>
      <c r="D7" s="1">
        <v>1.78</v>
      </c>
      <c r="E7" s="4"/>
      <c r="F7" s="2"/>
      <c r="G7" s="4"/>
      <c r="H7" s="4"/>
    </row>
    <row r="8" spans="1:13" ht="16.5" thickBot="1" x14ac:dyDescent="0.3">
      <c r="A8" s="8" t="s">
        <v>9</v>
      </c>
      <c r="B8" s="9">
        <v>3</v>
      </c>
      <c r="C8" s="9">
        <v>0.85</v>
      </c>
      <c r="D8" s="9">
        <v>0.85</v>
      </c>
      <c r="E8" s="4"/>
      <c r="F8" s="2" t="s">
        <v>24</v>
      </c>
      <c r="G8" s="4"/>
      <c r="H8" s="4" t="s">
        <v>25</v>
      </c>
      <c r="I8" t="s">
        <v>27</v>
      </c>
      <c r="L8" t="s">
        <v>30</v>
      </c>
      <c r="M8">
        <f>I22*7500</f>
        <v>91067.950000000026</v>
      </c>
    </row>
    <row r="9" spans="1:13" ht="16.5" thickBot="1" x14ac:dyDescent="0.3">
      <c r="A9" s="8" t="s">
        <v>10</v>
      </c>
      <c r="B9" s="9">
        <v>3</v>
      </c>
      <c r="C9" s="9">
        <v>2.4</v>
      </c>
      <c r="D9" s="9">
        <v>1.6</v>
      </c>
      <c r="E9" s="4"/>
      <c r="F9" s="4"/>
      <c r="G9" s="4"/>
      <c r="H9" s="4">
        <v>1</v>
      </c>
      <c r="I9" s="11">
        <f>C20*G4</f>
        <v>0.88575000000000004</v>
      </c>
      <c r="J9" s="10"/>
      <c r="L9" s="4" t="s">
        <v>31</v>
      </c>
      <c r="M9" s="10">
        <f>M8*40%</f>
        <v>36427.180000000015</v>
      </c>
    </row>
    <row r="10" spans="1:13" ht="16.5" thickBot="1" x14ac:dyDescent="0.3">
      <c r="A10" s="8" t="s">
        <v>11</v>
      </c>
      <c r="B10" s="9">
        <v>3</v>
      </c>
      <c r="C10" s="9">
        <v>5</v>
      </c>
      <c r="D10" s="9">
        <v>4.9000000000000004</v>
      </c>
      <c r="E10" s="4"/>
      <c r="F10" s="4"/>
      <c r="G10" s="4"/>
      <c r="H10" s="4">
        <v>2</v>
      </c>
      <c r="I10" s="11">
        <f>C21*G3</f>
        <v>0.44935000000000003</v>
      </c>
      <c r="J10" s="10"/>
      <c r="L10" s="4" t="s">
        <v>32</v>
      </c>
      <c r="M10" s="10">
        <f>M8+M9</f>
        <v>127495.13000000003</v>
      </c>
    </row>
    <row r="11" spans="1:13" ht="16.5" thickBot="1" x14ac:dyDescent="0.3">
      <c r="A11" s="8" t="s">
        <v>12</v>
      </c>
      <c r="B11" s="9">
        <v>4</v>
      </c>
      <c r="C11" s="9">
        <v>1.47</v>
      </c>
      <c r="D11" s="9">
        <v>1.44</v>
      </c>
      <c r="E11" s="4"/>
      <c r="F11" s="4"/>
      <c r="G11" s="4"/>
      <c r="H11" s="4">
        <v>3</v>
      </c>
      <c r="I11" s="11">
        <f>C22*G5</f>
        <v>0.92069000000000001</v>
      </c>
      <c r="J11" s="10"/>
      <c r="L11" s="4"/>
      <c r="M11" s="10"/>
    </row>
    <row r="12" spans="1:13" ht="16.5" thickBot="1" x14ac:dyDescent="0.3">
      <c r="A12" s="8" t="s">
        <v>13</v>
      </c>
      <c r="B12" s="9">
        <v>3</v>
      </c>
      <c r="C12" s="9">
        <v>1.8</v>
      </c>
      <c r="D12" s="9">
        <v>1.8</v>
      </c>
      <c r="E12" s="4"/>
      <c r="F12" s="4"/>
      <c r="G12" s="4"/>
      <c r="H12" s="4">
        <v>4</v>
      </c>
      <c r="I12" s="11">
        <f>C23*G4</f>
        <v>1.0806150000000001</v>
      </c>
      <c r="J12" s="10"/>
      <c r="L12" s="4"/>
      <c r="M12" s="10"/>
    </row>
    <row r="13" spans="1:13" ht="16.5" thickBot="1" x14ac:dyDescent="0.3">
      <c r="A13" s="8" t="s">
        <v>14</v>
      </c>
      <c r="B13" s="9">
        <v>3</v>
      </c>
      <c r="C13" s="9">
        <v>0.98</v>
      </c>
      <c r="D13" s="9">
        <v>0.92</v>
      </c>
      <c r="E13" s="4"/>
      <c r="F13" s="4"/>
      <c r="G13" s="4"/>
      <c r="H13" s="4">
        <v>5</v>
      </c>
      <c r="I13" s="11">
        <f>C24*G4</f>
        <v>0.50192499999999995</v>
      </c>
      <c r="J13" s="10"/>
      <c r="L13" s="4"/>
      <c r="M13" s="10"/>
    </row>
    <row r="14" spans="1:13" ht="16.5" thickBot="1" x14ac:dyDescent="0.3">
      <c r="A14" s="8" t="s">
        <v>15</v>
      </c>
      <c r="B14" s="9">
        <v>4</v>
      </c>
      <c r="C14" s="9">
        <v>0.61</v>
      </c>
      <c r="D14" s="9">
        <v>0.75</v>
      </c>
      <c r="E14" s="4"/>
      <c r="F14" s="4"/>
      <c r="G14" s="4"/>
      <c r="H14" s="4">
        <v>6</v>
      </c>
      <c r="I14" s="11">
        <f>C25*G4</f>
        <v>1.4172</v>
      </c>
      <c r="J14" s="10"/>
      <c r="L14" s="4"/>
      <c r="M14" s="10"/>
    </row>
    <row r="15" spans="1:13" ht="16.5" thickBot="1" x14ac:dyDescent="0.3">
      <c r="A15" s="8" t="s">
        <v>16</v>
      </c>
      <c r="B15" s="9">
        <v>4</v>
      </c>
      <c r="C15" s="9">
        <v>0.8</v>
      </c>
      <c r="D15" s="9">
        <v>0.7</v>
      </c>
      <c r="E15" s="4"/>
      <c r="F15" s="4"/>
      <c r="G15" s="4"/>
      <c r="H15" s="4">
        <v>7</v>
      </c>
      <c r="I15" s="11">
        <f>C26*G4</f>
        <v>2.9524999999999997</v>
      </c>
      <c r="J15" s="10"/>
      <c r="L15" s="4"/>
      <c r="M15" s="10"/>
    </row>
    <row r="16" spans="1:13" ht="16.5" thickBot="1" x14ac:dyDescent="0.3">
      <c r="A16" s="8" t="s">
        <v>17</v>
      </c>
      <c r="B16" s="9">
        <v>5</v>
      </c>
      <c r="C16" s="9">
        <v>0.5</v>
      </c>
      <c r="D16" s="9">
        <v>0.6</v>
      </c>
      <c r="E16" s="4"/>
      <c r="F16" s="4"/>
      <c r="G16" s="4"/>
      <c r="H16" s="4">
        <v>8</v>
      </c>
      <c r="I16" s="11">
        <f>C27*G5</f>
        <v>0.98073500000000002</v>
      </c>
      <c r="J16" s="10"/>
      <c r="L16" s="4"/>
      <c r="M16" s="10"/>
    </row>
    <row r="17" spans="2:13" x14ac:dyDescent="0.25">
      <c r="H17" s="4">
        <v>9</v>
      </c>
      <c r="I17" s="11">
        <f>C28*G4</f>
        <v>1.0629000000000002</v>
      </c>
      <c r="J17" s="10"/>
      <c r="L17" s="4"/>
      <c r="M17" s="10"/>
    </row>
    <row r="18" spans="2:13" x14ac:dyDescent="0.25">
      <c r="C18" t="s">
        <v>29</v>
      </c>
      <c r="H18" s="4">
        <v>10</v>
      </c>
      <c r="I18" s="11">
        <f>C29*G4</f>
        <v>0.57868999999999993</v>
      </c>
      <c r="J18" s="10"/>
      <c r="L18" s="4"/>
      <c r="M18" s="10"/>
    </row>
    <row r="19" spans="2:13" x14ac:dyDescent="0.25">
      <c r="C19" t="s">
        <v>27</v>
      </c>
      <c r="D19" t="s">
        <v>28</v>
      </c>
      <c r="H19" s="4">
        <v>11</v>
      </c>
      <c r="I19" s="11">
        <f>C30*G5</f>
        <v>0.40697166666666662</v>
      </c>
      <c r="J19" s="10"/>
      <c r="L19" s="4"/>
      <c r="M19" s="10"/>
    </row>
    <row r="20" spans="2:13" x14ac:dyDescent="0.25">
      <c r="B20" s="4">
        <v>1</v>
      </c>
      <c r="C20" s="12">
        <f>D20/60</f>
        <v>2.5000000000000001E-2</v>
      </c>
      <c r="D20">
        <v>1.5</v>
      </c>
      <c r="H20" s="4">
        <v>12</v>
      </c>
      <c r="I20" s="11">
        <f>C31*G5</f>
        <v>0.53373333333333339</v>
      </c>
      <c r="J20" s="10"/>
      <c r="L20" s="4"/>
      <c r="M20" s="10"/>
    </row>
    <row r="21" spans="2:13" x14ac:dyDescent="0.25">
      <c r="B21" s="4">
        <v>2</v>
      </c>
      <c r="C21" s="12">
        <f t="shared" ref="C21:C32" si="0">D21/60</f>
        <v>1.4333333333333333E-2</v>
      </c>
      <c r="D21">
        <v>0.86</v>
      </c>
      <c r="H21" s="4">
        <v>13</v>
      </c>
      <c r="I21" s="11">
        <f>C32*G6</f>
        <v>0.37133333333333335</v>
      </c>
      <c r="J21" s="10"/>
      <c r="L21" s="4"/>
      <c r="M21" s="10"/>
    </row>
    <row r="22" spans="2:13" x14ac:dyDescent="0.25">
      <c r="B22" s="4">
        <v>3</v>
      </c>
      <c r="C22" s="12">
        <f t="shared" si="0"/>
        <v>2.3E-2</v>
      </c>
      <c r="D22">
        <v>1.38</v>
      </c>
      <c r="H22" t="s">
        <v>26</v>
      </c>
      <c r="I22" s="11">
        <f>SUM(I9:I21)</f>
        <v>12.142393333333336</v>
      </c>
      <c r="J22" s="10"/>
    </row>
    <row r="23" spans="2:13" x14ac:dyDescent="0.25">
      <c r="B23" s="4">
        <v>4</v>
      </c>
      <c r="C23" s="12">
        <f t="shared" si="0"/>
        <v>3.0500000000000003E-2</v>
      </c>
      <c r="D23">
        <v>1.83</v>
      </c>
    </row>
    <row r="24" spans="2:13" x14ac:dyDescent="0.25">
      <c r="B24" s="4">
        <v>5</v>
      </c>
      <c r="C24" s="12">
        <f>D24/60</f>
        <v>1.4166666666666666E-2</v>
      </c>
      <c r="D24">
        <v>0.85</v>
      </c>
    </row>
    <row r="25" spans="2:13" x14ac:dyDescent="0.25">
      <c r="B25" s="4">
        <v>6</v>
      </c>
      <c r="C25" s="12">
        <f t="shared" si="0"/>
        <v>0.04</v>
      </c>
      <c r="D25">
        <v>2.4</v>
      </c>
    </row>
    <row r="26" spans="2:13" x14ac:dyDescent="0.25">
      <c r="B26" s="4">
        <v>7</v>
      </c>
      <c r="C26" s="12">
        <f t="shared" si="0"/>
        <v>8.3333333333333329E-2</v>
      </c>
      <c r="D26">
        <v>5</v>
      </c>
    </row>
    <row r="27" spans="2:13" ht="15.75" thickBot="1" x14ac:dyDescent="0.3">
      <c r="B27" s="4">
        <v>8</v>
      </c>
      <c r="C27" s="12">
        <f>D27/60</f>
        <v>2.4500000000000001E-2</v>
      </c>
      <c r="D27">
        <v>1.47</v>
      </c>
    </row>
    <row r="28" spans="2:13" ht="16.5" thickBot="1" x14ac:dyDescent="0.3">
      <c r="B28" s="4">
        <v>9</v>
      </c>
      <c r="C28" s="12">
        <f>D28/60</f>
        <v>3.0000000000000002E-2</v>
      </c>
      <c r="D28">
        <v>1.8</v>
      </c>
      <c r="K28" s="13">
        <v>14</v>
      </c>
      <c r="L28" s="14">
        <v>102398</v>
      </c>
      <c r="M28" s="26">
        <f>L28/$L$44</f>
        <v>5.1359137791634313E-2</v>
      </c>
    </row>
    <row r="29" spans="2:13" ht="16.5" thickBot="1" x14ac:dyDescent="0.3">
      <c r="B29" s="4">
        <v>10</v>
      </c>
      <c r="C29" s="12">
        <f t="shared" si="0"/>
        <v>1.6333333333333332E-2</v>
      </c>
      <c r="D29">
        <v>0.98</v>
      </c>
      <c r="K29" s="17" t="s">
        <v>33</v>
      </c>
      <c r="L29" s="1" t="s">
        <v>33</v>
      </c>
      <c r="M29" s="26"/>
    </row>
    <row r="30" spans="2:13" ht="16.5" thickBot="1" x14ac:dyDescent="0.3">
      <c r="B30" s="4">
        <v>11</v>
      </c>
      <c r="C30" s="12">
        <f t="shared" si="0"/>
        <v>1.0166666666666666E-2</v>
      </c>
      <c r="D30">
        <v>0.61</v>
      </c>
      <c r="K30" s="15">
        <v>11</v>
      </c>
      <c r="L30" s="16">
        <v>82500</v>
      </c>
      <c r="M30" s="26">
        <f>L30/$L$44</f>
        <v>4.1379019783685529E-2</v>
      </c>
    </row>
    <row r="31" spans="2:13" ht="16.5" thickBot="1" x14ac:dyDescent="0.3">
      <c r="B31" s="4">
        <v>12</v>
      </c>
      <c r="C31" s="12">
        <f t="shared" si="0"/>
        <v>1.3333333333333334E-2</v>
      </c>
      <c r="D31">
        <v>0.8</v>
      </c>
      <c r="K31" s="15">
        <v>17</v>
      </c>
      <c r="L31" s="16">
        <v>127495</v>
      </c>
      <c r="M31" s="26">
        <f t="shared" ref="M29:M43" si="1">L31/$L$44</f>
        <v>6.3946886391769542E-2</v>
      </c>
    </row>
    <row r="32" spans="2:13" ht="16.5" thickBot="1" x14ac:dyDescent="0.3">
      <c r="B32" s="4">
        <v>13</v>
      </c>
      <c r="C32" s="12">
        <f t="shared" si="0"/>
        <v>8.3333333333333332E-3</v>
      </c>
      <c r="D32">
        <v>0.5</v>
      </c>
      <c r="K32" s="15">
        <v>3</v>
      </c>
      <c r="L32" s="16">
        <v>25499</v>
      </c>
      <c r="M32" s="26">
        <f>L32/$L$44</f>
        <v>1.2789377278353907E-2</v>
      </c>
    </row>
    <row r="33" spans="2:13" ht="16.5" thickBot="1" x14ac:dyDescent="0.3">
      <c r="B33" t="s">
        <v>26</v>
      </c>
      <c r="C33" s="11">
        <f>SUM(C20:C32)</f>
        <v>0.33300000000000002</v>
      </c>
      <c r="D33" s="10">
        <f>SUM(D20:D32)</f>
        <v>19.98</v>
      </c>
      <c r="K33" s="15">
        <v>6</v>
      </c>
      <c r="L33" s="16">
        <v>45898</v>
      </c>
      <c r="M33" s="26">
        <f t="shared" si="1"/>
        <v>2.3020778788261802E-2</v>
      </c>
    </row>
    <row r="34" spans="2:13" ht="16.5" thickBot="1" x14ac:dyDescent="0.3">
      <c r="K34" s="17" t="s">
        <v>33</v>
      </c>
      <c r="L34" s="1" t="s">
        <v>33</v>
      </c>
      <c r="M34" s="26"/>
    </row>
    <row r="35" spans="2:13" ht="16.5" thickBot="1" x14ac:dyDescent="0.3">
      <c r="K35" s="17" t="s">
        <v>33</v>
      </c>
      <c r="L35" s="1" t="s">
        <v>33</v>
      </c>
      <c r="M35" s="26"/>
    </row>
    <row r="36" spans="2:13" ht="16.5" thickBot="1" x14ac:dyDescent="0.3">
      <c r="K36" s="15">
        <v>126</v>
      </c>
      <c r="L36" s="16">
        <v>945000</v>
      </c>
      <c r="M36" s="26">
        <f>L36/$L$44</f>
        <v>0.47397786297676153</v>
      </c>
    </row>
    <row r="37" spans="2:13" ht="16.5" thickBot="1" x14ac:dyDescent="0.3">
      <c r="K37" s="15">
        <v>39</v>
      </c>
      <c r="L37" s="16">
        <v>289414</v>
      </c>
      <c r="M37" s="26">
        <f t="shared" si="1"/>
        <v>0.14515960765667352</v>
      </c>
    </row>
    <row r="38" spans="2:13" ht="16.5" thickBot="1" x14ac:dyDescent="0.3">
      <c r="K38" s="15">
        <v>216</v>
      </c>
      <c r="L38" s="25">
        <v>1618204</v>
      </c>
      <c r="M38" s="26"/>
    </row>
    <row r="39" spans="2:13" ht="16.5" thickBot="1" x14ac:dyDescent="0.3">
      <c r="K39" s="15">
        <v>13</v>
      </c>
      <c r="L39" s="16">
        <v>99446</v>
      </c>
      <c r="M39" s="26">
        <f>L39/$L$44</f>
        <v>4.9878521229192625E-2</v>
      </c>
    </row>
    <row r="40" spans="2:13" ht="16.5" thickBot="1" x14ac:dyDescent="0.3">
      <c r="K40" s="17" t="s">
        <v>33</v>
      </c>
      <c r="L40" s="1" t="s">
        <v>33</v>
      </c>
      <c r="M40" s="26"/>
    </row>
    <row r="41" spans="2:13" ht="16.5" thickBot="1" x14ac:dyDescent="0.3">
      <c r="K41" s="17" t="s">
        <v>33</v>
      </c>
      <c r="L41" s="1" t="s">
        <v>33</v>
      </c>
      <c r="M41" s="26"/>
    </row>
    <row r="42" spans="2:13" ht="16.5" thickBot="1" x14ac:dyDescent="0.3">
      <c r="K42" s="15">
        <v>229</v>
      </c>
      <c r="L42" s="25">
        <v>1717650</v>
      </c>
      <c r="M42" s="26"/>
    </row>
    <row r="43" spans="2:13" ht="16.5" thickBot="1" x14ac:dyDescent="0.3">
      <c r="K43" s="15">
        <v>37</v>
      </c>
      <c r="L43" s="16">
        <v>276114</v>
      </c>
      <c r="M43" s="26">
        <f>L43/$L$44</f>
        <v>0.13848880810366723</v>
      </c>
    </row>
    <row r="44" spans="2:13" x14ac:dyDescent="0.25">
      <c r="K44">
        <f>K42+K43</f>
        <v>266</v>
      </c>
      <c r="L44">
        <f>L42+L43</f>
        <v>1993764</v>
      </c>
      <c r="M44" s="26">
        <f>SUM(M28:M43)</f>
        <v>1</v>
      </c>
    </row>
  </sheetData>
  <mergeCells count="3">
    <mergeCell ref="B1:B3"/>
    <mergeCell ref="C1:D1"/>
    <mergeCell ref="C3:D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2020-12-04T13:30:35Z</dcterms:modified>
</cp:coreProperties>
</file>