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8" i="1" s="1"/>
  <c r="X9" i="1" s="1"/>
  <c r="X10" i="1" s="1"/>
  <c r="X6" i="1"/>
  <c r="Y9" i="1"/>
  <c r="Y8" i="1"/>
  <c r="Y7" i="1"/>
  <c r="Y10" i="1"/>
  <c r="Y6" i="1"/>
  <c r="C27" i="1" l="1"/>
  <c r="D27" i="1"/>
  <c r="E27" i="1"/>
  <c r="F27" i="1"/>
  <c r="G27" i="1"/>
  <c r="H27" i="1"/>
  <c r="B27" i="1"/>
  <c r="G13" i="1"/>
  <c r="H13" i="1" s="1"/>
  <c r="I13" i="1" s="1"/>
  <c r="G14" i="1"/>
  <c r="H14" i="1" s="1"/>
  <c r="I14" i="1" s="1"/>
  <c r="G15" i="1"/>
  <c r="H15" i="1"/>
  <c r="I15" i="1" s="1"/>
  <c r="G16" i="1"/>
  <c r="H16" i="1"/>
  <c r="I16" i="1" s="1"/>
  <c r="G17" i="1"/>
  <c r="H17" i="1" s="1"/>
  <c r="I17" i="1" s="1"/>
  <c r="X11" i="1"/>
  <c r="Y11" i="1"/>
  <c r="W11" i="1"/>
  <c r="R11" i="1"/>
  <c r="S11" i="1"/>
  <c r="T11" i="1"/>
  <c r="U11" i="1"/>
  <c r="Q11" i="1"/>
  <c r="O11" i="1"/>
  <c r="J11" i="1"/>
  <c r="E11" i="1"/>
  <c r="F11" i="1"/>
  <c r="G11" i="1"/>
  <c r="H11" i="1"/>
  <c r="D11" i="1"/>
  <c r="B11" i="1"/>
  <c r="H23" i="1"/>
  <c r="H24" i="1"/>
  <c r="H25" i="1"/>
  <c r="H26" i="1"/>
  <c r="H22" i="1"/>
  <c r="F23" i="1"/>
  <c r="F24" i="1"/>
  <c r="F25" i="1"/>
  <c r="F26" i="1"/>
  <c r="F22" i="1"/>
  <c r="D23" i="1"/>
  <c r="D24" i="1"/>
  <c r="D25" i="1"/>
  <c r="D26" i="1"/>
  <c r="D22" i="1"/>
  <c r="D6" i="1"/>
  <c r="J10" i="1"/>
  <c r="J7" i="1"/>
  <c r="J8" i="1"/>
  <c r="J9" i="1"/>
  <c r="J6" i="1"/>
  <c r="H7" i="1"/>
  <c r="H8" i="1"/>
  <c r="H9" i="1"/>
  <c r="H10" i="1"/>
  <c r="H6" i="1"/>
  <c r="G6" i="1"/>
  <c r="E7" i="1"/>
  <c r="E8" i="1"/>
  <c r="E9" i="1"/>
  <c r="E10" i="1"/>
  <c r="G10" i="1" s="1"/>
  <c r="E6" i="1"/>
  <c r="G7" i="1"/>
  <c r="G8" i="1"/>
  <c r="G9" i="1"/>
  <c r="D7" i="1"/>
  <c r="D8" i="1"/>
  <c r="D9" i="1"/>
  <c r="D10" i="1"/>
</calcChain>
</file>

<file path=xl/sharedStrings.xml><?xml version="1.0" encoding="utf-8"?>
<sst xmlns="http://schemas.openxmlformats.org/spreadsheetml/2006/main" count="108" uniqueCount="40">
  <si>
    <t>Годы</t>
  </si>
  <si>
    <t xml:space="preserve">Объем реализации, </t>
  </si>
  <si>
    <t>тыс. шт.</t>
  </si>
  <si>
    <t>Цена реализации, руб./шт.</t>
  </si>
  <si>
    <r>
      <t xml:space="preserve">Результат (выручка), </t>
    </r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 xml:space="preserve">t </t>
    </r>
    <r>
      <rPr>
        <sz val="12"/>
        <color theme="1"/>
        <rFont val="Times New Roman"/>
        <family val="1"/>
        <charset val="204"/>
      </rPr>
      <t xml:space="preserve">, </t>
    </r>
  </si>
  <si>
    <t>тыс. руб.</t>
  </si>
  <si>
    <t xml:space="preserve">Переменные </t>
  </si>
  <si>
    <t>затраты, тыс. руб.</t>
  </si>
  <si>
    <t xml:space="preserve">Постоянные </t>
  </si>
  <si>
    <t xml:space="preserve">Годовые </t>
  </si>
  <si>
    <t xml:space="preserve">затраты, </t>
  </si>
  <si>
    <r>
      <t>З</t>
    </r>
    <r>
      <rPr>
        <i/>
        <vertAlign val="subscript"/>
        <sz val="14"/>
        <color theme="1"/>
        <rFont val="Times New Roman"/>
        <family val="1"/>
        <charset val="204"/>
      </rPr>
      <t>t</t>
    </r>
    <r>
      <rPr>
        <sz val="14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, </t>
    </r>
  </si>
  <si>
    <t xml:space="preserve">Эффект </t>
  </si>
  <si>
    <r>
      <t xml:space="preserve">(балансовая прибыль), </t>
    </r>
    <r>
      <rPr>
        <sz val="14"/>
        <color theme="1"/>
        <rFont val="Times New Roman"/>
        <family val="1"/>
        <charset val="204"/>
      </rPr>
      <t>Э</t>
    </r>
    <r>
      <rPr>
        <i/>
        <vertAlign val="subscript"/>
        <sz val="14"/>
        <color theme="1"/>
        <rFont val="Times New Roman"/>
        <family val="1"/>
        <charset val="204"/>
      </rPr>
      <t xml:space="preserve">t </t>
    </r>
    <r>
      <rPr>
        <sz val="12"/>
        <color theme="1"/>
        <rFont val="Times New Roman"/>
        <family val="1"/>
        <charset val="204"/>
      </rPr>
      <t xml:space="preserve">, </t>
    </r>
  </si>
  <si>
    <r>
      <t xml:space="preserve">Коэффициент дисконтирования, </t>
    </r>
    <r>
      <rPr>
        <sz val="14"/>
        <color theme="1"/>
        <rFont val="Times New Roman"/>
        <family val="1"/>
        <charset val="204"/>
      </rPr>
      <t>α</t>
    </r>
    <r>
      <rPr>
        <i/>
        <vertAlign val="subscript"/>
        <sz val="14"/>
        <color theme="1"/>
        <rFont val="Times New Roman"/>
        <family val="1"/>
        <charset val="204"/>
      </rPr>
      <t>t</t>
    </r>
  </si>
  <si>
    <t xml:space="preserve">Чистый дисконтированный доход, ЧДД, </t>
  </si>
  <si>
    <t>Срок возмещения, тыс. руб.</t>
  </si>
  <si>
    <t>за счет эффекта</t>
  </si>
  <si>
    <t>за счет ЧДД</t>
  </si>
  <si>
    <t>0-й</t>
  </si>
  <si>
    <t>—</t>
  </si>
  <si>
    <t>1-й</t>
  </si>
  <si>
    <t>2-й</t>
  </si>
  <si>
    <t>3-й</t>
  </si>
  <si>
    <t>4-й</t>
  </si>
  <si>
    <t>5-й</t>
  </si>
  <si>
    <t>Итого</t>
  </si>
  <si>
    <t xml:space="preserve">Эффект, </t>
  </si>
  <si>
    <r>
      <t>Э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sz val="12"/>
        <color theme="1"/>
        <rFont val="Times New Roman"/>
        <family val="1"/>
        <charset val="204"/>
      </rPr>
      <t xml:space="preserve"> , </t>
    </r>
  </si>
  <si>
    <r>
      <t>α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sz val="12"/>
        <color theme="1"/>
        <rFont val="Times New Roman"/>
        <family val="1"/>
        <charset val="204"/>
      </rPr>
      <t xml:space="preserve"> при </t>
    </r>
  </si>
  <si>
    <r>
      <t>Е</t>
    </r>
    <r>
      <rPr>
        <sz val="12"/>
        <color theme="1"/>
        <rFont val="Times New Roman"/>
        <family val="1"/>
        <charset val="204"/>
      </rPr>
      <t xml:space="preserve">=  19  %, </t>
    </r>
  </si>
  <si>
    <t xml:space="preserve">тыс. руб. </t>
  </si>
  <si>
    <t xml:space="preserve">ЧДД при </t>
  </si>
  <si>
    <r>
      <t>Е</t>
    </r>
    <r>
      <rPr>
        <sz val="12"/>
        <color theme="1"/>
        <rFont val="Times New Roman"/>
        <family val="1"/>
        <charset val="204"/>
      </rPr>
      <t xml:space="preserve">=   19  %, </t>
    </r>
  </si>
  <si>
    <r>
      <t>α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sz val="12"/>
        <color theme="1"/>
        <rFont val="Times New Roman"/>
        <family val="1"/>
        <charset val="204"/>
      </rPr>
      <t xml:space="preserve"> при</t>
    </r>
  </si>
  <si>
    <r>
      <t>Е</t>
    </r>
    <r>
      <rPr>
        <sz val="12"/>
        <color theme="1"/>
        <rFont val="Times New Roman"/>
        <family val="1"/>
        <charset val="204"/>
      </rPr>
      <t>=  20  %, тыс. руб.</t>
    </r>
  </si>
  <si>
    <r>
      <t>Е</t>
    </r>
    <r>
      <rPr>
        <sz val="12"/>
        <color theme="1"/>
        <rFont val="Times New Roman"/>
        <family val="1"/>
        <charset val="204"/>
      </rPr>
      <t>=  20   %,</t>
    </r>
  </si>
  <si>
    <t xml:space="preserve"> тыс.руб.</t>
  </si>
  <si>
    <r>
      <t>Е</t>
    </r>
    <r>
      <rPr>
        <sz val="12"/>
        <color theme="1"/>
        <rFont val="Times New Roman"/>
        <family val="1"/>
        <charset val="204"/>
      </rPr>
      <t>=  21  %, тыс. руб.</t>
    </r>
  </si>
  <si>
    <r>
      <t>Е</t>
    </r>
    <r>
      <rPr>
        <sz val="12"/>
        <color theme="1"/>
        <rFont val="Times New Roman"/>
        <family val="1"/>
        <charset val="204"/>
      </rPr>
      <t xml:space="preserve">=  21  %,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</si>
</sst>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6" fillId="0" borderId="1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1" fillId="0" borderId="8" xfId="0" applyFont="1" applyBorder="1" applyAlignment="1">
      <alignment horizontal="left" vertical="center" wrapText="1" indent="2"/>
    </xf>
    <xf numFmtId="2" fontId="5" fillId="0" borderId="8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K4" workbookViewId="0">
      <selection activeCell="Y11" sqref="Y11"/>
    </sheetView>
  </sheetViews>
  <sheetFormatPr defaultRowHeight="15" x14ac:dyDescent="0.25"/>
  <cols>
    <col min="3" max="3" width="9.28515625" bestFit="1" customWidth="1"/>
    <col min="4" max="4" width="11.140625" bestFit="1" customWidth="1"/>
    <col min="5" max="5" width="9.28515625" bestFit="1" customWidth="1"/>
    <col min="6" max="6" width="9.7109375" bestFit="1" customWidth="1"/>
    <col min="7" max="7" width="11.42578125" bestFit="1" customWidth="1"/>
    <col min="8" max="8" width="10.5703125" bestFit="1" customWidth="1"/>
    <col min="9" max="9" width="12.28515625" customWidth="1"/>
    <col min="10" max="10" width="13.7109375" customWidth="1"/>
    <col min="23" max="23" width="10.42578125" bestFit="1" customWidth="1"/>
  </cols>
  <sheetData>
    <row r="1" spans="1:25" ht="94.5" customHeight="1" x14ac:dyDescent="0.25">
      <c r="A1" s="27" t="s">
        <v>0</v>
      </c>
      <c r="B1" s="1" t="s">
        <v>1</v>
      </c>
      <c r="C1" s="27" t="s">
        <v>3</v>
      </c>
      <c r="D1" s="1" t="s">
        <v>4</v>
      </c>
      <c r="E1" s="1" t="s">
        <v>6</v>
      </c>
      <c r="F1" s="1" t="s">
        <v>8</v>
      </c>
      <c r="G1" s="1" t="s">
        <v>9</v>
      </c>
      <c r="H1" s="1" t="s">
        <v>12</v>
      </c>
      <c r="I1" s="27" t="s">
        <v>14</v>
      </c>
      <c r="J1" s="1" t="s">
        <v>15</v>
      </c>
      <c r="K1" s="30" t="s">
        <v>16</v>
      </c>
      <c r="L1" s="31"/>
      <c r="N1" s="27" t="s">
        <v>0</v>
      </c>
      <c r="O1" s="1" t="s">
        <v>1</v>
      </c>
      <c r="P1" s="27" t="s">
        <v>3</v>
      </c>
      <c r="Q1" s="1" t="s">
        <v>4</v>
      </c>
      <c r="R1" s="1" t="s">
        <v>6</v>
      </c>
      <c r="S1" s="1" t="s">
        <v>8</v>
      </c>
      <c r="T1" s="1" t="s">
        <v>9</v>
      </c>
      <c r="U1" s="1" t="s">
        <v>12</v>
      </c>
      <c r="V1" s="27" t="s">
        <v>14</v>
      </c>
      <c r="W1" s="1" t="s">
        <v>15</v>
      </c>
      <c r="X1" s="30" t="s">
        <v>16</v>
      </c>
      <c r="Y1" s="31"/>
    </row>
    <row r="2" spans="1:25" ht="67.5" x14ac:dyDescent="0.25">
      <c r="A2" s="28"/>
      <c r="B2" s="2" t="s">
        <v>2</v>
      </c>
      <c r="C2" s="28"/>
      <c r="D2" s="2" t="s">
        <v>5</v>
      </c>
      <c r="E2" s="2" t="s">
        <v>7</v>
      </c>
      <c r="F2" s="2" t="s">
        <v>7</v>
      </c>
      <c r="G2" s="2" t="s">
        <v>10</v>
      </c>
      <c r="H2" s="2" t="s">
        <v>13</v>
      </c>
      <c r="I2" s="28"/>
      <c r="J2" s="2" t="s">
        <v>5</v>
      </c>
      <c r="K2" s="32"/>
      <c r="L2" s="33"/>
      <c r="N2" s="28"/>
      <c r="O2" s="2" t="s">
        <v>2</v>
      </c>
      <c r="P2" s="28"/>
      <c r="Q2" s="2" t="s">
        <v>5</v>
      </c>
      <c r="R2" s="2" t="s">
        <v>7</v>
      </c>
      <c r="S2" s="2" t="s">
        <v>7</v>
      </c>
      <c r="T2" s="2" t="s">
        <v>10</v>
      </c>
      <c r="U2" s="2" t="s">
        <v>13</v>
      </c>
      <c r="V2" s="28"/>
      <c r="W2" s="2" t="s">
        <v>5</v>
      </c>
      <c r="X2" s="32"/>
      <c r="Y2" s="33"/>
    </row>
    <row r="3" spans="1:25" ht="32.25" thickBot="1" x14ac:dyDescent="0.3">
      <c r="A3" s="28"/>
      <c r="B3" s="3"/>
      <c r="C3" s="28"/>
      <c r="D3" s="3"/>
      <c r="E3" s="3"/>
      <c r="F3" s="3"/>
      <c r="G3" s="5" t="s">
        <v>11</v>
      </c>
      <c r="H3" s="2" t="s">
        <v>5</v>
      </c>
      <c r="I3" s="28"/>
      <c r="J3" s="3"/>
      <c r="K3" s="34"/>
      <c r="L3" s="35"/>
      <c r="N3" s="28"/>
      <c r="O3" s="3"/>
      <c r="P3" s="28"/>
      <c r="Q3" s="3"/>
      <c r="R3" s="3"/>
      <c r="S3" s="3"/>
      <c r="T3" s="5" t="s">
        <v>11</v>
      </c>
      <c r="U3" s="2" t="s">
        <v>5</v>
      </c>
      <c r="V3" s="28"/>
      <c r="W3" s="3"/>
      <c r="X3" s="34"/>
      <c r="Y3" s="35"/>
    </row>
    <row r="4" spans="1:25" ht="32.25" thickBot="1" x14ac:dyDescent="0.3">
      <c r="A4" s="29"/>
      <c r="B4" s="4"/>
      <c r="C4" s="29"/>
      <c r="D4" s="4"/>
      <c r="E4" s="4"/>
      <c r="F4" s="4"/>
      <c r="G4" s="6" t="s">
        <v>5</v>
      </c>
      <c r="H4" s="4"/>
      <c r="I4" s="29"/>
      <c r="J4" s="4"/>
      <c r="K4" s="6" t="s">
        <v>17</v>
      </c>
      <c r="L4" s="6" t="s">
        <v>18</v>
      </c>
      <c r="N4" s="29"/>
      <c r="O4" s="4"/>
      <c r="P4" s="29"/>
      <c r="Q4" s="4"/>
      <c r="R4" s="4"/>
      <c r="S4" s="4"/>
      <c r="T4" s="6" t="s">
        <v>5</v>
      </c>
      <c r="U4" s="4"/>
      <c r="V4" s="29"/>
      <c r="W4" s="4"/>
      <c r="X4" s="6" t="s">
        <v>17</v>
      </c>
      <c r="Y4" s="6" t="s">
        <v>18</v>
      </c>
    </row>
    <row r="5" spans="1:25" ht="16.5" thickBot="1" x14ac:dyDescent="0.3">
      <c r="A5" s="7" t="s">
        <v>19</v>
      </c>
      <c r="B5" s="6" t="s">
        <v>20</v>
      </c>
      <c r="C5" s="6" t="s">
        <v>20</v>
      </c>
      <c r="D5" s="6" t="s">
        <v>20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/>
      <c r="L5" s="6"/>
      <c r="N5" s="7" t="s">
        <v>19</v>
      </c>
      <c r="O5" s="6" t="s">
        <v>20</v>
      </c>
      <c r="P5" s="6" t="s">
        <v>20</v>
      </c>
      <c r="Q5" s="6" t="s">
        <v>20</v>
      </c>
      <c r="R5" s="6" t="s">
        <v>20</v>
      </c>
      <c r="S5" s="6" t="s">
        <v>20</v>
      </c>
      <c r="T5" s="6" t="s">
        <v>20</v>
      </c>
      <c r="U5" s="6" t="s">
        <v>20</v>
      </c>
      <c r="V5" s="6" t="s">
        <v>20</v>
      </c>
      <c r="W5" s="6" t="s">
        <v>20</v>
      </c>
      <c r="X5" s="36">
        <v>2500</v>
      </c>
      <c r="Y5" s="6">
        <v>2500</v>
      </c>
    </row>
    <row r="6" spans="1:25" ht="19.5" thickBot="1" x14ac:dyDescent="0.3">
      <c r="A6" s="7" t="s">
        <v>21</v>
      </c>
      <c r="B6" s="8">
        <v>35000</v>
      </c>
      <c r="C6" s="6">
        <v>80</v>
      </c>
      <c r="D6" s="6">
        <f>B6*C6</f>
        <v>2800000</v>
      </c>
      <c r="E6" s="6">
        <f>45*B6</f>
        <v>1575000</v>
      </c>
      <c r="F6" s="6">
        <v>300</v>
      </c>
      <c r="G6" s="6">
        <f>E6+F6</f>
        <v>1575300</v>
      </c>
      <c r="H6" s="6">
        <f>D6-G6</f>
        <v>1224700</v>
      </c>
      <c r="I6" s="13">
        <v>0.87719999999999998</v>
      </c>
      <c r="J6" s="6">
        <f>H6*I6</f>
        <v>1074306.8400000001</v>
      </c>
      <c r="K6" s="6"/>
      <c r="L6" s="6"/>
      <c r="N6" s="7" t="s">
        <v>21</v>
      </c>
      <c r="O6" s="8">
        <v>35000</v>
      </c>
      <c r="P6" s="6">
        <v>80</v>
      </c>
      <c r="Q6" s="19">
        <v>2800</v>
      </c>
      <c r="R6" s="19">
        <v>1575</v>
      </c>
      <c r="S6" s="6">
        <v>300</v>
      </c>
      <c r="T6" s="16">
        <v>1875</v>
      </c>
      <c r="U6" s="16">
        <v>925</v>
      </c>
      <c r="V6" s="20">
        <v>0.87719999999999998</v>
      </c>
      <c r="W6" s="16">
        <v>811.41</v>
      </c>
      <c r="X6" s="11">
        <f>X5-U6</f>
        <v>1575</v>
      </c>
      <c r="Y6" s="6">
        <f>Y5-W6</f>
        <v>1688.5900000000001</v>
      </c>
    </row>
    <row r="7" spans="1:25" ht="19.5" thickBot="1" x14ac:dyDescent="0.3">
      <c r="A7" s="7" t="s">
        <v>22</v>
      </c>
      <c r="B7" s="8">
        <v>40000</v>
      </c>
      <c r="C7" s="6">
        <v>80</v>
      </c>
      <c r="D7" s="6">
        <f t="shared" ref="D7:D10" si="0">B7*C7</f>
        <v>3200000</v>
      </c>
      <c r="E7" s="6">
        <f t="shared" ref="E7:E10" si="1">45*B7</f>
        <v>1800000</v>
      </c>
      <c r="F7" s="6">
        <v>300</v>
      </c>
      <c r="G7" s="6">
        <f t="shared" ref="G7:G10" si="2">E7+F7</f>
        <v>1800300</v>
      </c>
      <c r="H7" s="6">
        <f t="shared" ref="H7:H10" si="3">D7-G7</f>
        <v>1399700</v>
      </c>
      <c r="I7" s="14">
        <v>0.76949999999999996</v>
      </c>
      <c r="J7" s="6">
        <f t="shared" ref="J7:J9" si="4">H7*I7</f>
        <v>1077069.1499999999</v>
      </c>
      <c r="K7" s="6"/>
      <c r="L7" s="6"/>
      <c r="N7" s="7" t="s">
        <v>22</v>
      </c>
      <c r="O7" s="8">
        <v>40000</v>
      </c>
      <c r="P7" s="6">
        <v>80</v>
      </c>
      <c r="Q7" s="19">
        <v>3200</v>
      </c>
      <c r="R7" s="19">
        <v>1800</v>
      </c>
      <c r="S7" s="6">
        <v>300</v>
      </c>
      <c r="T7" s="16">
        <v>2100</v>
      </c>
      <c r="U7" s="16">
        <v>1100</v>
      </c>
      <c r="V7" s="20">
        <v>0.76949999999999996</v>
      </c>
      <c r="W7" s="16">
        <v>846.45</v>
      </c>
      <c r="X7" s="11">
        <f t="shared" ref="X7:X10" si="5">X6-U7</f>
        <v>475</v>
      </c>
      <c r="Y7" s="11">
        <f>Y6-W7</f>
        <v>842.1400000000001</v>
      </c>
    </row>
    <row r="8" spans="1:25" ht="19.5" thickBot="1" x14ac:dyDescent="0.3">
      <c r="A8" s="7" t="s">
        <v>23</v>
      </c>
      <c r="B8" s="8">
        <v>50000</v>
      </c>
      <c r="C8" s="6">
        <v>84</v>
      </c>
      <c r="D8" s="6">
        <f t="shared" si="0"/>
        <v>4200000</v>
      </c>
      <c r="E8" s="6">
        <f t="shared" si="1"/>
        <v>2250000</v>
      </c>
      <c r="F8" s="6">
        <v>300</v>
      </c>
      <c r="G8" s="6">
        <f t="shared" si="2"/>
        <v>2250300</v>
      </c>
      <c r="H8" s="6">
        <f t="shared" si="3"/>
        <v>1949700</v>
      </c>
      <c r="I8" s="14">
        <v>0.67500000000000004</v>
      </c>
      <c r="J8" s="6">
        <f t="shared" si="4"/>
        <v>1316047.5</v>
      </c>
      <c r="K8" s="6"/>
      <c r="L8" s="6"/>
      <c r="N8" s="7" t="s">
        <v>23</v>
      </c>
      <c r="O8" s="8">
        <v>50000</v>
      </c>
      <c r="P8" s="6">
        <v>84</v>
      </c>
      <c r="Q8" s="19">
        <v>4200</v>
      </c>
      <c r="R8" s="19">
        <v>2250</v>
      </c>
      <c r="S8" s="6">
        <v>300</v>
      </c>
      <c r="T8" s="16">
        <v>2550</v>
      </c>
      <c r="U8" s="16">
        <v>1650</v>
      </c>
      <c r="V8" s="20">
        <v>0.67500000000000004</v>
      </c>
      <c r="W8" s="16">
        <v>1113.75</v>
      </c>
      <c r="X8" s="11">
        <f t="shared" si="5"/>
        <v>-1175</v>
      </c>
      <c r="Y8" s="11">
        <f>Y7-W8</f>
        <v>-271.6099999999999</v>
      </c>
    </row>
    <row r="9" spans="1:25" ht="19.5" thickBot="1" x14ac:dyDescent="0.3">
      <c r="A9" s="7" t="s">
        <v>24</v>
      </c>
      <c r="B9" s="8">
        <v>40000</v>
      </c>
      <c r="C9" s="6">
        <v>84</v>
      </c>
      <c r="D9" s="6">
        <f t="shared" si="0"/>
        <v>3360000</v>
      </c>
      <c r="E9" s="6">
        <f t="shared" si="1"/>
        <v>1800000</v>
      </c>
      <c r="F9" s="6">
        <v>300</v>
      </c>
      <c r="G9" s="6">
        <f t="shared" si="2"/>
        <v>1800300</v>
      </c>
      <c r="H9" s="6">
        <f t="shared" si="3"/>
        <v>1559700</v>
      </c>
      <c r="I9" s="14">
        <v>0.59209999999999996</v>
      </c>
      <c r="J9" s="6">
        <f t="shared" si="4"/>
        <v>923498.36999999988</v>
      </c>
      <c r="K9" s="6"/>
      <c r="L9" s="6"/>
      <c r="N9" s="7" t="s">
        <v>24</v>
      </c>
      <c r="O9" s="8">
        <v>40000</v>
      </c>
      <c r="P9" s="6">
        <v>84</v>
      </c>
      <c r="Q9" s="19">
        <v>3360</v>
      </c>
      <c r="R9" s="19">
        <v>1800</v>
      </c>
      <c r="S9" s="6">
        <v>300</v>
      </c>
      <c r="T9" s="16">
        <v>2100</v>
      </c>
      <c r="U9" s="16">
        <v>1260</v>
      </c>
      <c r="V9" s="20">
        <v>0.59209999999999996</v>
      </c>
      <c r="W9" s="16">
        <v>746.04600000000005</v>
      </c>
      <c r="X9" s="11">
        <f t="shared" si="5"/>
        <v>-2435</v>
      </c>
      <c r="Y9" s="11">
        <f>Y8-W9</f>
        <v>-1017.6559999999999</v>
      </c>
    </row>
    <row r="10" spans="1:25" ht="16.5" thickBot="1" x14ac:dyDescent="0.3">
      <c r="A10" s="7" t="s">
        <v>25</v>
      </c>
      <c r="B10" s="8">
        <v>20000</v>
      </c>
      <c r="C10" s="6">
        <v>80</v>
      </c>
      <c r="D10" s="6">
        <f t="shared" si="0"/>
        <v>1600000</v>
      </c>
      <c r="E10" s="6">
        <f t="shared" si="1"/>
        <v>900000</v>
      </c>
      <c r="F10" s="6">
        <v>300</v>
      </c>
      <c r="G10" s="6">
        <f t="shared" si="2"/>
        <v>900300</v>
      </c>
      <c r="H10" s="6">
        <f t="shared" si="3"/>
        <v>699700</v>
      </c>
      <c r="I10" s="7">
        <v>0.51939999999999997</v>
      </c>
      <c r="J10" s="6">
        <f>H10*I10</f>
        <v>363424.18</v>
      </c>
      <c r="K10" s="6"/>
      <c r="L10" s="6"/>
      <c r="N10" s="7" t="s">
        <v>25</v>
      </c>
      <c r="O10" s="8">
        <v>20000</v>
      </c>
      <c r="P10" s="6">
        <v>80</v>
      </c>
      <c r="Q10" s="19">
        <v>1600</v>
      </c>
      <c r="R10" s="19">
        <v>900</v>
      </c>
      <c r="S10" s="6">
        <v>300</v>
      </c>
      <c r="T10" s="16">
        <v>1200</v>
      </c>
      <c r="U10" s="16">
        <v>400</v>
      </c>
      <c r="V10" s="6">
        <v>0.51939999999999997</v>
      </c>
      <c r="W10" s="16">
        <v>207.76</v>
      </c>
      <c r="X10" s="11">
        <f t="shared" si="5"/>
        <v>-2835</v>
      </c>
      <c r="Y10" s="11">
        <f t="shared" ref="Y7:Y10" si="6">Y9-W10</f>
        <v>-1225.4159999999999</v>
      </c>
    </row>
    <row r="11" spans="1:25" ht="16.5" thickBot="1" x14ac:dyDescent="0.3">
      <c r="A11" s="9" t="s">
        <v>26</v>
      </c>
      <c r="B11" s="18">
        <f>SUM(B6:B10)</f>
        <v>185000</v>
      </c>
      <c r="C11" s="6" t="s">
        <v>20</v>
      </c>
      <c r="D11" s="10">
        <f>SUM(D6:D10)</f>
        <v>15160000</v>
      </c>
      <c r="E11" s="10">
        <f t="shared" ref="E11:H11" si="7">SUM(E6:E10)</f>
        <v>8325000</v>
      </c>
      <c r="F11" s="10">
        <f t="shared" si="7"/>
        <v>1500</v>
      </c>
      <c r="G11" s="10">
        <f t="shared" si="7"/>
        <v>8326500</v>
      </c>
      <c r="H11" s="10">
        <f t="shared" si="7"/>
        <v>6833500</v>
      </c>
      <c r="I11" s="6" t="s">
        <v>20</v>
      </c>
      <c r="J11" s="10">
        <f>SUM(J6:J10)</f>
        <v>4754346.04</v>
      </c>
      <c r="K11" s="10"/>
      <c r="L11" s="10"/>
      <c r="N11" s="9" t="s">
        <v>26</v>
      </c>
      <c r="O11" s="18">
        <f>SUM(O6:O10)</f>
        <v>185000</v>
      </c>
      <c r="P11" s="6" t="s">
        <v>20</v>
      </c>
      <c r="Q11" s="10">
        <f>SUM(Q6:Q10)</f>
        <v>15160</v>
      </c>
      <c r="R11" s="10">
        <f t="shared" ref="R11:U11" si="8">SUM(R6:R10)</f>
        <v>8325</v>
      </c>
      <c r="S11" s="10">
        <f t="shared" si="8"/>
        <v>1500</v>
      </c>
      <c r="T11" s="10">
        <f t="shared" si="8"/>
        <v>9825</v>
      </c>
      <c r="U11" s="10">
        <f t="shared" si="8"/>
        <v>5335</v>
      </c>
      <c r="V11" s="6" t="s">
        <v>20</v>
      </c>
      <c r="W11" s="10">
        <f>SUM(W6:W10)</f>
        <v>3725.4160000000002</v>
      </c>
      <c r="X11" s="10">
        <f t="shared" ref="X11:Y11" si="9">SUM(X6:X10)</f>
        <v>-4395</v>
      </c>
      <c r="Y11" s="26">
        <f t="shared" si="9"/>
        <v>16.048000000000911</v>
      </c>
    </row>
    <row r="12" spans="1:25" ht="19.5" thickBot="1" x14ac:dyDescent="0.3">
      <c r="A12" s="12"/>
    </row>
    <row r="13" spans="1:25" ht="16.5" thickBot="1" x14ac:dyDescent="0.3">
      <c r="B13" s="21"/>
      <c r="D13" s="22">
        <v>2800</v>
      </c>
      <c r="E13" s="22">
        <v>1575</v>
      </c>
      <c r="F13" s="23">
        <v>300</v>
      </c>
      <c r="G13" s="21">
        <f>E13+F13</f>
        <v>1875</v>
      </c>
      <c r="H13" s="21">
        <f>D13-G13</f>
        <v>925</v>
      </c>
      <c r="I13" s="21">
        <f>H13*I6</f>
        <v>811.41</v>
      </c>
    </row>
    <row r="14" spans="1:25" ht="16.5" thickBot="1" x14ac:dyDescent="0.3">
      <c r="B14" s="21"/>
      <c r="D14" s="24">
        <v>3200</v>
      </c>
      <c r="E14" s="24">
        <v>1800</v>
      </c>
      <c r="F14" s="25">
        <v>300</v>
      </c>
      <c r="G14" s="21">
        <f t="shared" ref="G14:G17" si="10">E14+F14</f>
        <v>2100</v>
      </c>
      <c r="H14" s="21">
        <f t="shared" ref="H14:H17" si="11">D14-G14</f>
        <v>1100</v>
      </c>
      <c r="I14" s="21">
        <f>H14*I7</f>
        <v>846.44999999999993</v>
      </c>
    </row>
    <row r="15" spans="1:25" ht="16.5" thickBot="1" x14ac:dyDescent="0.3">
      <c r="B15" s="21"/>
      <c r="D15" s="24">
        <v>4200</v>
      </c>
      <c r="E15" s="24">
        <v>2250</v>
      </c>
      <c r="F15" s="25">
        <v>300</v>
      </c>
      <c r="G15" s="21">
        <f t="shared" si="10"/>
        <v>2550</v>
      </c>
      <c r="H15" s="21">
        <f t="shared" si="11"/>
        <v>1650</v>
      </c>
      <c r="I15" s="21">
        <f>H15*I8</f>
        <v>1113.75</v>
      </c>
    </row>
    <row r="16" spans="1:25" ht="16.5" thickBot="1" x14ac:dyDescent="0.3">
      <c r="B16" s="21"/>
      <c r="D16" s="24">
        <v>3360</v>
      </c>
      <c r="E16" s="24">
        <v>1800</v>
      </c>
      <c r="F16" s="25">
        <v>300</v>
      </c>
      <c r="G16" s="21">
        <f t="shared" si="10"/>
        <v>2100</v>
      </c>
      <c r="H16" s="21">
        <f t="shared" si="11"/>
        <v>1260</v>
      </c>
      <c r="I16" s="21">
        <f>H16*I9</f>
        <v>746.04599999999994</v>
      </c>
    </row>
    <row r="17" spans="1:9" ht="16.5" thickBot="1" x14ac:dyDescent="0.3">
      <c r="B17" s="21"/>
      <c r="D17" s="24">
        <v>1600</v>
      </c>
      <c r="E17" s="24">
        <v>900</v>
      </c>
      <c r="F17" s="25">
        <v>300</v>
      </c>
      <c r="G17" s="21">
        <f t="shared" si="10"/>
        <v>1200</v>
      </c>
      <c r="H17" s="21">
        <f t="shared" si="11"/>
        <v>400</v>
      </c>
      <c r="I17" s="21">
        <f>H17*I10</f>
        <v>207.76</v>
      </c>
    </row>
    <row r="18" spans="1:9" ht="15.75" thickBot="1" x14ac:dyDescent="0.3"/>
    <row r="19" spans="1:9" ht="31.5" x14ac:dyDescent="0.25">
      <c r="A19" s="27" t="s">
        <v>0</v>
      </c>
      <c r="B19" s="1" t="s">
        <v>27</v>
      </c>
      <c r="C19" s="1" t="s">
        <v>29</v>
      </c>
      <c r="D19" s="1" t="s">
        <v>32</v>
      </c>
      <c r="E19" s="1" t="s">
        <v>34</v>
      </c>
      <c r="F19" s="1" t="s">
        <v>32</v>
      </c>
      <c r="G19" s="1" t="s">
        <v>29</v>
      </c>
      <c r="H19" s="1" t="s">
        <v>32</v>
      </c>
    </row>
    <row r="20" spans="1:9" ht="47.25" x14ac:dyDescent="0.25">
      <c r="A20" s="28"/>
      <c r="B20" s="2" t="s">
        <v>28</v>
      </c>
      <c r="C20" s="15" t="s">
        <v>30</v>
      </c>
      <c r="D20" s="15" t="s">
        <v>33</v>
      </c>
      <c r="E20" s="15" t="s">
        <v>35</v>
      </c>
      <c r="F20" s="15" t="s">
        <v>36</v>
      </c>
      <c r="G20" s="15" t="s">
        <v>38</v>
      </c>
      <c r="H20" s="15" t="s">
        <v>39</v>
      </c>
    </row>
    <row r="21" spans="1:9" ht="32.25" thickBot="1" x14ac:dyDescent="0.3">
      <c r="A21" s="29"/>
      <c r="B21" s="6" t="s">
        <v>5</v>
      </c>
      <c r="C21" s="6" t="s">
        <v>31</v>
      </c>
      <c r="D21" s="6" t="s">
        <v>5</v>
      </c>
      <c r="E21" s="4"/>
      <c r="F21" s="6" t="s">
        <v>37</v>
      </c>
      <c r="G21" s="4"/>
      <c r="H21" s="6" t="s">
        <v>5</v>
      </c>
    </row>
    <row r="22" spans="1:9" ht="19.5" thickBot="1" x14ac:dyDescent="0.3">
      <c r="A22" s="7" t="s">
        <v>21</v>
      </c>
      <c r="B22" s="16">
        <v>925</v>
      </c>
      <c r="C22" s="13">
        <v>0.84030000000000005</v>
      </c>
      <c r="D22" s="17">
        <f>B22*C22</f>
        <v>777.27750000000003</v>
      </c>
      <c r="E22" s="13">
        <v>0.83330000000000004</v>
      </c>
      <c r="F22" s="17">
        <f>B22*E22</f>
        <v>770.80250000000001</v>
      </c>
      <c r="G22" s="13">
        <v>0.82640000000000002</v>
      </c>
      <c r="H22" s="17">
        <f>B22*G22</f>
        <v>764.42000000000007</v>
      </c>
    </row>
    <row r="23" spans="1:9" ht="19.5" thickBot="1" x14ac:dyDescent="0.3">
      <c r="A23" s="7" t="s">
        <v>22</v>
      </c>
      <c r="B23" s="16">
        <v>1100</v>
      </c>
      <c r="C23" s="14">
        <v>0.70620000000000005</v>
      </c>
      <c r="D23" s="17">
        <f t="shared" ref="D23:D26" si="12">B23*C23</f>
        <v>776.82</v>
      </c>
      <c r="E23" s="14">
        <v>0.69440000000000002</v>
      </c>
      <c r="F23" s="17">
        <f t="shared" ref="F23:F26" si="13">B23*E23</f>
        <v>763.84</v>
      </c>
      <c r="G23" s="14">
        <v>0.68359999999999999</v>
      </c>
      <c r="H23" s="17">
        <f t="shared" ref="H23:H26" si="14">B23*G23</f>
        <v>751.96</v>
      </c>
    </row>
    <row r="24" spans="1:9" ht="19.5" thickBot="1" x14ac:dyDescent="0.3">
      <c r="A24" s="7" t="s">
        <v>23</v>
      </c>
      <c r="B24" s="16">
        <v>1650</v>
      </c>
      <c r="C24" s="14">
        <v>0.59340000000000004</v>
      </c>
      <c r="D24" s="17">
        <f t="shared" si="12"/>
        <v>979.11</v>
      </c>
      <c r="E24" s="14">
        <v>0.57869999999999999</v>
      </c>
      <c r="F24" s="17">
        <f t="shared" si="13"/>
        <v>954.85500000000002</v>
      </c>
      <c r="G24" s="14">
        <v>0.5645</v>
      </c>
      <c r="H24" s="17">
        <f t="shared" si="14"/>
        <v>931.42499999999995</v>
      </c>
    </row>
    <row r="25" spans="1:9" ht="19.5" thickBot="1" x14ac:dyDescent="0.3">
      <c r="A25" s="7" t="s">
        <v>24</v>
      </c>
      <c r="B25" s="16">
        <v>1260</v>
      </c>
      <c r="C25" s="14">
        <v>0.49869999999999998</v>
      </c>
      <c r="D25" s="17">
        <f t="shared" si="12"/>
        <v>628.36199999999997</v>
      </c>
      <c r="E25" s="14">
        <v>0.48230000000000001</v>
      </c>
      <c r="F25" s="17">
        <f t="shared" si="13"/>
        <v>607.69799999999998</v>
      </c>
      <c r="G25" s="14">
        <v>0.46650000000000003</v>
      </c>
      <c r="H25" s="17">
        <f t="shared" si="14"/>
        <v>587.79000000000008</v>
      </c>
    </row>
    <row r="26" spans="1:9" ht="19.5" thickBot="1" x14ac:dyDescent="0.3">
      <c r="A26" s="7" t="s">
        <v>25</v>
      </c>
      <c r="B26" s="16">
        <v>400</v>
      </c>
      <c r="C26" s="14">
        <v>0.41899999999999998</v>
      </c>
      <c r="D26" s="17">
        <f t="shared" si="12"/>
        <v>167.6</v>
      </c>
      <c r="E26" s="14">
        <v>0.40189999999999998</v>
      </c>
      <c r="F26" s="17">
        <f t="shared" si="13"/>
        <v>160.76</v>
      </c>
      <c r="G26" s="14">
        <v>0.38550000000000001</v>
      </c>
      <c r="H26" s="17">
        <f t="shared" si="14"/>
        <v>154.20000000000002</v>
      </c>
    </row>
    <row r="27" spans="1:9" ht="16.5" thickBot="1" x14ac:dyDescent="0.3">
      <c r="A27" s="9" t="s">
        <v>26</v>
      </c>
      <c r="B27" s="10">
        <f>SUM(B22:B26)</f>
        <v>5335</v>
      </c>
      <c r="C27" s="26">
        <f t="shared" ref="C27:H27" si="15">SUM(C22:C26)</f>
        <v>3.0575999999999999</v>
      </c>
      <c r="D27" s="26">
        <f t="shared" si="15"/>
        <v>3329.1695</v>
      </c>
      <c r="E27" s="26">
        <f t="shared" si="15"/>
        <v>2.9905999999999997</v>
      </c>
      <c r="F27" s="26">
        <f t="shared" si="15"/>
        <v>3257.9555</v>
      </c>
      <c r="G27" s="26">
        <f t="shared" si="15"/>
        <v>2.9264999999999999</v>
      </c>
      <c r="H27" s="26">
        <f t="shared" si="15"/>
        <v>3189.7950000000001</v>
      </c>
    </row>
  </sheetData>
  <mergeCells count="9">
    <mergeCell ref="A19:A21"/>
    <mergeCell ref="N1:N4"/>
    <mergeCell ref="P1:P4"/>
    <mergeCell ref="V1:V4"/>
    <mergeCell ref="X1:Y3"/>
    <mergeCell ref="A1:A4"/>
    <mergeCell ref="C1:C4"/>
    <mergeCell ref="I1:I4"/>
    <mergeCell ref="K1:L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2020-12-06T10:38:21Z</dcterms:modified>
</cp:coreProperties>
</file>