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<sst xmlns="http://schemas.openxmlformats.org/spreadsheetml/2006/main" count="27" uniqueCount="22">
  <si>
    <t>Диаметр колец</t>
  </si>
  <si>
    <t>В СМ</t>
  </si>
  <si>
    <t>погрешность</t>
  </si>
  <si>
    <t>тут в мм</t>
  </si>
  <si>
    <t>вертикальная шкала</t>
  </si>
  <si>
    <t>горизонтальная шкала</t>
  </si>
  <si>
    <t>среднее значение</t>
  </si>
  <si>
    <t>d1</t>
  </si>
  <si>
    <t>d2</t>
  </si>
  <si>
    <t>заполняете вы</t>
  </si>
  <si>
    <t>не трогайте</t>
  </si>
  <si>
    <t>коннстаны, у всех одинаковые</t>
  </si>
  <si>
    <t xml:space="preserve">погрешность: </t>
  </si>
  <si>
    <t>тут в мм^2</t>
  </si>
  <si>
    <t>Расстояние L, мм</t>
  </si>
  <si>
    <t>погрешность, мм</t>
  </si>
  <si>
    <t>Расчет показателя преломления</t>
  </si>
  <si>
    <t>Длина волны, мм</t>
  </si>
  <si>
    <t>d, мм</t>
  </si>
  <si>
    <t>Порядок интерференции</t>
  </si>
  <si>
    <t>Рассчеты для погрешности n</t>
  </si>
  <si>
    <t>Рассчеты для погрешности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</si>
</sst>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1" numFmtId="0" xfId="0" applyFont="1"/>
    <xf borderId="0" fillId="5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6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800100" cy="3238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419100" cy="3048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9.29"/>
  </cols>
  <sheetData>
    <row r="1">
      <c r="A1" s="1" t="s">
        <v>0</v>
      </c>
      <c r="B1" s="1" t="s">
        <v>1</v>
      </c>
      <c r="C1" s="2" t="s">
        <v>2</v>
      </c>
      <c r="D1" s="2">
        <v>0.5</v>
      </c>
      <c r="E1" s="3" t="s">
        <v>3</v>
      </c>
    </row>
    <row r="2">
      <c r="A2" s="4" t="s">
        <v>4</v>
      </c>
      <c r="B2" s="4" t="s">
        <v>5</v>
      </c>
      <c r="C2" s="5" t="s">
        <v>6</v>
      </c>
      <c r="E2" s="1" t="s">
        <v>7</v>
      </c>
      <c r="F2" s="1" t="s">
        <v>8</v>
      </c>
      <c r="I2" s="6" t="s">
        <v>9</v>
      </c>
    </row>
    <row r="3">
      <c r="A3" s="4">
        <v>2.4</v>
      </c>
      <c r="B3" s="4">
        <v>2.5</v>
      </c>
      <c r="C3" s="7">
        <f t="shared" ref="C3:C10" si="1">AVERAGE(A3:B3)</f>
        <v>2.45</v>
      </c>
      <c r="E3" s="7">
        <f t="shared" ref="E3:E5" si="2">C5*10</f>
        <v>45.5</v>
      </c>
      <c r="F3" s="7">
        <f t="shared" ref="F3:F5" si="3">C8*10</f>
        <v>67.5</v>
      </c>
      <c r="I3" s="8" t="s">
        <v>10</v>
      </c>
    </row>
    <row r="4">
      <c r="A4" s="4">
        <v>3.7</v>
      </c>
      <c r="B4" s="4">
        <v>3.7</v>
      </c>
      <c r="C4" s="7">
        <f t="shared" si="1"/>
        <v>3.7</v>
      </c>
      <c r="E4" s="7">
        <f t="shared" si="2"/>
        <v>54</v>
      </c>
      <c r="F4" s="7">
        <f t="shared" si="3"/>
        <v>72</v>
      </c>
      <c r="I4" s="1" t="s">
        <v>11</v>
      </c>
    </row>
    <row r="5">
      <c r="A5" s="4">
        <v>4.6</v>
      </c>
      <c r="B5" s="4">
        <v>4.5</v>
      </c>
      <c r="C5" s="7">
        <f t="shared" si="1"/>
        <v>4.55</v>
      </c>
      <c r="E5" s="7">
        <f t="shared" si="2"/>
        <v>60.5</v>
      </c>
      <c r="F5" s="7">
        <f t="shared" si="3"/>
        <v>77.5</v>
      </c>
    </row>
    <row r="6">
      <c r="A6" s="4">
        <v>5.4</v>
      </c>
      <c r="B6" s="4">
        <v>5.4</v>
      </c>
      <c r="C6" s="7">
        <f t="shared" si="1"/>
        <v>5.4</v>
      </c>
    </row>
    <row r="7">
      <c r="A7" s="4">
        <v>6.0</v>
      </c>
      <c r="B7" s="4">
        <v>6.1</v>
      </c>
      <c r="C7" s="7">
        <f t="shared" si="1"/>
        <v>6.05</v>
      </c>
    </row>
    <row r="8">
      <c r="A8" s="4">
        <v>6.7</v>
      </c>
      <c r="B8" s="4">
        <v>6.8</v>
      </c>
      <c r="C8" s="7">
        <f t="shared" si="1"/>
        <v>6.75</v>
      </c>
    </row>
    <row r="9">
      <c r="A9" s="4">
        <v>7.1</v>
      </c>
      <c r="B9" s="4">
        <v>7.3</v>
      </c>
      <c r="C9" s="7">
        <f t="shared" si="1"/>
        <v>7.2</v>
      </c>
    </row>
    <row r="10">
      <c r="A10" s="4">
        <v>7.7</v>
      </c>
      <c r="B10" s="4">
        <v>7.8</v>
      </c>
      <c r="C10" s="7">
        <f t="shared" si="1"/>
        <v>7.75</v>
      </c>
    </row>
    <row r="12">
      <c r="A12" s="9"/>
      <c r="B12" s="7">
        <f t="shared" ref="B12:B14" si="4">F3^2-E3^2</f>
        <v>2486</v>
      </c>
      <c r="C12" s="1" t="s">
        <v>6</v>
      </c>
      <c r="D12" s="7">
        <f>AVERAGE(B12:B14)</f>
        <v>2366.666667</v>
      </c>
      <c r="E12" s="5">
        <f>SQRT(D12)</f>
        <v>48.6483984</v>
      </c>
      <c r="F12" s="1" t="s">
        <v>12</v>
      </c>
      <c r="G12" s="1">
        <f>D1*10^(-2)</f>
        <v>0.005</v>
      </c>
      <c r="H12" s="3" t="s">
        <v>13</v>
      </c>
    </row>
    <row r="13">
      <c r="A13" s="10"/>
      <c r="B13" s="7">
        <f t="shared" si="4"/>
        <v>2268</v>
      </c>
      <c r="C13" s="2"/>
      <c r="D13" s="2"/>
    </row>
    <row r="14">
      <c r="B14" s="7">
        <f t="shared" si="4"/>
        <v>2346</v>
      </c>
    </row>
    <row r="15">
      <c r="E15" s="2"/>
    </row>
    <row r="17">
      <c r="A17" s="10"/>
    </row>
    <row r="18">
      <c r="A18" s="1">
        <v>3.0</v>
      </c>
    </row>
    <row r="19">
      <c r="A19" s="11" t="s">
        <v>14</v>
      </c>
      <c r="B19" s="12">
        <f>910</f>
        <v>910</v>
      </c>
      <c r="C19" s="1" t="s">
        <v>15</v>
      </c>
      <c r="D19" s="1">
        <f>0.005</f>
        <v>0.005</v>
      </c>
    </row>
    <row r="20">
      <c r="A20" s="1" t="s">
        <v>16</v>
      </c>
      <c r="B20" s="7">
        <f>B22*D12/(16*(B19^2)*B21*A18)</f>
        <v>1.488467494</v>
      </c>
      <c r="C20" s="1" t="s">
        <v>2</v>
      </c>
      <c r="D20" s="7">
        <f>SQRT(A26+A27+A28+A29)</f>
        <v>0.03871513396</v>
      </c>
      <c r="E20" s="13">
        <f>D20/B20*100</f>
        <v>2.601006345</v>
      </c>
    </row>
    <row r="21">
      <c r="A21" s="1" t="s">
        <v>17</v>
      </c>
      <c r="B21" s="1">
        <f>632.82*10^(-6)</f>
        <v>0.00063282</v>
      </c>
      <c r="C21" s="1" t="s">
        <v>15</v>
      </c>
      <c r="D21" s="1">
        <f>0.01*10^(-6)</f>
        <v>0.00000001</v>
      </c>
    </row>
    <row r="22">
      <c r="A22" s="1" t="s">
        <v>18</v>
      </c>
      <c r="B22" s="1">
        <f>15.82</f>
        <v>15.82</v>
      </c>
      <c r="C22" s="1" t="s">
        <v>15</v>
      </c>
      <c r="D22" s="1">
        <f>0.005</f>
        <v>0.005</v>
      </c>
    </row>
    <row r="23">
      <c r="A23" s="11" t="s">
        <v>19</v>
      </c>
      <c r="B23" s="7">
        <f>2*B22*B20/B21</f>
        <v>74421.02259</v>
      </c>
      <c r="C23" s="1" t="s">
        <v>2</v>
      </c>
      <c r="D23" s="7">
        <f>SQRT(B26+B27+B28)</f>
        <v>1935.838777</v>
      </c>
      <c r="E23" s="13">
        <f>D23/B23*100</f>
        <v>2.601198842</v>
      </c>
    </row>
    <row r="25">
      <c r="A25" s="2" t="s">
        <v>20</v>
      </c>
      <c r="B25" s="2" t="s">
        <v>21</v>
      </c>
    </row>
    <row r="26">
      <c r="A26" s="13">
        <f>(D12*D22/(16*B19*B19*B21*A18))^2</f>
        <v>0.0000002213124061</v>
      </c>
      <c r="B26" s="13">
        <f>(2*B20*D22/B21)^2</f>
        <v>553.2460434</v>
      </c>
    </row>
    <row r="27">
      <c r="A27" s="13">
        <f>(B22*2*E12*G12/(16*B19*B19*B21*A18))^2</f>
        <v>0.00000009361417525</v>
      </c>
      <c r="B27" s="13">
        <f>(2*B22*D20/B21)^2</f>
        <v>3746917.143</v>
      </c>
    </row>
    <row r="28">
      <c r="A28" s="13">
        <f>(-2*B22*D12*D12*D19/(16*B19^3*B21*A18))^2</f>
        <v>0.001498546118</v>
      </c>
      <c r="B28" s="13">
        <f>(2*B20*B22*D21/(B21^2))^2</f>
        <v>1.383027684</v>
      </c>
    </row>
    <row r="29">
      <c r="A29" s="13">
        <f>(B22*D12*D21/(16*B19*B19*B21*B21*A18))^2</f>
        <v>0.0000000005532460434</v>
      </c>
    </row>
  </sheetData>
  <drawing r:id="rId1"/>
</worksheet>
</file>