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ergio Silva\Desktop\Fluxo de Caixa - Sayd Macario\Mes de Novembro - 01.11 a 30.11 - Dzaning Barbearia\"/>
    </mc:Choice>
  </mc:AlternateContent>
  <xr:revisionPtr revIDLastSave="0" documentId="13_ncr:1_{1CDF96C5-967C-4408-AD65-6FE306081083}"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 r:id="rId10"/>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7" l="1"/>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D5" i="1"/>
  <c r="D6" i="1"/>
  <c r="D7" i="1"/>
  <c r="D8" i="1"/>
  <c r="D9" i="1"/>
  <c r="D10" i="1"/>
  <c r="D11" i="1"/>
  <c r="D12" i="1"/>
  <c r="D13" i="1"/>
  <c r="D14" i="1"/>
  <c r="D15" i="1"/>
  <c r="C5" i="1"/>
  <c r="C6" i="1"/>
  <c r="C7" i="1"/>
  <c r="C8" i="1"/>
  <c r="C9" i="1"/>
  <c r="C10" i="1"/>
  <c r="C11" i="1"/>
  <c r="C12" i="1"/>
  <c r="C13" i="1"/>
  <c r="C14" i="1"/>
  <c r="C15" i="1"/>
  <c r="E5" i="2"/>
  <c r="E6" i="2"/>
  <c r="E7" i="2"/>
  <c r="E8" i="2"/>
  <c r="E4" i="2"/>
  <c r="D4" i="2"/>
  <c r="D5" i="2"/>
  <c r="D6" i="2"/>
  <c r="D7" i="2"/>
  <c r="D8" i="2"/>
  <c r="D10" i="2"/>
  <c r="D11" i="2"/>
  <c r="D12" i="2"/>
  <c r="D13" i="2"/>
  <c r="D15" i="2"/>
  <c r="D16" i="2"/>
  <c r="D17" i="2"/>
  <c r="D18" i="2"/>
  <c r="D19" i="2"/>
  <c r="D20" i="2"/>
  <c r="D21" i="2"/>
  <c r="D22" i="2"/>
  <c r="D23" i="2"/>
  <c r="D24" i="2"/>
  <c r="D25" i="2"/>
  <c r="D26" i="2"/>
  <c r="D27" i="2"/>
  <c r="C4" i="2"/>
  <c r="C5" i="2"/>
  <c r="C6" i="2"/>
  <c r="C7" i="2"/>
  <c r="C8" i="2"/>
  <c r="C10" i="2"/>
  <c r="C11" i="2"/>
  <c r="C12" i="2"/>
  <c r="C13" i="2"/>
  <c r="C15" i="2"/>
  <c r="C16" i="2"/>
  <c r="C17" i="2"/>
  <c r="C18" i="2"/>
  <c r="C19" i="2"/>
  <c r="C20" i="2"/>
  <c r="C21" i="2"/>
  <c r="C22" i="2"/>
  <c r="C23" i="2"/>
  <c r="C24" i="2"/>
  <c r="C25" i="2"/>
  <c r="C26" i="2"/>
  <c r="C27" i="2"/>
  <c r="E18" i="2" l="1"/>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F84" i="4" l="1"/>
  <c r="F85" i="4"/>
  <c r="F86" i="4"/>
  <c r="F87" i="4"/>
  <c r="F88" i="4"/>
  <c r="F89" i="4"/>
  <c r="F90" i="4"/>
  <c r="F91" i="4"/>
  <c r="F92" i="4"/>
  <c r="F93" i="4"/>
  <c r="F94" i="4"/>
  <c r="F95" i="4"/>
  <c r="F83" i="4"/>
  <c r="E84" i="4"/>
  <c r="E85" i="4"/>
  <c r="E86" i="4"/>
  <c r="E87" i="4"/>
  <c r="E88" i="4"/>
  <c r="E89" i="4"/>
  <c r="E90" i="4"/>
  <c r="E91" i="4"/>
  <c r="E92" i="4"/>
  <c r="E93" i="4"/>
  <c r="E94" i="4"/>
  <c r="E95" i="4"/>
  <c r="E83" i="4"/>
  <c r="D84" i="4"/>
  <c r="D85" i="4"/>
  <c r="D86" i="4"/>
  <c r="D87" i="4"/>
  <c r="D88" i="4"/>
  <c r="D89" i="4"/>
  <c r="D90" i="4"/>
  <c r="D91" i="4"/>
  <c r="D92" i="4"/>
  <c r="D93" i="4"/>
  <c r="D94" i="4"/>
  <c r="D95" i="4"/>
  <c r="D83" i="4"/>
  <c r="N95" i="4"/>
  <c r="N94" i="4"/>
  <c r="N93" i="4"/>
  <c r="N92" i="4"/>
  <c r="N91" i="4"/>
  <c r="N90" i="4"/>
  <c r="N89" i="4"/>
  <c r="N88" i="4"/>
  <c r="N87" i="4"/>
  <c r="N86" i="4"/>
  <c r="N85" i="4"/>
  <c r="N84" i="4"/>
  <c r="N83" i="4"/>
  <c r="M95" i="4"/>
  <c r="M94" i="4"/>
  <c r="M93" i="4"/>
  <c r="M92" i="4"/>
  <c r="M91" i="4"/>
  <c r="M90" i="4"/>
  <c r="M88" i="4"/>
  <c r="M89" i="4"/>
  <c r="M87" i="4"/>
  <c r="M86" i="4"/>
  <c r="M85" i="4"/>
  <c r="M84" i="4"/>
  <c r="M83" i="4"/>
  <c r="L95" i="4"/>
  <c r="L94" i="4"/>
  <c r="L93" i="4"/>
  <c r="L92" i="4"/>
  <c r="L91" i="4"/>
  <c r="L90" i="4"/>
  <c r="L89" i="4"/>
  <c r="L88" i="4"/>
  <c r="L87" i="4"/>
  <c r="L86" i="4"/>
  <c r="L85" i="4"/>
  <c r="L84" i="4"/>
  <c r="L83" i="4"/>
  <c r="J84" i="4"/>
  <c r="J85" i="4"/>
  <c r="J86" i="4"/>
  <c r="J87" i="4"/>
  <c r="J88" i="4"/>
  <c r="J89" i="4"/>
  <c r="J90" i="4"/>
  <c r="J91" i="4"/>
  <c r="J92" i="4"/>
  <c r="J93" i="4"/>
  <c r="J94" i="4"/>
  <c r="J95" i="4"/>
  <c r="J83" i="4"/>
  <c r="I84" i="4"/>
  <c r="I85" i="4"/>
  <c r="I86" i="4"/>
  <c r="I87" i="4"/>
  <c r="I88" i="4"/>
  <c r="I89" i="4"/>
  <c r="I90" i="4"/>
  <c r="I91" i="4"/>
  <c r="I92" i="4"/>
  <c r="I93" i="4"/>
  <c r="I94" i="4"/>
  <c r="I95" i="4"/>
  <c r="I83" i="4"/>
  <c r="H83" i="4"/>
  <c r="H85" i="4"/>
  <c r="H86" i="4"/>
  <c r="H87" i="4"/>
  <c r="H88" i="4"/>
  <c r="H89" i="4"/>
  <c r="H90" i="4"/>
  <c r="H91" i="4"/>
  <c r="H92" i="4"/>
  <c r="H93" i="4"/>
  <c r="H94" i="4"/>
  <c r="H95" i="4"/>
  <c r="H84" i="4"/>
  <c r="F13" i="5"/>
  <c r="L40" i="4"/>
  <c r="H22" i="4" l="1"/>
  <c r="H73" i="4"/>
  <c r="H41" i="4"/>
  <c r="F16" i="9"/>
  <c r="N22" i="4" l="1"/>
  <c r="D7" i="10"/>
  <c r="F17" i="9"/>
  <c r="D5" i="10"/>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N41" i="4" s="1"/>
  <c r="D2" i="10"/>
  <c r="N71" i="4"/>
  <c r="M71" i="4"/>
  <c r="L71" i="4"/>
  <c r="N40" i="4"/>
  <c r="M40" i="4"/>
  <c r="N21" i="4"/>
  <c r="M21" i="4"/>
  <c r="L21" i="4"/>
  <c r="D6" i="10" l="1"/>
  <c r="F6" i="10" s="1"/>
  <c r="H6" i="10" s="1"/>
  <c r="N73" i="4"/>
  <c r="D4" i="10"/>
  <c r="F4" i="10" s="1"/>
  <c r="H4" i="10" s="1"/>
  <c r="F2" i="10"/>
  <c r="H2" i="10" s="1"/>
  <c r="K71" i="4"/>
  <c r="K21" i="4"/>
  <c r="K7" i="6" l="1"/>
  <c r="G1" i="2"/>
  <c r="G1" i="7"/>
  <c r="G5" i="5"/>
  <c r="J4" i="4"/>
  <c r="K40" i="4"/>
  <c r="A16" i="5"/>
</calcChain>
</file>

<file path=xl/sharedStrings.xml><?xml version="1.0" encoding="utf-8"?>
<sst xmlns="http://schemas.openxmlformats.org/spreadsheetml/2006/main" count="334" uniqueCount="116">
  <si>
    <t>Tabela de Precos - Barbearia - Barbearia Dzaning</t>
  </si>
  <si>
    <t>Bebidas</t>
  </si>
  <si>
    <t>Preco</t>
  </si>
  <si>
    <t>C</t>
  </si>
  <si>
    <t>D</t>
  </si>
  <si>
    <t>I</t>
  </si>
  <si>
    <t>G</t>
  </si>
  <si>
    <t>Tabela de Precos - BAR - Barbearia Dzaning</t>
  </si>
  <si>
    <t>A</t>
  </si>
  <si>
    <t>B</t>
  </si>
  <si>
    <t>E</t>
  </si>
  <si>
    <t>F</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</si>
  <si>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</si>
  <si>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</si>
  <si>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</si>
  <si>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</si>
  <si>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</si>
  <si>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</si>
  <si>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</si>
  <si>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</si>
  <si>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</si>
  <si>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</si>
  <si>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</si>
  <si>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</si>
  <si>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</si>
  <si>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</si>
  <si>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</si>
  <si>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</si>
  <si>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</si>
  <si>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</si>
  <si>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</si>
  <si>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</si>
  <si>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</si>
  <si>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</si>
  <si>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</si>
  <si>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</si>
  <si>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</si>
  <si>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</si>
  <si>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</si>
  <si>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</si>
  <si>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</si>
  <si>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</si>
  <si>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</si>
  <si>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</si>
  <si>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</si>
  <si>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</si>
  <si>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</si>
  <si>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</si>
  <si>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</si>
  <si>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</si>
  <si>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</si>
  <si>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</si>
  <si>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</si>
  <si>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</si>
  <si>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</si>
  <si>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</si>
  <si>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</si>
  <si>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</si>
  <si>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</si>
  <si>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</si>
  <si>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</si>
  <si>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</si>
  <si>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</si>
  <si>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</si>
  <si>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</si>
  <si>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</si>
  <si>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</si>
  <si>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</si>
  <si>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</si>
  <si>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</si>
  <si>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</si>
  <si>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</si>
  <si>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</si>
  <si>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</si>
  <si>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</si>
  <si>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Qtd</t>
  </si>
  <si>
    <t>V.MEN</t>
  </si>
  <si>
    <t>P12</t>
  </si>
  <si>
    <t>P13</t>
  </si>
  <si>
    <t>P14</t>
  </si>
  <si>
    <t>P15</t>
  </si>
  <si>
    <t>P16</t>
  </si>
  <si>
    <t>P17</t>
  </si>
  <si>
    <t>P18</t>
  </si>
  <si>
    <t>P19</t>
  </si>
  <si>
    <t>P20</t>
  </si>
  <si>
    <t>P21</t>
  </si>
  <si>
    <t>P22</t>
  </si>
  <si>
    <t>P23</t>
  </si>
  <si>
    <t>P24</t>
  </si>
  <si>
    <t>P25</t>
  </si>
  <si>
    <t>P26</t>
  </si>
  <si>
    <t>P27</t>
  </si>
  <si>
    <t>P28</t>
  </si>
  <si>
    <t>P29</t>
  </si>
  <si>
    <t>P30</t>
  </si>
  <si>
    <t>P31</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</si>
  <si>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</si>
  <si>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</si>
  <si>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</si>
  <si>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</si>
  <si>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</si>
  <si>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</si>
  <si>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</si>
  <si>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</si>
  <si>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</si>
  <si>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</si>
  <si>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</si>
  <si>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</si>
  <si>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</si>
  <si>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</si>
  <si>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</si>
  <si>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</si>
  <si>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</si>
  <si>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</si>
  <si>
    <t>Cartao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</si>
</sst>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
      <b/>
      <sz val="11"/>
      <name val="Calibri"/>
      <family val="2"/>
      <scheme val="minor"/>
    </font>
    <font>
      <u/>
      <sz val="11"/>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5" fillId="0" borderId="0" applyNumberFormat="0" applyFill="0" applyBorder="0" applyAlignment="0" applyProtection="0"/>
  </cellStyleXfs>
  <cellXfs count="188">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0" fontId="5" fillId="7" borderId="0" xfId="0" applyFont="1" applyFill="1" applyAlignment="1">
      <alignment horizontal="center"/>
    </xf>
    <xf numFmtId="0" fontId="8" fillId="0" borderId="0" xfId="0" applyFont="1"/>
    <xf numFmtId="0" fontId="9"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7"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2"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6" fillId="0" borderId="0" xfId="0" applyFont="1" applyAlignment="1">
      <alignment horizontal="right"/>
    </xf>
    <xf numFmtId="0" fontId="9"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2" fillId="7" borderId="14" xfId="0" applyFont="1" applyFill="1" applyBorder="1"/>
    <xf numFmtId="0" fontId="12" fillId="7" borderId="15" xfId="0" applyFont="1" applyFill="1" applyBorder="1"/>
    <xf numFmtId="0" fontId="12" fillId="7" borderId="4" xfId="0" applyFont="1" applyFill="1" applyBorder="1"/>
    <xf numFmtId="0" fontId="12" fillId="9" borderId="14" xfId="0" applyFont="1" applyFill="1" applyBorder="1"/>
    <xf numFmtId="0" fontId="12" fillId="9" borderId="15" xfId="0" applyFont="1" applyFill="1" applyBorder="1"/>
    <xf numFmtId="0" fontId="6" fillId="0" borderId="2" xfId="0" applyFont="1" applyBorder="1" applyAlignment="1">
      <alignment horizontal="right" vertical="center"/>
    </xf>
    <xf numFmtId="0" fontId="0" fillId="0" borderId="14" xfId="0"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1" fillId="0" borderId="0" xfId="0" applyFont="1" applyAlignment="1">
      <alignment horizontal="center" vertical="center"/>
    </xf>
    <xf numFmtId="165" fontId="16"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3"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8"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8"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2" fillId="9" borderId="1" xfId="0" applyFont="1" applyFill="1" applyBorder="1"/>
    <xf numFmtId="0" fontId="12" fillId="7" borderId="1" xfId="0" applyFont="1" applyFill="1" applyBorder="1"/>
    <xf numFmtId="44" fontId="6" fillId="7" borderId="1" xfId="1" applyFont="1" applyFill="1" applyBorder="1" applyAlignment="1">
      <alignment horizontal="center" vertical="center"/>
    </xf>
    <xf numFmtId="0" fontId="12" fillId="0" borderId="1" xfId="0" applyFont="1" applyBorder="1" applyAlignment="1">
      <alignment horizontal="center" vertical="center"/>
    </xf>
    <xf numFmtId="0" fontId="20" fillId="0" borderId="0" xfId="0" applyFont="1"/>
    <xf numFmtId="0" fontId="20" fillId="7" borderId="0" xfId="0" applyFont="1" applyFill="1"/>
    <xf numFmtId="0" fontId="6" fillId="9" borderId="1" xfId="0" applyFont="1" applyFill="1" applyBorder="1" applyAlignment="1">
      <alignment horizontal="right" vertical="center"/>
    </xf>
    <xf numFmtId="0" fontId="6" fillId="7" borderId="1" xfId="0" applyFont="1" applyFill="1" applyBorder="1" applyAlignment="1">
      <alignment horizontal="right" vertical="center"/>
    </xf>
    <xf numFmtId="0" fontId="6" fillId="7" borderId="8" xfId="0" applyFont="1" applyFill="1" applyBorder="1" applyAlignment="1">
      <alignment horizontal="center" vertical="center"/>
    </xf>
    <xf numFmtId="0" fontId="10"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6" fillId="0" borderId="0" xfId="0" applyNumberFormat="1" applyFont="1" applyAlignment="1">
      <alignment horizontal="right" vertical="center"/>
    </xf>
    <xf numFmtId="0" fontId="16" fillId="0" borderId="0" xfId="0" applyFont="1" applyAlignment="1">
      <alignment horizontal="right" vertical="center"/>
    </xf>
    <xf numFmtId="0" fontId="20" fillId="0" borderId="0" xfId="0" applyFont="1" applyBorder="1"/>
    <xf numFmtId="0" fontId="6" fillId="0" borderId="10" xfId="0" applyFont="1" applyBorder="1" applyAlignment="1">
      <alignment horizontal="center" vertical="center"/>
    </xf>
    <xf numFmtId="0" fontId="12" fillId="0" borderId="14" xfId="0" applyFont="1" applyBorder="1" applyAlignment="1">
      <alignment horizontal="center"/>
    </xf>
    <xf numFmtId="44" fontId="22"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5" fillId="0" borderId="0" xfId="2"/>
    <xf numFmtId="44" fontId="0" fillId="0" borderId="0" xfId="0" applyNumberFormat="1"/>
    <xf numFmtId="164" fontId="6" fillId="9" borderId="6" xfId="0" applyNumberFormat="1" applyFont="1" applyFill="1" applyBorder="1" applyAlignment="1">
      <alignment horizontal="center" vertical="center"/>
    </xf>
    <xf numFmtId="44" fontId="6" fillId="7" borderId="0" xfId="1" applyFont="1" applyFill="1" applyBorder="1" applyAlignment="1">
      <alignment horizontal="center" vertical="center"/>
    </xf>
    <xf numFmtId="0" fontId="12" fillId="0" borderId="0" xfId="0" applyFont="1" applyBorder="1" applyAlignment="1">
      <alignment horizontal="center" vertical="center"/>
    </xf>
    <xf numFmtId="44" fontId="0" fillId="0" borderId="0" xfId="1" applyFont="1"/>
    <xf numFmtId="44" fontId="18" fillId="7" borderId="1" xfId="0" applyNumberFormat="1" applyFont="1" applyFill="1" applyBorder="1"/>
    <xf numFmtId="44" fontId="3" fillId="14" borderId="1" xfId="0" applyNumberFormat="1" applyFont="1" applyFill="1" applyBorder="1" applyAlignment="1">
      <alignment horizontal="center" vertical="center"/>
    </xf>
    <xf numFmtId="44" fontId="26" fillId="13" borderId="1" xfId="0" applyNumberFormat="1" applyFont="1" applyFill="1" applyBorder="1" applyAlignment="1">
      <alignment horizontal="center" vertical="center"/>
    </xf>
    <xf numFmtId="44" fontId="18" fillId="0" borderId="3" xfId="1" applyFont="1" applyBorder="1" applyAlignment="1">
      <alignment horizontal="left"/>
    </xf>
    <xf numFmtId="0" fontId="0" fillId="0" borderId="0" xfId="0" applyAlignment="1">
      <alignment horizontal="center" vertical="center"/>
    </xf>
    <xf numFmtId="0" fontId="27" fillId="7" borderId="0" xfId="0" applyFont="1" applyFill="1"/>
    <xf numFmtId="165" fontId="0" fillId="0" borderId="0" xfId="0" applyNumberFormat="1" applyAlignment="1">
      <alignment horizontal="center"/>
    </xf>
    <xf numFmtId="0" fontId="7" fillId="5" borderId="0" xfId="0" applyFont="1" applyFill="1" applyAlignment="1">
      <alignment horizontal="center" vertical="center" textRotation="90"/>
    </xf>
    <xf numFmtId="0" fontId="17" fillId="2" borderId="9" xfId="0" applyFont="1" applyFill="1" applyBorder="1" applyAlignment="1">
      <alignment horizontal="center" vertical="center" textRotation="90"/>
    </xf>
    <xf numFmtId="0" fontId="17" fillId="11" borderId="9" xfId="0" applyFont="1" applyFill="1" applyBorder="1" applyAlignment="1">
      <alignment horizontal="center" vertical="center" textRotation="90"/>
    </xf>
    <xf numFmtId="0" fontId="11" fillId="0" borderId="0" xfId="0" applyFont="1" applyAlignment="1">
      <alignment horizontal="center" vertical="center"/>
    </xf>
    <xf numFmtId="165" fontId="16" fillId="0" borderId="0" xfId="0" applyNumberFormat="1" applyFont="1" applyAlignment="1">
      <alignment horizontal="right" vertical="center"/>
    </xf>
    <xf numFmtId="0" fontId="9" fillId="5" borderId="0" xfId="0" applyFont="1" applyFill="1" applyAlignment="1">
      <alignment horizontal="center" vertical="center" textRotation="90"/>
    </xf>
    <xf numFmtId="0" fontId="12" fillId="0" borderId="0" xfId="0" applyFont="1" applyAlignment="1">
      <alignment horizontal="center"/>
    </xf>
    <xf numFmtId="0" fontId="0" fillId="10" borderId="16" xfId="0" applyFill="1" applyBorder="1" applyAlignment="1">
      <alignment horizontal="center"/>
    </xf>
    <xf numFmtId="0" fontId="0" fillId="10" borderId="21" xfId="0" applyFill="1" applyBorder="1" applyAlignment="1">
      <alignment horizontal="center"/>
    </xf>
    <xf numFmtId="0" fontId="15"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0" fillId="10" borderId="20" xfId="0" applyFill="1" applyBorder="1" applyAlignment="1">
      <alignment horizontal="center"/>
    </xf>
    <xf numFmtId="0" fontId="13" fillId="9" borderId="2" xfId="0" applyFont="1" applyFill="1" applyBorder="1" applyAlignment="1">
      <alignment horizontal="center" vertical="center"/>
    </xf>
    <xf numFmtId="0" fontId="13" fillId="9" borderId="13" xfId="0" applyFont="1" applyFill="1" applyBorder="1" applyAlignment="1">
      <alignment horizontal="center" vertical="center"/>
    </xf>
    <xf numFmtId="0" fontId="13"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3" fillId="0" borderId="0" xfId="0" applyFont="1" applyAlignment="1">
      <alignment horizontal="center" vertical="center"/>
    </xf>
    <xf numFmtId="0" fontId="19" fillId="12" borderId="2" xfId="0" applyFont="1" applyFill="1" applyBorder="1" applyAlignment="1">
      <alignment horizontal="center"/>
    </xf>
    <xf numFmtId="0" fontId="19" fillId="12" borderId="3" xfId="0" applyFont="1" applyFill="1" applyBorder="1" applyAlignment="1">
      <alignment horizontal="center"/>
    </xf>
    <xf numFmtId="0" fontId="0" fillId="0" borderId="0" xfId="0" applyAlignment="1">
      <alignment horizontal="center"/>
    </xf>
    <xf numFmtId="0" fontId="24" fillId="0" borderId="9" xfId="0" applyFont="1" applyBorder="1" applyAlignment="1">
      <alignment horizontal="center" vertical="center" textRotation="90"/>
    </xf>
    <xf numFmtId="0" fontId="23" fillId="0" borderId="2" xfId="0" applyFont="1" applyBorder="1" applyAlignment="1">
      <alignment horizontal="center"/>
    </xf>
    <xf numFmtId="0" fontId="23" fillId="0" borderId="13" xfId="0" applyFont="1" applyBorder="1" applyAlignment="1">
      <alignment horizontal="center"/>
    </xf>
    <xf numFmtId="0" fontId="23"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4" fillId="0" borderId="15" xfId="0" applyFont="1" applyBorder="1" applyAlignment="1">
      <alignment horizontal="center" vertical="center" textRotation="90"/>
    </xf>
    <xf numFmtId="0" fontId="21" fillId="0" borderId="2" xfId="0" applyFont="1" applyBorder="1" applyAlignment="1">
      <alignment horizontal="center"/>
    </xf>
    <xf numFmtId="0" fontId="21" fillId="0" borderId="13" xfId="0" applyFont="1" applyBorder="1" applyAlignment="1">
      <alignment horizontal="center"/>
    </xf>
    <xf numFmtId="0" fontId="21" fillId="0" borderId="3" xfId="0" applyFont="1" applyBorder="1" applyAlignment="1">
      <alignment horizontal="center"/>
    </xf>
    <xf numFmtId="0" fontId="21" fillId="0" borderId="24" xfId="0" applyFont="1" applyBorder="1" applyAlignment="1">
      <alignment horizontal="center"/>
    </xf>
    <xf numFmtId="0" fontId="21" fillId="0" borderId="25" xfId="0" applyFont="1" applyBorder="1" applyAlignment="1">
      <alignment horizontal="center"/>
    </xf>
    <xf numFmtId="0" fontId="21" fillId="0" borderId="20" xfId="0" applyFont="1" applyBorder="1" applyAlignment="1">
      <alignment horizontal="center"/>
    </xf>
    <xf numFmtId="0" fontId="21" fillId="0" borderId="21" xfId="0" applyFont="1" applyBorder="1" applyAlignment="1">
      <alignment horizontal="center"/>
    </xf>
    <xf numFmtId="0" fontId="21" fillId="0" borderId="14" xfId="0" applyFont="1" applyBorder="1" applyAlignment="1">
      <alignment horizontal="center" vertical="center"/>
    </xf>
    <xf numFmtId="0" fontId="21"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1" fillId="0" borderId="10" xfId="0" applyNumberFormat="1" applyFont="1" applyBorder="1" applyAlignment="1">
      <alignment horizontal="center" vertical="center"/>
    </xf>
    <xf numFmtId="0" fontId="21" fillId="0" borderId="8"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26" xfId="0" applyFont="1" applyBorder="1" applyAlignment="1">
      <alignment horizontal="center" vertical="center"/>
    </xf>
    <xf numFmtId="0" fontId="21" fillId="0" borderId="4" xfId="0" applyFont="1" applyBorder="1" applyAlignment="1">
      <alignment horizontal="center" vertical="center"/>
    </xf>
    <xf numFmtId="0" fontId="21" fillId="0" borderId="22" xfId="0" applyFont="1" applyBorder="1" applyAlignment="1">
      <alignment horizontal="center"/>
    </xf>
    <xf numFmtId="0" fontId="21" fillId="0" borderId="23" xfId="0" applyFont="1" applyBorder="1" applyAlignment="1">
      <alignment horizontal="center"/>
    </xf>
    <xf numFmtId="164" fontId="0" fillId="7" borderId="0" xfId="0" applyNumberFormat="1" applyFill="1"/>
    <xf numFmtId="164" fontId="4" fillId="3" borderId="8" xfId="0" applyNumberFormat="1" applyFont="1" applyFill="1" applyBorder="1" applyAlignment="1">
      <alignment horizontal="center" vertical="center"/>
    </xf>
    <xf numFmtId="164" fontId="4" fillId="3" borderId="3" xfId="0" applyNumberFormat="1" applyFont="1" applyFill="1" applyBorder="1" applyAlignment="1">
      <alignment horizontal="center" vertical="center"/>
    </xf>
    <xf numFmtId="0" fontId="0" fillId="0" borderId="27" xfId="0" applyBorder="1" applyAlignment="1">
      <alignment horizontal="center"/>
    </xf>
    <xf numFmtId="0" fontId="0" fillId="0" borderId="28" xfId="0" applyBorder="1" applyAlignment="1">
      <alignment horizontal="center"/>
    </xf>
    <xf numFmtId="0" fontId="0" fillId="10" borderId="27" xfId="0" applyFill="1" applyBorder="1" applyAlignment="1">
      <alignment horizontal="center"/>
    </xf>
    <xf numFmtId="0" fontId="0" fillId="10" borderId="28" xfId="0" applyFill="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10" borderId="29" xfId="0" applyFill="1" applyBorder="1" applyAlignment="1">
      <alignment horizontal="center"/>
    </xf>
    <xf numFmtId="0" fontId="0" fillId="10" borderId="30" xfId="0" applyFill="1" applyBorder="1" applyAlignment="1">
      <alignment horizontal="center"/>
    </xf>
  </cellXfs>
  <cellStyles count="3">
    <cellStyle name="Hiperlink" xfId="2" builtinId="8"/>
    <cellStyle name="Moeda" xfId="1" builtinId="4"/>
    <cellStyle name="Normal" xfId="0" builtinId="0"/>
  </cellStyles>
  <dxfs count="111">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numFmt numFmtId="164" formatCode="_-[$R$-416]\ * #,##0.00_-;\-[$R$-416]\ * #,##0.00_-;_-[$R$-416]\ * &quot;-&quot;??_-;_-@_-"/>
    </dxf>
    <dxf>
      <numFmt numFmtId="0" formatCode="Genera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border outline="0">
        <left style="medium">
          <color indexed="64"/>
        </left>
        <top style="medium">
          <color indexed="64"/>
        </top>
      </border>
    </dxf>
    <dxf>
      <border outline="0">
        <bottom style="medium">
          <color indexed="64"/>
        </bottom>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312420</xdr:colOff>
      <xdr:row>0</xdr:row>
      <xdr:rowOff>57150</xdr:rowOff>
    </xdr:from>
    <xdr:to>
      <xdr:col>1</xdr:col>
      <xdr:colOff>608303</xdr:colOff>
      <xdr:row>2</xdr:row>
      <xdr:rowOff>29691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312420" y="57150"/>
          <a:ext cx="1121383"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320040</xdr:colOff>
      <xdr:row>10</xdr:row>
      <xdr:rowOff>27090</xdr:rowOff>
    </xdr:from>
    <xdr:to>
      <xdr:col>1</xdr:col>
      <xdr:colOff>616060</xdr:colOff>
      <xdr:row>11</xdr:row>
      <xdr:rowOff>180399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320040" y="1868590"/>
          <a:ext cx="1121520"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320040</xdr:colOff>
      <xdr:row>7</xdr:row>
      <xdr:rowOff>119380</xdr:rowOff>
    </xdr:from>
    <xdr:to>
      <xdr:col>1</xdr:col>
      <xdr:colOff>615923</xdr:colOff>
      <xdr:row>9</xdr:row>
      <xdr:rowOff>91920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320040" y="1408430"/>
          <a:ext cx="1121383"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312420</xdr:colOff>
      <xdr:row>5</xdr:row>
      <xdr:rowOff>35823</xdr:rowOff>
    </xdr:from>
    <xdr:to>
      <xdr:col>1</xdr:col>
      <xdr:colOff>608440</xdr:colOff>
      <xdr:row>7</xdr:row>
      <xdr:rowOff>10219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312420" y="956573"/>
          <a:ext cx="1121520"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317500</xdr:colOff>
      <xdr:row>2</xdr:row>
      <xdr:rowOff>131230</xdr:rowOff>
    </xdr:from>
    <xdr:to>
      <xdr:col>1</xdr:col>
      <xdr:colOff>613520</xdr:colOff>
      <xdr:row>4</xdr:row>
      <xdr:rowOff>106739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317500" y="499530"/>
          <a:ext cx="1121520"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323849</xdr:colOff>
      <xdr:row>12</xdr:row>
      <xdr:rowOff>22692</xdr:rowOff>
    </xdr:from>
    <xdr:to>
      <xdr:col>1</xdr:col>
      <xdr:colOff>622300</xdr:colOff>
      <xdr:row>13</xdr:row>
      <xdr:rowOff>82550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323849" y="2283292"/>
          <a:ext cx="1123951"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20Silva/Desktop/Fluxo%20de%20Caixa%20-%20Sayd%20Macario/Mes%20de%20Outubro%20-%2001.10%20a%2031.10%20-%20Dzaning%20-%20ORIGINAL/CaixaDzaning31deOutubrode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ixaDzaning07deNovem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C4" t="str">
            <v>Skol Puro Malte Lata 350ml</v>
          </cell>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row>
      </sheetData>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D5">
            <v>25</v>
          </cell>
          <cell r="H5" t="str">
            <v>Pomada Black</v>
          </cell>
          <cell r="I5">
            <v>25</v>
          </cell>
        </row>
        <row r="6">
          <cell r="C6" t="str">
            <v>Corte Simples</v>
          </cell>
          <cell r="D6">
            <v>25</v>
          </cell>
          <cell r="H6" t="str">
            <v>Pomada Premium</v>
          </cell>
          <cell r="I6">
            <v>25</v>
          </cell>
        </row>
        <row r="7">
          <cell r="C7" t="str">
            <v>Corte de Cabelo + Desenho</v>
          </cell>
          <cell r="D7">
            <v>30</v>
          </cell>
          <cell r="H7" t="str">
            <v>Pomada Matte</v>
          </cell>
          <cell r="I7">
            <v>25</v>
          </cell>
        </row>
        <row r="8">
          <cell r="C8" t="str">
            <v>Pezinho</v>
          </cell>
          <cell r="D8">
            <v>10</v>
          </cell>
          <cell r="H8" t="str">
            <v>Pomada Teia</v>
          </cell>
          <cell r="I8">
            <v>25</v>
          </cell>
        </row>
        <row r="9">
          <cell r="C9" t="str">
            <v>Corte de Cabelo + Penteado</v>
          </cell>
          <cell r="D9">
            <v>40</v>
          </cell>
          <cell r="H9" t="str">
            <v>Balm</v>
          </cell>
          <cell r="I9">
            <v>30</v>
          </cell>
        </row>
        <row r="10">
          <cell r="C10" t="str">
            <v>Sobrancelha</v>
          </cell>
          <cell r="D10">
            <v>10</v>
          </cell>
          <cell r="H10" t="str">
            <v>Grooming</v>
          </cell>
          <cell r="I10">
            <v>40</v>
          </cell>
        </row>
        <row r="11">
          <cell r="C11" t="str">
            <v>Hidratacao</v>
          </cell>
          <cell r="D11">
            <v>25</v>
          </cell>
          <cell r="H11" t="str">
            <v>Mascara Black</v>
          </cell>
          <cell r="I11">
            <v>35</v>
          </cell>
        </row>
        <row r="12">
          <cell r="C12" t="str">
            <v>Limpeza Facial</v>
          </cell>
          <cell r="D12">
            <v>15</v>
          </cell>
          <cell r="H12" t="str">
            <v>Oleo Barba</v>
          </cell>
          <cell r="I12">
            <v>30</v>
          </cell>
        </row>
        <row r="13">
          <cell r="C13" t="str">
            <v>Platinado</v>
          </cell>
          <cell r="D13">
            <v>100</v>
          </cell>
          <cell r="H13" t="str">
            <v>Minoxidil</v>
          </cell>
          <cell r="I13">
            <v>100</v>
          </cell>
        </row>
        <row r="14">
          <cell r="C14" t="str">
            <v>Luzes</v>
          </cell>
          <cell r="D14">
            <v>50</v>
          </cell>
          <cell r="H14" t="str">
            <v>Shampoo</v>
          </cell>
          <cell r="I14">
            <v>40</v>
          </cell>
        </row>
        <row r="15">
          <cell r="C15" t="str">
            <v>Plastica de Fios</v>
          </cell>
          <cell r="D15">
            <v>50</v>
          </cell>
          <cell r="H15" t="str">
            <v>Cera de Abelha</v>
          </cell>
          <cell r="I15">
            <v>35</v>
          </cell>
        </row>
        <row r="16">
          <cell r="H16" t="str">
            <v>Matte</v>
          </cell>
          <cell r="I16">
            <v>35</v>
          </cell>
        </row>
        <row r="17">
          <cell r="H17" t="str">
            <v>Neutra</v>
          </cell>
          <cell r="I17">
            <v>30</v>
          </cell>
        </row>
        <row r="18">
          <cell r="H18" t="str">
            <v xml:space="preserve">Teia </v>
          </cell>
          <cell r="I18">
            <v>30</v>
          </cell>
        </row>
        <row r="19">
          <cell r="H19" t="str">
            <v>Black</v>
          </cell>
          <cell r="I19">
            <v>30</v>
          </cell>
        </row>
        <row r="20">
          <cell r="H20" t="str">
            <v>Shampoo Crescimento</v>
          </cell>
          <cell r="I20">
            <v>40</v>
          </cell>
        </row>
        <row r="21">
          <cell r="H21" t="str">
            <v>Shampoo 2x1</v>
          </cell>
          <cell r="I21">
            <v>50</v>
          </cell>
        </row>
        <row r="22">
          <cell r="H22" t="str">
            <v>Esfoliante</v>
          </cell>
          <cell r="I22">
            <v>35</v>
          </cell>
        </row>
        <row r="23">
          <cell r="H23" t="str">
            <v>Balme</v>
          </cell>
          <cell r="I23">
            <v>35</v>
          </cell>
        </row>
        <row r="24">
          <cell r="H24" t="str">
            <v>Run</v>
          </cell>
          <cell r="I24">
            <v>35</v>
          </cell>
        </row>
        <row r="25">
          <cell r="H25" t="str">
            <v>Ferran</v>
          </cell>
          <cell r="I25">
            <v>35</v>
          </cell>
        </row>
        <row r="26">
          <cell r="H26" t="str">
            <v>Azarro</v>
          </cell>
          <cell r="I26">
            <v>35</v>
          </cell>
        </row>
        <row r="27">
          <cell r="H27" t="str">
            <v>Fizzy</v>
          </cell>
          <cell r="I27">
            <v>60</v>
          </cell>
        </row>
        <row r="28">
          <cell r="H28" t="str">
            <v>Pos Liquido</v>
          </cell>
          <cell r="I28">
            <v>40</v>
          </cell>
        </row>
        <row r="29">
          <cell r="H29" t="str">
            <v>Pos Crème</v>
          </cell>
          <cell r="I29">
            <v>35</v>
          </cell>
        </row>
        <row r="30">
          <cell r="H30">
            <v>0</v>
          </cell>
          <cell r="I30">
            <v>0</v>
          </cell>
        </row>
        <row r="31">
          <cell r="H31">
            <v>0</v>
          </cell>
          <cell r="I31">
            <v>0</v>
          </cell>
        </row>
        <row r="32">
          <cell r="H32">
            <v>0</v>
          </cell>
          <cell r="I32">
            <v>0</v>
          </cell>
        </row>
        <row r="33">
          <cell r="H33">
            <v>0</v>
          </cell>
          <cell r="I33">
            <v>0</v>
          </cell>
        </row>
        <row r="34">
          <cell r="H34">
            <v>0</v>
          </cell>
          <cell r="I34">
            <v>0</v>
          </cell>
        </row>
        <row r="35">
          <cell r="H35">
            <v>0</v>
          </cell>
          <cell r="I35">
            <v>0</v>
          </cell>
        </row>
      </sheetData>
      <sheetData sheetId="2">
        <row r="4">
          <cell r="C4" t="str">
            <v>Skol Puro Malte Lata 350ml</v>
          </cell>
          <cell r="D4">
            <v>3.5</v>
          </cell>
          <cell r="E4">
            <v>10</v>
          </cell>
        </row>
        <row r="5">
          <cell r="C5" t="str">
            <v>Budweiser Lata 350ml</v>
          </cell>
          <cell r="D5">
            <v>4.5</v>
          </cell>
          <cell r="E5">
            <v>12</v>
          </cell>
        </row>
        <row r="6">
          <cell r="C6" t="str">
            <v>Brahma Duplo Malte Lata 350ml</v>
          </cell>
          <cell r="D6">
            <v>3.5</v>
          </cell>
          <cell r="E6">
            <v>10</v>
          </cell>
        </row>
        <row r="7">
          <cell r="C7">
            <v>0</v>
          </cell>
          <cell r="D7">
            <v>0</v>
          </cell>
          <cell r="E7">
            <v>0</v>
          </cell>
        </row>
        <row r="8">
          <cell r="C8">
            <v>0</v>
          </cell>
          <cell r="D8">
            <v>0</v>
          </cell>
          <cell r="E8">
            <v>0</v>
          </cell>
        </row>
        <row r="10">
          <cell r="C10" t="str">
            <v>Refrigerante</v>
          </cell>
          <cell r="D10" t="str">
            <v>Preco</v>
          </cell>
        </row>
        <row r="11">
          <cell r="C11" t="str">
            <v>Coca-Cola Lata 350ml</v>
          </cell>
          <cell r="D11">
            <v>3</v>
          </cell>
        </row>
        <row r="12">
          <cell r="C12">
            <v>0</v>
          </cell>
          <cell r="D12">
            <v>0</v>
          </cell>
        </row>
        <row r="13">
          <cell r="C13">
            <v>0</v>
          </cell>
          <cell r="D13">
            <v>0</v>
          </cell>
        </row>
        <row r="15">
          <cell r="C15" t="str">
            <v>Aperitivos</v>
          </cell>
          <cell r="D15" t="str">
            <v>Preco</v>
          </cell>
        </row>
        <row r="16">
          <cell r="C16" t="str">
            <v>Amendoim</v>
          </cell>
          <cell r="D16">
            <v>5</v>
          </cell>
        </row>
        <row r="17">
          <cell r="C17" t="str">
            <v>Paçoca</v>
          </cell>
          <cell r="D17">
            <v>1</v>
          </cell>
        </row>
        <row r="18">
          <cell r="C18" t="str">
            <v>Baton</v>
          </cell>
          <cell r="D18">
            <v>1.5</v>
          </cell>
        </row>
        <row r="19">
          <cell r="C19" t="str">
            <v>Chocolate Kit-Kat</v>
          </cell>
          <cell r="D19">
            <v>3.5</v>
          </cell>
        </row>
        <row r="20">
          <cell r="C20" t="str">
            <v>Halls</v>
          </cell>
          <cell r="D20">
            <v>2</v>
          </cell>
        </row>
        <row r="21">
          <cell r="C21" t="str">
            <v>Trident</v>
          </cell>
          <cell r="D21">
            <v>2</v>
          </cell>
        </row>
        <row r="22">
          <cell r="C22" t="str">
            <v>Bala Yogurte</v>
          </cell>
          <cell r="D22">
            <v>0.2</v>
          </cell>
        </row>
        <row r="23">
          <cell r="C23" t="str">
            <v>Bala Caramelo</v>
          </cell>
          <cell r="D23">
            <v>0.5</v>
          </cell>
        </row>
        <row r="24">
          <cell r="C24">
            <v>0</v>
          </cell>
          <cell r="D24">
            <v>0</v>
          </cell>
        </row>
        <row r="25">
          <cell r="C25">
            <v>0</v>
          </cell>
          <cell r="D25">
            <v>0</v>
          </cell>
        </row>
        <row r="26">
          <cell r="C26">
            <v>0</v>
          </cell>
          <cell r="D26">
            <v>0</v>
          </cell>
        </row>
        <row r="27">
          <cell r="C27">
            <v>0</v>
          </cell>
          <cell r="D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10" tableBorderDxfId="109">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3">
      <calculatedColumnFormula>'[2]TABELA - BARBEARIA'!C5</calculatedColumnFormula>
    </tableColumn>
    <tableColumn id="2" xr3:uid="{2745C895-7B55-4ED5-BEE4-D8B973BD0055}" name="Preco" dataDxfId="2" dataCellStyle="Moeda">
      <calculatedColumnFormula>'[2]TABELA - BARBEARIA'!D5</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8" tableBorderDxfId="107">
  <autoFilter ref="H4:L35" xr:uid="{22669C27-00A0-4370-8AD7-ECB93CB8ABCB}"/>
  <tableColumns count="5">
    <tableColumn id="1" xr3:uid="{3055E299-012B-40E0-8B9C-A0E20087E28D}" name="Produtos" dataDxfId="1">
      <calculatedColumnFormula>'[2]TABELA - BARBEARIA'!H5</calculatedColumnFormula>
    </tableColumn>
    <tableColumn id="2" xr3:uid="{2C30CD71-6DCF-4CC0-9ADC-F8FF690BC9B9}" name="Preco" dataDxfId="0" dataCellStyle="Moeda">
      <calculatedColumnFormula>'[2]TABELA - BARBEARIA'!I5</calculatedColumnFormula>
    </tableColumn>
    <tableColumn id="3" xr3:uid="{702DB6B0-91D8-452C-977A-AC39FC0B51FA}" name="Qtd" dataDxfId="106">
      <calculatedColumnFormula>'[1]TABELA - BARBEARIA'!L5</calculatedColumnFormula>
    </tableColumn>
    <tableColumn id="4" xr3:uid="{AB3A5CD0-6DBC-486F-AB70-9562432AE6BC}" name="Saida" dataDxfId="105"/>
    <tableColumn id="5" xr3:uid="{EE32AE84-97D7-41E2-85F6-B27684F711F6}" name="Atual" dataDxfId="104">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103" tableBorderDxfId="102">
  <autoFilter ref="C3:D27" xr:uid="{7F642A5B-1701-426B-BBD6-E735F423CCBE}"/>
  <tableColumns count="2">
    <tableColumn id="1" xr3:uid="{B9AA1FB1-E7E6-4ED1-83C3-87503BBECBE9}" name="Bebidas" dataDxfId="5">
      <calculatedColumnFormula>'[2]TABELA - BAR'!C4</calculatedColumnFormula>
    </tableColumn>
    <tableColumn id="2" xr3:uid="{8CBC675B-0459-4C52-A6C5-BD039ADC6214}" name="Preco" dataDxfId="4">
      <calculatedColumnFormula>'[2]TABELA - BAR'!D4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showRowColHeader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39" t="s">
        <v>72</v>
      </c>
      <c r="K7" s="123">
        <f ca="1">TODAY()</f>
        <v>44123</v>
      </c>
      <c r="L7" s="123"/>
      <c r="M7" s="123"/>
      <c r="N7" s="123"/>
    </row>
    <row r="26" spans="17:17" x14ac:dyDescent="0.3">
      <c r="Q26" s="111" t="s">
        <v>114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I6" sqref="I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27" t="s">
        <v>0</v>
      </c>
      <c r="B1" s="127"/>
      <c r="C1" s="127"/>
      <c r="D1" s="127"/>
      <c r="E1" s="127"/>
      <c r="F1" s="127"/>
      <c r="G1" s="127"/>
      <c r="H1" s="127"/>
      <c r="I1" s="127"/>
      <c r="J1" s="127"/>
      <c r="K1" s="127"/>
      <c r="L1" s="127"/>
    </row>
    <row r="2" spans="1:14" ht="23.4" x14ac:dyDescent="0.3">
      <c r="A2" s="54"/>
      <c r="B2" s="54"/>
      <c r="C2" s="54"/>
      <c r="D2" s="98" t="s">
        <v>72</v>
      </c>
      <c r="E2" s="128">
        <f ca="1">TODAY()</f>
        <v>44123</v>
      </c>
      <c r="F2" s="128"/>
      <c r="G2" s="128"/>
      <c r="H2" s="97"/>
      <c r="I2" s="54"/>
      <c r="J2" s="41"/>
      <c r="K2" s="55"/>
      <c r="L2" s="55"/>
      <c r="M2" s="55"/>
      <c r="N2" s="55"/>
    </row>
    <row r="3" spans="1:14" ht="15" thickBot="1" x14ac:dyDescent="0.35"/>
    <row r="4" spans="1:14" ht="18.600000000000001" thickBot="1" x14ac:dyDescent="0.4">
      <c r="C4" s="28" t="s">
        <v>16</v>
      </c>
      <c r="D4" s="26" t="s">
        <v>2</v>
      </c>
      <c r="H4" s="28" t="s">
        <v>28</v>
      </c>
      <c r="I4" s="26" t="s">
        <v>2</v>
      </c>
      <c r="J4" s="87" t="s">
        <v>75</v>
      </c>
      <c r="K4" s="87" t="s">
        <v>105</v>
      </c>
      <c r="L4" s="87" t="s">
        <v>107</v>
      </c>
    </row>
    <row r="5" spans="1:14" ht="18" customHeight="1" thickBot="1" x14ac:dyDescent="0.35">
      <c r="A5" s="124" t="s">
        <v>15</v>
      </c>
      <c r="B5" s="9" t="s">
        <v>8</v>
      </c>
      <c r="C5" s="51" t="str">
        <f>'[2]TABELA - BARBEARIA'!C5</f>
        <v>Corte Degrade</v>
      </c>
      <c r="D5" s="13">
        <f>'[2]TABELA - BARBEARIA'!D5</f>
        <v>25</v>
      </c>
      <c r="F5" s="125" t="s">
        <v>76</v>
      </c>
      <c r="G5" s="21" t="s">
        <v>17</v>
      </c>
      <c r="H5" s="85" t="str">
        <f>'[2]TABELA - BARBEARIA'!H5</f>
        <v>Pomada Black</v>
      </c>
      <c r="I5" s="78">
        <f>'[2]TABELA - BARBEARIA'!I5</f>
        <v>25</v>
      </c>
      <c r="J5" s="89">
        <f>'[1]TABELA - BARBEARIA'!L5</f>
        <v>0</v>
      </c>
      <c r="K5" s="93"/>
      <c r="L5" s="21">
        <f>SUM(Tabela7[[#This Row],[Qtd]]-Tabela7[[#This Row],[Saida]])</f>
        <v>0</v>
      </c>
    </row>
    <row r="6" spans="1:14" ht="18" customHeight="1" thickBot="1" x14ac:dyDescent="0.35">
      <c r="A6" s="124"/>
      <c r="B6" s="9" t="s">
        <v>9</v>
      </c>
      <c r="C6" s="27" t="str">
        <f>'[2]TABELA - BARBEARIA'!C6</f>
        <v>Corte Simples</v>
      </c>
      <c r="D6" s="13">
        <f>'[2]TABELA - BARBEARIA'!D6</f>
        <v>25</v>
      </c>
      <c r="F6" s="125"/>
      <c r="G6" s="21" t="s">
        <v>18</v>
      </c>
      <c r="H6" s="86" t="str">
        <f>'[2]TABELA - BARBEARIA'!H6</f>
        <v>Pomada Premium</v>
      </c>
      <c r="I6" s="78">
        <f>'[2]TABELA - BARBEARIA'!I6</f>
        <v>25</v>
      </c>
      <c r="J6" s="90">
        <f>'[1]TABELA - BARBEARIA'!L6</f>
        <v>0</v>
      </c>
      <c r="K6" s="31"/>
      <c r="L6" s="21">
        <f>SUM(Tabela7[[#This Row],[Qtd]]-Tabela7[[#This Row],[Saida]])</f>
        <v>0</v>
      </c>
    </row>
    <row r="7" spans="1:14" ht="18" customHeight="1" thickBot="1" x14ac:dyDescent="0.35">
      <c r="A7" s="124"/>
      <c r="B7" s="19" t="s">
        <v>3</v>
      </c>
      <c r="C7" s="51" t="str">
        <f>'[2]TABELA - BARBEARIA'!C7</f>
        <v>Corte de Cabelo + Desenho</v>
      </c>
      <c r="D7" s="13">
        <f>'[2]TABELA - BARBEARIA'!D7</f>
        <v>30</v>
      </c>
      <c r="F7" s="125"/>
      <c r="G7" s="22" t="s">
        <v>19</v>
      </c>
      <c r="H7" s="85" t="str">
        <f>'[2]TABELA - BARBEARIA'!H7</f>
        <v>Pomada Matte</v>
      </c>
      <c r="I7" s="78">
        <f>'[2]TABELA - BARBEARIA'!I7</f>
        <v>25</v>
      </c>
      <c r="J7" s="89">
        <f>'[1]TABELA - BARBEARIA'!L7</f>
        <v>0</v>
      </c>
      <c r="K7" s="93"/>
      <c r="L7" s="21">
        <f>SUM(Tabela7[[#This Row],[Qtd]]-Tabela7[[#This Row],[Saida]])</f>
        <v>0</v>
      </c>
    </row>
    <row r="8" spans="1:14" ht="18" customHeight="1" thickBot="1" x14ac:dyDescent="0.35">
      <c r="A8" s="124"/>
      <c r="B8" s="20" t="s">
        <v>4</v>
      </c>
      <c r="C8" s="27" t="str">
        <f>'[2]TABELA - BARBEARIA'!C8</f>
        <v>Pezinho</v>
      </c>
      <c r="D8" s="13">
        <f>'[2]TABELA - BARBEARIA'!D8</f>
        <v>10</v>
      </c>
      <c r="E8" s="14"/>
      <c r="F8" s="125"/>
      <c r="G8" s="23" t="s">
        <v>20</v>
      </c>
      <c r="H8" s="86" t="str">
        <f>'[2]TABELA - BARBEARIA'!H8</f>
        <v>Pomada Teia</v>
      </c>
      <c r="I8" s="78">
        <f>'[2]TABELA - BARBEARIA'!I8</f>
        <v>25</v>
      </c>
      <c r="J8" s="90">
        <f>'[1]TABELA - BARBEARIA'!L8</f>
        <v>0</v>
      </c>
      <c r="K8" s="31"/>
      <c r="L8" s="21">
        <f>SUM(Tabela7[[#This Row],[Qtd]]-Tabela7[[#This Row],[Saida]])</f>
        <v>0</v>
      </c>
    </row>
    <row r="9" spans="1:14" ht="18" customHeight="1" thickBot="1" x14ac:dyDescent="0.35">
      <c r="A9" s="124"/>
      <c r="B9" s="9" t="s">
        <v>10</v>
      </c>
      <c r="C9" s="51" t="str">
        <f>'[2]TABELA - BARBEARIA'!C9</f>
        <v>Corte de Cabelo + Penteado</v>
      </c>
      <c r="D9" s="13">
        <f>'[2]TABELA - BARBEARIA'!D9</f>
        <v>40</v>
      </c>
      <c r="E9" s="14"/>
      <c r="F9" s="125"/>
      <c r="G9" s="21" t="s">
        <v>21</v>
      </c>
      <c r="H9" s="85" t="str">
        <f>'[2]TABELA - BARBEARIA'!H9</f>
        <v>Balm</v>
      </c>
      <c r="I9" s="78">
        <f>'[2]TABELA - BARBEARIA'!I9</f>
        <v>30</v>
      </c>
      <c r="J9" s="89">
        <f>'[1]TABELA - BARBEARIA'!L9</f>
        <v>0</v>
      </c>
      <c r="K9" s="93"/>
      <c r="L9" s="21">
        <f>SUM(Tabela7[[#This Row],[Qtd]]-Tabela7[[#This Row],[Saida]])</f>
        <v>0</v>
      </c>
    </row>
    <row r="10" spans="1:14" ht="18" customHeight="1" thickBot="1" x14ac:dyDescent="0.35">
      <c r="A10" s="124"/>
      <c r="B10" s="9" t="s">
        <v>11</v>
      </c>
      <c r="C10" s="27" t="str">
        <f>'[2]TABELA - BARBEARIA'!C10</f>
        <v>Sobrancelha</v>
      </c>
      <c r="D10" s="13">
        <f>'[2]TABELA - BARBEARIA'!D10</f>
        <v>10</v>
      </c>
      <c r="E10" s="14"/>
      <c r="F10" s="125"/>
      <c r="G10" s="21" t="s">
        <v>22</v>
      </c>
      <c r="H10" s="86" t="str">
        <f>'[2]TABELA - BARBEARIA'!H10</f>
        <v>Grooming</v>
      </c>
      <c r="I10" s="78">
        <f>'[2]TABELA - BARBEARIA'!I10</f>
        <v>40</v>
      </c>
      <c r="J10" s="91">
        <f>'[1]TABELA - BARBEARIA'!L10</f>
        <v>0</v>
      </c>
      <c r="K10" s="31"/>
      <c r="L10" s="21">
        <f>SUM(Tabela7[[#This Row],[Qtd]]-Tabela7[[#This Row],[Saida]])</f>
        <v>0</v>
      </c>
    </row>
    <row r="11" spans="1:14" ht="18" customHeight="1" thickBot="1" x14ac:dyDescent="0.35">
      <c r="A11" s="124"/>
      <c r="B11" s="9" t="s">
        <v>6</v>
      </c>
      <c r="C11" s="51" t="str">
        <f>'[2]TABELA - BARBEARIA'!C11</f>
        <v>Hidratacao</v>
      </c>
      <c r="D11" s="13">
        <f>'[2]TABELA - BARBEARIA'!D11</f>
        <v>25</v>
      </c>
      <c r="E11" s="14"/>
      <c r="F11" s="125"/>
      <c r="G11" s="21" t="s">
        <v>23</v>
      </c>
      <c r="H11" s="85" t="str">
        <f>'[2]TABELA - BARBEARIA'!H11</f>
        <v>Mascara Black</v>
      </c>
      <c r="I11" s="78">
        <f>'[2]TABELA - BARBEARIA'!I11</f>
        <v>35</v>
      </c>
      <c r="J11" s="21">
        <f>'[1]TABELA - BARBEARIA'!L11</f>
        <v>0</v>
      </c>
      <c r="K11" s="93"/>
      <c r="L11" s="21">
        <f>SUM(Tabela7[[#This Row],[Qtd]]-Tabela7[[#This Row],[Saida]])</f>
        <v>0</v>
      </c>
    </row>
    <row r="12" spans="1:14" ht="18" hidden="1" customHeight="1" thickBot="1" x14ac:dyDescent="0.35">
      <c r="A12" s="124"/>
      <c r="B12" s="9" t="s">
        <v>12</v>
      </c>
      <c r="C12" s="27" t="str">
        <f>'[2]TABELA - BARBEARIA'!C12</f>
        <v>Limpeza Facial</v>
      </c>
      <c r="D12" s="13">
        <f>'[2]TABELA - BARBEARIA'!D12</f>
        <v>15</v>
      </c>
      <c r="F12" s="125"/>
      <c r="G12" s="21" t="s">
        <v>24</v>
      </c>
      <c r="H12" s="85" t="str">
        <f>'[2]TABELA - BARBEARIA'!H12</f>
        <v>Oleo Barba</v>
      </c>
      <c r="I12" s="78">
        <f>'[2]TABELA - BARBEARIA'!I12</f>
        <v>30</v>
      </c>
      <c r="J12" s="91">
        <f>'[1]TABELA - BARBEARIA'!L12</f>
        <v>0</v>
      </c>
      <c r="K12" s="31"/>
      <c r="L12" s="21">
        <f>SUM(Tabela7[[#This Row],[Qtd]]-Tabela7[[#This Row],[Saida]])</f>
        <v>0</v>
      </c>
    </row>
    <row r="13" spans="1:14" ht="18" customHeight="1" thickBot="1" x14ac:dyDescent="0.35">
      <c r="A13" s="124"/>
      <c r="B13" s="9" t="s">
        <v>5</v>
      </c>
      <c r="C13" s="27" t="str">
        <f>'[2]TABELA - BARBEARIA'!C13</f>
        <v>Platinado</v>
      </c>
      <c r="D13" s="13">
        <f>'[2]TABELA - BARBEARIA'!D13</f>
        <v>100</v>
      </c>
      <c r="E13" s="2"/>
      <c r="F13" s="125"/>
      <c r="G13" s="21" t="s">
        <v>25</v>
      </c>
      <c r="H13" s="86" t="str">
        <f>'[2]TABELA - BARBEARIA'!H13</f>
        <v>Minoxidil</v>
      </c>
      <c r="I13" s="78">
        <f>'[2]TABELA - BARBEARIA'!I13</f>
        <v>100</v>
      </c>
      <c r="J13" s="91">
        <f>'[1]TABELA - BARBEARIA'!L13</f>
        <v>0</v>
      </c>
      <c r="K13" s="31"/>
      <c r="L13" s="21">
        <f>SUM(Tabela7[[#This Row],[Qtd]]-Tabela7[[#This Row],[Saida]])</f>
        <v>0</v>
      </c>
    </row>
    <row r="14" spans="1:14" ht="18" customHeight="1" thickBot="1" x14ac:dyDescent="0.35">
      <c r="A14" s="124"/>
      <c r="B14" s="9" t="s">
        <v>13</v>
      </c>
      <c r="C14" s="51" t="str">
        <f>'[2]TABELA - BARBEARIA'!C14</f>
        <v>Luzes</v>
      </c>
      <c r="D14" s="13">
        <f>'[2]TABELA - BARBEARIA'!D14</f>
        <v>50</v>
      </c>
      <c r="E14" s="2"/>
      <c r="F14" s="125"/>
      <c r="G14" s="21" t="s">
        <v>26</v>
      </c>
      <c r="H14" s="85" t="str">
        <f>'[2]TABELA - BARBEARIA'!H14</f>
        <v>Shampoo</v>
      </c>
      <c r="I14" s="78">
        <f>'[2]TABELA - BARBEARIA'!I14</f>
        <v>40</v>
      </c>
      <c r="J14" s="21">
        <f>'[1]TABELA - BARBEARIA'!L14</f>
        <v>0</v>
      </c>
      <c r="K14" s="93"/>
      <c r="L14" s="21">
        <f>SUM(Tabela7[[#This Row],[Qtd]]-Tabela7[[#This Row],[Saida]])</f>
        <v>0</v>
      </c>
    </row>
    <row r="15" spans="1:14" ht="18" customHeight="1" thickBot="1" x14ac:dyDescent="0.35">
      <c r="A15" s="124"/>
      <c r="B15" s="18" t="s">
        <v>14</v>
      </c>
      <c r="C15" s="27" t="str">
        <f>'[2]TABELA - BARBEARIA'!C15</f>
        <v>Plastica de Fios</v>
      </c>
      <c r="D15" s="13">
        <f>'[2]TABELA - BARBEARIA'!D15</f>
        <v>50</v>
      </c>
      <c r="F15" s="126" t="s">
        <v>97</v>
      </c>
      <c r="G15" s="24" t="s">
        <v>27</v>
      </c>
      <c r="H15" s="86" t="str">
        <f>'[2]TABELA - BARBEARIA'!H15</f>
        <v>Cera de Abelha</v>
      </c>
      <c r="I15" s="78">
        <f>'[2]TABELA - BARBEARIA'!I15</f>
        <v>35</v>
      </c>
      <c r="J15" s="91">
        <f>'[1]TABELA - BARBEARIA'!L15</f>
        <v>0</v>
      </c>
      <c r="K15" s="31"/>
      <c r="L15" s="21">
        <f>SUM(Tabela7[[#This Row],[Qtd]]-Tabela7[[#This Row],[Saida]])</f>
        <v>0</v>
      </c>
    </row>
    <row r="16" spans="1:14" ht="18.600000000000001" thickBot="1" x14ac:dyDescent="0.4">
      <c r="A16" s="15"/>
      <c r="B16" s="10"/>
      <c r="C16" s="52"/>
      <c r="D16" s="53"/>
      <c r="E16" s="40"/>
      <c r="F16" s="126"/>
      <c r="G16" s="24" t="s">
        <v>77</v>
      </c>
      <c r="H16" s="85" t="str">
        <f>'[2]TABELA - BARBEARIA'!H16</f>
        <v>Matte</v>
      </c>
      <c r="I16" s="78">
        <f>'[2]TABELA - BARBEARIA'!I16</f>
        <v>35</v>
      </c>
      <c r="J16" s="21">
        <f>'[1]TABELA - BARBEARIA'!L16</f>
        <v>0</v>
      </c>
      <c r="K16" s="93"/>
      <c r="L16" s="21">
        <f>SUM(Tabela7[[#This Row],[Qtd]]-Tabela7[[#This Row],[Saida]])</f>
        <v>0</v>
      </c>
    </row>
    <row r="17" spans="1:12" ht="18.600000000000001" thickBot="1" x14ac:dyDescent="0.4">
      <c r="A17" s="15"/>
      <c r="B17" s="10"/>
      <c r="C17" s="11"/>
      <c r="D17" s="12"/>
      <c r="E17" s="2"/>
      <c r="F17" s="126"/>
      <c r="G17" s="24" t="s">
        <v>78</v>
      </c>
      <c r="H17" s="86" t="str">
        <f>'[2]TABELA - BARBEARIA'!H17</f>
        <v>Neutra</v>
      </c>
      <c r="I17" s="78">
        <f>'[2]TABELA - BARBEARIA'!I17</f>
        <v>30</v>
      </c>
      <c r="J17" s="91">
        <f>'[1]TABELA - BARBEARIA'!L17</f>
        <v>0</v>
      </c>
      <c r="K17" s="31"/>
      <c r="L17" s="21">
        <f>SUM(Tabela7[[#This Row],[Qtd]]-Tabela7[[#This Row],[Saida]])</f>
        <v>0</v>
      </c>
    </row>
    <row r="18" spans="1:12" ht="18.600000000000001" thickBot="1" x14ac:dyDescent="0.4">
      <c r="A18" s="15"/>
      <c r="C18" s="2"/>
      <c r="F18" s="126"/>
      <c r="G18" s="24" t="s">
        <v>79</v>
      </c>
      <c r="H18" s="85" t="str">
        <f>'[2]TABELA - BARBEARIA'!H18</f>
        <v xml:space="preserve">Teia </v>
      </c>
      <c r="I18" s="78">
        <f>'[2]TABELA - BARBEARIA'!I18</f>
        <v>30</v>
      </c>
      <c r="J18" s="21">
        <f>'[1]TABELA - BARBEARIA'!L18</f>
        <v>0</v>
      </c>
      <c r="K18" s="93"/>
      <c r="L18" s="21">
        <f>SUM(Tabela7[[#This Row],[Qtd]]-Tabela7[[#This Row],[Saida]])</f>
        <v>0</v>
      </c>
    </row>
    <row r="19" spans="1:12" ht="16.2" thickBot="1" x14ac:dyDescent="0.35">
      <c r="C19" s="2"/>
      <c r="F19" s="126"/>
      <c r="G19" s="24" t="s">
        <v>80</v>
      </c>
      <c r="H19" s="86" t="str">
        <f>'[2]TABELA - BARBEARIA'!H19</f>
        <v>Black</v>
      </c>
      <c r="I19" s="78">
        <f>'[2]TABELA - BARBEARIA'!I19</f>
        <v>30</v>
      </c>
      <c r="J19" s="91">
        <f>'[1]TABELA - BARBEARIA'!L19</f>
        <v>0</v>
      </c>
      <c r="K19" s="31"/>
      <c r="L19" s="21">
        <f>SUM(Tabela7[[#This Row],[Qtd]]-Tabela7[[#This Row],[Saida]])</f>
        <v>0</v>
      </c>
    </row>
    <row r="20" spans="1:12" ht="16.2" thickBot="1" x14ac:dyDescent="0.35">
      <c r="F20" s="126"/>
      <c r="G20" s="24" t="s">
        <v>81</v>
      </c>
      <c r="H20" s="85" t="str">
        <f>'[2]TABELA - BARBEARIA'!H20</f>
        <v>Shampoo Crescimento</v>
      </c>
      <c r="I20" s="78">
        <f>'[2]TABELA - BARBEARIA'!I20</f>
        <v>40</v>
      </c>
      <c r="J20" s="21">
        <f>'[1]TABELA - BARBEARIA'!L20</f>
        <v>0</v>
      </c>
      <c r="K20" s="93"/>
      <c r="L20" s="21">
        <f>SUM(Tabela7[[#This Row],[Qtd]]-Tabela7[[#This Row],[Saida]])</f>
        <v>0</v>
      </c>
    </row>
    <row r="21" spans="1:12" ht="16.2" thickBot="1" x14ac:dyDescent="0.35">
      <c r="F21" s="126"/>
      <c r="G21" s="24" t="s">
        <v>82</v>
      </c>
      <c r="H21" s="86" t="str">
        <f>'[2]TABELA - BARBEARIA'!H21</f>
        <v>Shampoo 2x1</v>
      </c>
      <c r="I21" s="78">
        <f>'[2]TABELA - BARBEARIA'!I21</f>
        <v>50</v>
      </c>
      <c r="J21" s="91">
        <f>'[1]TABELA - BARBEARIA'!L21</f>
        <v>0</v>
      </c>
      <c r="K21" s="31"/>
      <c r="L21" s="21">
        <f>SUM(Tabela7[[#This Row],[Qtd]]-Tabela7[[#This Row],[Saida]])</f>
        <v>0</v>
      </c>
    </row>
    <row r="22" spans="1:12" ht="16.2" thickBot="1" x14ac:dyDescent="0.35">
      <c r="F22" s="126"/>
      <c r="G22" s="24" t="s">
        <v>83</v>
      </c>
      <c r="H22" s="85" t="str">
        <f>'[2]TABELA - BARBEARIA'!H22</f>
        <v>Esfoliante</v>
      </c>
      <c r="I22" s="78">
        <f>'[2]TABELA - BARBEARIA'!I22</f>
        <v>35</v>
      </c>
      <c r="J22" s="21">
        <f>'[1]TABELA - BARBEARIA'!L22</f>
        <v>0</v>
      </c>
      <c r="K22" s="93"/>
      <c r="L22" s="21">
        <f>SUM(Tabela7[[#This Row],[Qtd]]-Tabela7[[#This Row],[Saida]])</f>
        <v>0</v>
      </c>
    </row>
    <row r="23" spans="1:12" ht="16.2" thickBot="1" x14ac:dyDescent="0.35">
      <c r="F23" s="126"/>
      <c r="G23" s="24" t="s">
        <v>84</v>
      </c>
      <c r="H23" s="86" t="str">
        <f>'[2]TABELA - BARBEARIA'!H23</f>
        <v>Balme</v>
      </c>
      <c r="I23" s="78">
        <f>'[2]TABELA - BARBEARIA'!I23</f>
        <v>35</v>
      </c>
      <c r="J23" s="91">
        <f>'[1]TABELA - BARBEARIA'!L23</f>
        <v>0</v>
      </c>
      <c r="K23" s="31"/>
      <c r="L23" s="21">
        <f>SUM(Tabela7[[#This Row],[Qtd]]-Tabela7[[#This Row],[Saida]])</f>
        <v>0</v>
      </c>
    </row>
    <row r="24" spans="1:12" ht="16.2" thickBot="1" x14ac:dyDescent="0.35">
      <c r="F24" s="126"/>
      <c r="G24" s="24" t="s">
        <v>85</v>
      </c>
      <c r="H24" s="85" t="str">
        <f>'[2]TABELA - BARBEARIA'!H24</f>
        <v>Run</v>
      </c>
      <c r="I24" s="78">
        <f>'[2]TABELA - BARBEARIA'!I24</f>
        <v>35</v>
      </c>
      <c r="J24" s="21">
        <f>'[1]TABELA - BARBEARIA'!L24</f>
        <v>0</v>
      </c>
      <c r="K24" s="93"/>
      <c r="L24" s="21">
        <f>SUM(Tabela7[[#This Row],[Qtd]]-Tabela7[[#This Row],[Saida]])</f>
        <v>0</v>
      </c>
    </row>
    <row r="25" spans="1:12" ht="16.2" thickBot="1" x14ac:dyDescent="0.35">
      <c r="F25" s="126"/>
      <c r="G25" s="24" t="s">
        <v>86</v>
      </c>
      <c r="H25" s="86" t="str">
        <f>'[2]TABELA - BARBEARIA'!H25</f>
        <v>Ferran</v>
      </c>
      <c r="I25" s="78">
        <f>'[2]TABELA - BARBEARIA'!I25</f>
        <v>35</v>
      </c>
      <c r="J25" s="91">
        <f>'[1]TABELA - BARBEARIA'!L25</f>
        <v>0</v>
      </c>
      <c r="K25" s="31"/>
      <c r="L25" s="21">
        <f>SUM(Tabela7[[#This Row],[Qtd]]-Tabela7[[#This Row],[Saida]])</f>
        <v>0</v>
      </c>
    </row>
    <row r="26" spans="1:12" ht="16.2" thickBot="1" x14ac:dyDescent="0.35">
      <c r="F26" s="126"/>
      <c r="G26" s="24" t="s">
        <v>87</v>
      </c>
      <c r="H26" s="85" t="str">
        <f>'[2]TABELA - BARBEARIA'!H26</f>
        <v>Azarro</v>
      </c>
      <c r="I26" s="78">
        <f>'[2]TABELA - BARBEARIA'!I26</f>
        <v>35</v>
      </c>
      <c r="J26" s="21">
        <f>'[1]TABELA - BARBEARIA'!L26</f>
        <v>0</v>
      </c>
      <c r="K26" s="93"/>
      <c r="L26" s="21">
        <f>SUM(Tabela7[[#This Row],[Qtd]]-Tabela7[[#This Row],[Saida]])</f>
        <v>0</v>
      </c>
    </row>
    <row r="27" spans="1:12" ht="16.2" thickBot="1" x14ac:dyDescent="0.35">
      <c r="F27" s="126"/>
      <c r="G27" s="24" t="s">
        <v>88</v>
      </c>
      <c r="H27" s="86" t="str">
        <f>'[2]TABELA - BARBEARIA'!H27</f>
        <v>Fizzy</v>
      </c>
      <c r="I27" s="78">
        <f>'[2]TABELA - BARBEARIA'!I27</f>
        <v>60</v>
      </c>
      <c r="J27" s="91">
        <f>'[1]TABELA - BARBEARIA'!L27</f>
        <v>0</v>
      </c>
      <c r="K27" s="31"/>
      <c r="L27" s="21">
        <f>SUM(Tabela7[[#This Row],[Qtd]]-Tabela7[[#This Row],[Saida]])</f>
        <v>0</v>
      </c>
    </row>
    <row r="28" spans="1:12" ht="16.2" thickBot="1" x14ac:dyDescent="0.35">
      <c r="F28" s="126"/>
      <c r="G28" s="24" t="s">
        <v>89</v>
      </c>
      <c r="H28" s="85" t="str">
        <f>'[2]TABELA - BARBEARIA'!H28</f>
        <v>Pos Liquido</v>
      </c>
      <c r="I28" s="78">
        <f>'[2]TABELA - BARBEARIA'!I28</f>
        <v>40</v>
      </c>
      <c r="J28" s="21">
        <f>'[1]TABELA - BARBEARIA'!L28</f>
        <v>0</v>
      </c>
      <c r="K28" s="93"/>
      <c r="L28" s="21">
        <f>SUM(Tabela7[[#This Row],[Qtd]]-Tabela7[[#This Row],[Saida]])</f>
        <v>0</v>
      </c>
    </row>
    <row r="29" spans="1:12" ht="16.2" thickBot="1" x14ac:dyDescent="0.35">
      <c r="F29" s="126"/>
      <c r="G29" s="24" t="s">
        <v>90</v>
      </c>
      <c r="H29" s="86" t="str">
        <f>'[2]TABELA - BARBEARIA'!H29</f>
        <v>Pos Crème</v>
      </c>
      <c r="I29" s="78">
        <f>'[2]TABELA - BARBEARIA'!I29</f>
        <v>35</v>
      </c>
      <c r="J29" s="91">
        <f>'[1]TABELA - BARBEARIA'!L29</f>
        <v>0</v>
      </c>
      <c r="K29" s="31"/>
      <c r="L29" s="21">
        <f>SUM(Tabela7[[#This Row],[Qtd]]-Tabela7[[#This Row],[Saida]])</f>
        <v>0</v>
      </c>
    </row>
    <row r="30" spans="1:12" ht="16.2" thickBot="1" x14ac:dyDescent="0.35">
      <c r="G30" s="24" t="s">
        <v>91</v>
      </c>
      <c r="H30" s="85">
        <f>'[2]TABELA - BARBEARIA'!H30</f>
        <v>0</v>
      </c>
      <c r="I30" s="78">
        <f>'[2]TABELA - BARBEARIA'!I30</f>
        <v>0</v>
      </c>
      <c r="J30" s="21">
        <f>'[1]TABELA - BARBEARIA'!L30</f>
        <v>0</v>
      </c>
      <c r="K30" s="94"/>
      <c r="L30" s="21">
        <f>SUM(Tabela7[[#This Row],[Qtd]]-Tabela7[[#This Row],[Saida]])</f>
        <v>0</v>
      </c>
    </row>
    <row r="31" spans="1:12" ht="16.2" thickBot="1" x14ac:dyDescent="0.35">
      <c r="G31" s="24" t="s">
        <v>92</v>
      </c>
      <c r="H31" s="86">
        <f>'[2]TABELA - BARBEARIA'!H31</f>
        <v>0</v>
      </c>
      <c r="I31" s="78">
        <f>'[2]TABELA - BARBEARIA'!I31</f>
        <v>0</v>
      </c>
      <c r="J31" s="90">
        <f>'[1]TABELA - BARBEARIA'!L31</f>
        <v>0</v>
      </c>
      <c r="K31" s="95"/>
      <c r="L31" s="21">
        <f>SUM(Tabela7[[#This Row],[Qtd]]-Tabela7[[#This Row],[Saida]])</f>
        <v>0</v>
      </c>
    </row>
    <row r="32" spans="1:12" ht="16.2" thickBot="1" x14ac:dyDescent="0.35">
      <c r="G32" s="24" t="s">
        <v>93</v>
      </c>
      <c r="H32" s="85">
        <f>'[2]TABELA - BARBEARIA'!H32</f>
        <v>0</v>
      </c>
      <c r="I32" s="78">
        <f>'[2]TABELA - BARBEARIA'!I32</f>
        <v>0</v>
      </c>
      <c r="J32" s="21">
        <f>'[1]TABELA - BARBEARIA'!L32</f>
        <v>0</v>
      </c>
      <c r="K32" s="94"/>
      <c r="L32" s="21">
        <f>SUM(Tabela7[[#This Row],[Qtd]]-Tabela7[[#This Row],[Saida]])</f>
        <v>0</v>
      </c>
    </row>
    <row r="33" spans="7:12" ht="16.2" thickBot="1" x14ac:dyDescent="0.35">
      <c r="G33" s="24" t="s">
        <v>94</v>
      </c>
      <c r="H33" s="86">
        <f>'[2]TABELA - BARBEARIA'!H33</f>
        <v>0</v>
      </c>
      <c r="I33" s="78">
        <f>'[2]TABELA - BARBEARIA'!I33</f>
        <v>0</v>
      </c>
      <c r="J33" s="90">
        <f>'[1]TABELA - BARBEARIA'!L33</f>
        <v>0</v>
      </c>
      <c r="K33" s="95"/>
      <c r="L33" s="21">
        <f>SUM(Tabela7[[#This Row],[Qtd]]-Tabela7[[#This Row],[Saida]])</f>
        <v>0</v>
      </c>
    </row>
    <row r="34" spans="7:12" ht="16.2" thickBot="1" x14ac:dyDescent="0.35">
      <c r="G34" s="24" t="s">
        <v>95</v>
      </c>
      <c r="H34" s="85">
        <f>'[2]TABELA - BARBEARIA'!H34</f>
        <v>0</v>
      </c>
      <c r="I34" s="78">
        <f>'[2]TABELA - BARBEARIA'!I34</f>
        <v>0</v>
      </c>
      <c r="J34" s="21">
        <f>'[1]TABELA - BARBEARIA'!L34</f>
        <v>0</v>
      </c>
      <c r="K34" s="94"/>
      <c r="L34" s="21">
        <f>SUM(Tabela7[[#This Row],[Qtd]]-Tabela7[[#This Row],[Saida]])</f>
        <v>0</v>
      </c>
    </row>
    <row r="35" spans="7:12" ht="16.2" thickBot="1" x14ac:dyDescent="0.35">
      <c r="G35" s="24" t="s">
        <v>96</v>
      </c>
      <c r="H35" s="86">
        <f>'[2]TABELA - BARBEARIA'!H35</f>
        <v>0</v>
      </c>
      <c r="I35" s="78">
        <f>'[2]TABELA - BARBEARIA'!I35</f>
        <v>0</v>
      </c>
      <c r="J35" s="92">
        <f>'[1]TABELA - BARBEARIA'!L35</f>
        <v>0</v>
      </c>
      <c r="K35" s="96"/>
      <c r="L35" s="21">
        <f>SUM(Tabela7[[#This Row],[Qtd]]-Tabela7[[#This Row],[Saida]])</f>
        <v>0</v>
      </c>
    </row>
  </sheetData>
  <mergeCells count="5">
    <mergeCell ref="A5:A15"/>
    <mergeCell ref="F5:F14"/>
    <mergeCell ref="F15:F29"/>
    <mergeCell ref="A1:L1"/>
    <mergeCell ref="E2:G2"/>
  </mergeCells>
  <phoneticPr fontId="14" type="noConversion"/>
  <dataValidations disablePrompts="1"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showRowColHeaders="0" zoomScaleNormal="100" workbookViewId="0">
      <pane ySplit="1" topLeftCell="A2" activePane="bottomLeft" state="frozen"/>
      <selection pane="bottomLeft" activeCell="E4" sqref="E4:E8"/>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0" t="s">
        <v>7</v>
      </c>
      <c r="B1" s="130"/>
      <c r="C1" s="130"/>
      <c r="D1" s="130"/>
      <c r="E1" s="130"/>
      <c r="F1" s="39" t="s">
        <v>72</v>
      </c>
      <c r="G1" s="123">
        <f ca="1">TODAY()</f>
        <v>44123</v>
      </c>
      <c r="H1" s="123"/>
      <c r="I1" s="123"/>
      <c r="J1" s="123"/>
      <c r="K1" s="123"/>
    </row>
    <row r="2" spans="1:11" ht="15" thickBot="1" x14ac:dyDescent="0.35">
      <c r="C2" s="6"/>
    </row>
    <row r="3" spans="1:11" ht="18.600000000000001" customHeight="1" thickBot="1" x14ac:dyDescent="0.4">
      <c r="A3" s="17"/>
      <c r="C3" s="25" t="s">
        <v>1</v>
      </c>
      <c r="D3" s="26" t="s">
        <v>2</v>
      </c>
      <c r="E3" s="26" t="s">
        <v>70</v>
      </c>
      <c r="F3" s="76" t="s">
        <v>106</v>
      </c>
      <c r="G3" s="76" t="s">
        <v>105</v>
      </c>
      <c r="H3" s="76" t="s">
        <v>107</v>
      </c>
    </row>
    <row r="4" spans="1:11" ht="18.600000000000001" customHeight="1" thickBot="1" x14ac:dyDescent="0.4">
      <c r="A4" s="129" t="s">
        <v>15</v>
      </c>
      <c r="B4" s="9">
        <v>1</v>
      </c>
      <c r="C4" s="1" t="str">
        <f>'[2]TABELA - BAR'!C4</f>
        <v>Skol Puro Malte Lata 350ml</v>
      </c>
      <c r="D4" s="7">
        <f>'[2]TABELA - BAR'!D4</f>
        <v>3.5</v>
      </c>
      <c r="E4" s="7">
        <f>'[2]TABELA - BAR'!E4</f>
        <v>10</v>
      </c>
      <c r="F4" s="79">
        <f>'[1]TABELA - BAR'!H4</f>
        <v>0</v>
      </c>
      <c r="G4" s="79"/>
      <c r="H4" s="79">
        <f>SUM(F4-G4)</f>
        <v>0</v>
      </c>
    </row>
    <row r="5" spans="1:11" ht="18.600000000000001" customHeight="1" thickBot="1" x14ac:dyDescent="0.4">
      <c r="A5" s="129"/>
      <c r="B5" s="9">
        <v>2</v>
      </c>
      <c r="C5" s="1" t="str">
        <f>'[2]TABELA - BAR'!C5</f>
        <v>Budweiser Lata 350ml</v>
      </c>
      <c r="D5" s="7">
        <f>'[2]TABELA - BAR'!D5</f>
        <v>4.5</v>
      </c>
      <c r="E5" s="7">
        <f>'[2]TABELA - BAR'!E5</f>
        <v>12</v>
      </c>
      <c r="F5" s="45">
        <f>'[1]TABELA - BAR'!H5</f>
        <v>0</v>
      </c>
      <c r="G5" s="45"/>
      <c r="H5" s="80">
        <f t="shared" ref="H5:H8" si="0">SUM(F5-G5)</f>
        <v>0</v>
      </c>
    </row>
    <row r="6" spans="1:11" ht="18.600000000000001" customHeight="1" thickBot="1" x14ac:dyDescent="0.4">
      <c r="A6" s="129"/>
      <c r="B6" s="9">
        <v>3</v>
      </c>
      <c r="C6" s="1" t="str">
        <f>'[2]TABELA - BAR'!C6</f>
        <v>Brahma Duplo Malte Lata 350ml</v>
      </c>
      <c r="D6" s="7">
        <f>'[2]TABELA - BAR'!D6</f>
        <v>3.5</v>
      </c>
      <c r="E6" s="7">
        <f>'[2]TABELA - BAR'!E6</f>
        <v>10</v>
      </c>
      <c r="F6" s="79">
        <f>'[1]TABELA - BAR'!H6</f>
        <v>0</v>
      </c>
      <c r="G6" s="79"/>
      <c r="H6" s="79">
        <f t="shared" si="0"/>
        <v>0</v>
      </c>
    </row>
    <row r="7" spans="1:11" ht="18.600000000000001" customHeight="1" thickBot="1" x14ac:dyDescent="0.4">
      <c r="A7" s="129"/>
      <c r="B7" s="9">
        <v>4</v>
      </c>
      <c r="C7" s="1">
        <f>'[2]TABELA - BAR'!C7</f>
        <v>0</v>
      </c>
      <c r="D7" s="7">
        <f>'[2]TABELA - BAR'!D7</f>
        <v>0</v>
      </c>
      <c r="E7" s="7">
        <f>'[2]TABELA - BAR'!E7</f>
        <v>0</v>
      </c>
      <c r="F7" s="45">
        <f>'[1]TABELA - BAR'!H7</f>
        <v>0</v>
      </c>
      <c r="G7" s="45"/>
      <c r="H7" s="80">
        <f t="shared" si="0"/>
        <v>0</v>
      </c>
    </row>
    <row r="8" spans="1:11" ht="18.600000000000001" customHeight="1" thickBot="1" x14ac:dyDescent="0.4">
      <c r="A8" s="129"/>
      <c r="B8" s="9">
        <v>5</v>
      </c>
      <c r="C8" s="1">
        <f>'[2]TABELA - BAR'!C8</f>
        <v>0</v>
      </c>
      <c r="D8" s="7">
        <f>'[2]TABELA - BAR'!D8</f>
        <v>0</v>
      </c>
      <c r="E8" s="7">
        <f>'[2]TABELA - BAR'!E8</f>
        <v>0</v>
      </c>
      <c r="F8" s="79">
        <f>'[1]TABELA - BAR'!H8</f>
        <v>0</v>
      </c>
      <c r="G8" s="79"/>
      <c r="H8" s="79">
        <f t="shared" si="0"/>
        <v>0</v>
      </c>
    </row>
    <row r="9" spans="1:11" ht="18.600000000000001" customHeight="1" thickBot="1" x14ac:dyDescent="0.35">
      <c r="A9" s="129"/>
      <c r="B9" s="2"/>
      <c r="C9" s="38"/>
      <c r="D9" s="177"/>
    </row>
    <row r="10" spans="1:11" ht="18.600000000000001" thickBot="1" x14ac:dyDescent="0.4">
      <c r="A10" s="129"/>
      <c r="B10" s="5"/>
      <c r="C10" s="3" t="str">
        <f>'[2]TABELA - BAR'!C10</f>
        <v>Refrigerante</v>
      </c>
      <c r="D10" s="178" t="str">
        <f>'[2]TABELA - BAR'!D10</f>
        <v>Preco</v>
      </c>
      <c r="E10" s="43" t="s">
        <v>75</v>
      </c>
      <c r="F10" s="43" t="s">
        <v>105</v>
      </c>
      <c r="G10" s="43" t="s">
        <v>107</v>
      </c>
    </row>
    <row r="11" spans="1:11" ht="18.600000000000001" customHeight="1" thickBot="1" x14ac:dyDescent="0.4">
      <c r="A11" s="129"/>
      <c r="B11" s="9">
        <v>6</v>
      </c>
      <c r="C11" s="1" t="str">
        <f>'[2]TABELA - BAR'!C11</f>
        <v>Coca-Cola Lata 350ml</v>
      </c>
      <c r="D11" s="8">
        <f>'[2]TABELA - BAR'!D11</f>
        <v>3</v>
      </c>
      <c r="E11" s="44">
        <f>'[1]TABELA - BAR'!G11</f>
        <v>0</v>
      </c>
      <c r="F11" s="44"/>
      <c r="G11" s="44">
        <f>SUM(E11-F11)</f>
        <v>0</v>
      </c>
    </row>
    <row r="12" spans="1:11" ht="18.600000000000001" customHeight="1" thickBot="1" x14ac:dyDescent="0.4">
      <c r="A12" s="129"/>
      <c r="B12" s="9">
        <v>7</v>
      </c>
      <c r="C12" s="1">
        <f>'[2]TABELA - BAR'!C12</f>
        <v>0</v>
      </c>
      <c r="D12" s="8">
        <f>'[2]TABELA - BAR'!D12</f>
        <v>0</v>
      </c>
      <c r="E12" s="79">
        <f>'[1]TABELA - BAR'!G12</f>
        <v>0</v>
      </c>
      <c r="F12" s="79"/>
      <c r="G12" s="47">
        <f t="shared" ref="G12:G13" si="1">SUM(E12-F12)</f>
        <v>0</v>
      </c>
    </row>
    <row r="13" spans="1:11" ht="18.600000000000001" thickBot="1" x14ac:dyDescent="0.4">
      <c r="A13" s="129"/>
      <c r="B13" s="9">
        <v>8</v>
      </c>
      <c r="C13" s="1">
        <f>'[2]TABELA - BAR'!C13</f>
        <v>0</v>
      </c>
      <c r="D13" s="8">
        <f>'[2]TABELA - BAR'!D13</f>
        <v>0</v>
      </c>
      <c r="E13" s="46">
        <f>'[1]TABELA - BAR'!G13</f>
        <v>0</v>
      </c>
      <c r="F13" s="46"/>
      <c r="G13" s="80">
        <f t="shared" si="1"/>
        <v>0</v>
      </c>
    </row>
    <row r="14" spans="1:11" ht="18.600000000000001" customHeight="1" thickBot="1" x14ac:dyDescent="0.35">
      <c r="A14" s="129"/>
      <c r="B14" s="2"/>
      <c r="C14" s="38"/>
      <c r="D14" s="177"/>
    </row>
    <row r="15" spans="1:11" ht="18.600000000000001" thickBot="1" x14ac:dyDescent="0.4">
      <c r="A15" s="129"/>
      <c r="B15" s="5"/>
      <c r="C15" s="4" t="str">
        <f>'[2]TABELA - BAR'!C15</f>
        <v>Aperitivos</v>
      </c>
      <c r="D15" s="179" t="str">
        <f>'[2]TABELA - BAR'!D15</f>
        <v>Preco</v>
      </c>
      <c r="E15" s="43" t="s">
        <v>75</v>
      </c>
      <c r="F15" s="43" t="s">
        <v>105</v>
      </c>
      <c r="G15" s="43" t="s">
        <v>107</v>
      </c>
    </row>
    <row r="16" spans="1:11" ht="18.600000000000001" customHeight="1" thickBot="1" x14ac:dyDescent="0.4">
      <c r="A16" s="129"/>
      <c r="B16" s="49">
        <v>9</v>
      </c>
      <c r="C16" s="50" t="str">
        <f>'[2]TABELA - BAR'!C16</f>
        <v>Amendoim</v>
      </c>
      <c r="D16" s="77">
        <f>'[2]TABELA - BAR'!D16</f>
        <v>5</v>
      </c>
      <c r="E16" s="47">
        <f>'[1]TABELA - BAR'!G16</f>
        <v>0</v>
      </c>
      <c r="F16" s="47"/>
      <c r="G16" s="47">
        <f>SUM(E16-F16)</f>
        <v>0</v>
      </c>
    </row>
    <row r="17" spans="1:7" ht="18.600000000000001" customHeight="1" thickBot="1" x14ac:dyDescent="0.4">
      <c r="A17" s="129"/>
      <c r="B17" s="49">
        <v>10</v>
      </c>
      <c r="C17" s="50" t="str">
        <f>'[2]TABELA - BAR'!C17</f>
        <v>Paçoca</v>
      </c>
      <c r="D17" s="77">
        <f>'[2]TABELA - BAR'!D17</f>
        <v>1</v>
      </c>
      <c r="E17" s="80">
        <f>'[1]TABELA - BAR'!G17</f>
        <v>0</v>
      </c>
      <c r="F17" s="80"/>
      <c r="G17" s="44">
        <f t="shared" ref="G17:G27" si="2">SUM(E17-F17)</f>
        <v>0</v>
      </c>
    </row>
    <row r="18" spans="1:7" ht="18.600000000000001" customHeight="1" thickBot="1" x14ac:dyDescent="0.4">
      <c r="A18" s="129"/>
      <c r="B18" s="49">
        <v>11</v>
      </c>
      <c r="C18" s="50" t="str">
        <f>'[2]TABELA - BAR'!C18</f>
        <v>Baton</v>
      </c>
      <c r="D18" s="77">
        <f>'[2]TABELA - BAR'!D18</f>
        <v>1.5</v>
      </c>
      <c r="E18" s="47">
        <f>'[1]TABELA - BAR'!G18</f>
        <v>0</v>
      </c>
      <c r="F18" s="48"/>
      <c r="G18" s="47">
        <f t="shared" si="2"/>
        <v>0</v>
      </c>
    </row>
    <row r="19" spans="1:7" ht="18.600000000000001" customHeight="1" thickBot="1" x14ac:dyDescent="0.4">
      <c r="A19" s="129"/>
      <c r="B19" s="49">
        <v>12</v>
      </c>
      <c r="C19" s="50" t="str">
        <f>'[2]TABELA - BAR'!C19</f>
        <v>Chocolate Kit-Kat</v>
      </c>
      <c r="D19" s="77">
        <f>'[2]TABELA - BAR'!D19</f>
        <v>3.5</v>
      </c>
      <c r="E19" s="80">
        <f>'[1]TABELA - BAR'!G19</f>
        <v>0</v>
      </c>
      <c r="F19" s="80"/>
      <c r="G19" s="44">
        <f t="shared" si="2"/>
        <v>0</v>
      </c>
    </row>
    <row r="20" spans="1:7" ht="18.600000000000001" customHeight="1" thickBot="1" x14ac:dyDescent="0.4">
      <c r="A20" s="129"/>
      <c r="B20" s="49">
        <v>13</v>
      </c>
      <c r="C20" s="50" t="str">
        <f>'[2]TABELA - BAR'!C20</f>
        <v>Halls</v>
      </c>
      <c r="D20" s="77">
        <f>'[2]TABELA - BAR'!D20</f>
        <v>2</v>
      </c>
      <c r="E20" s="47">
        <f>'[1]TABELA - BAR'!G20</f>
        <v>0</v>
      </c>
      <c r="F20" s="48"/>
      <c r="G20" s="47">
        <f t="shared" si="2"/>
        <v>0</v>
      </c>
    </row>
    <row r="21" spans="1:7" ht="18.600000000000001" customHeight="1" thickBot="1" x14ac:dyDescent="0.4">
      <c r="A21" s="129"/>
      <c r="B21" s="49">
        <v>14</v>
      </c>
      <c r="C21" s="50" t="str">
        <f>'[2]TABELA - BAR'!C21</f>
        <v>Trident</v>
      </c>
      <c r="D21" s="77">
        <f>'[2]TABELA - BAR'!D21</f>
        <v>2</v>
      </c>
      <c r="E21" s="80">
        <f>'[1]TABELA - BAR'!G21</f>
        <v>0</v>
      </c>
      <c r="F21" s="80"/>
      <c r="G21" s="44">
        <f t="shared" si="2"/>
        <v>0</v>
      </c>
    </row>
    <row r="22" spans="1:7" ht="18.600000000000001" customHeight="1" thickBot="1" x14ac:dyDescent="0.4">
      <c r="A22" s="129"/>
      <c r="B22" s="49">
        <v>15</v>
      </c>
      <c r="C22" s="50" t="str">
        <f>'[2]TABELA - BAR'!C22</f>
        <v>Bala Yogurte</v>
      </c>
      <c r="D22" s="77">
        <f>'[2]TABELA - BAR'!D22</f>
        <v>0.2</v>
      </c>
      <c r="E22" s="47">
        <f>'[1]TABELA - BAR'!G22</f>
        <v>0</v>
      </c>
      <c r="F22" s="48"/>
      <c r="G22" s="47">
        <f t="shared" si="2"/>
        <v>0</v>
      </c>
    </row>
    <row r="23" spans="1:7" ht="18.600000000000001" customHeight="1" thickBot="1" x14ac:dyDescent="0.4">
      <c r="A23" s="42"/>
      <c r="B23" s="49">
        <v>16</v>
      </c>
      <c r="C23" s="50" t="str">
        <f>'[2]TABELA - BAR'!C23</f>
        <v>Bala Caramelo</v>
      </c>
      <c r="D23" s="77">
        <f>'[2]TABELA - BAR'!D23</f>
        <v>0.5</v>
      </c>
      <c r="E23" s="80">
        <f>'[1]TABELA - BAR'!G23</f>
        <v>0</v>
      </c>
      <c r="F23" s="80"/>
      <c r="G23" s="44">
        <f t="shared" si="2"/>
        <v>0</v>
      </c>
    </row>
    <row r="24" spans="1:7" ht="18.600000000000001" customHeight="1" thickBot="1" x14ac:dyDescent="0.4">
      <c r="A24" s="42"/>
      <c r="B24" s="49">
        <v>17</v>
      </c>
      <c r="C24" s="50">
        <f>'[2]TABELA - BAR'!C24</f>
        <v>0</v>
      </c>
      <c r="D24" s="77">
        <f>'[2]TABELA - BAR'!D24</f>
        <v>0</v>
      </c>
      <c r="E24" s="47">
        <f>'[1]TABELA - BAR'!G24</f>
        <v>0</v>
      </c>
      <c r="F24" s="48"/>
      <c r="G24" s="47">
        <f t="shared" si="2"/>
        <v>0</v>
      </c>
    </row>
    <row r="25" spans="1:7" ht="18.600000000000001" customHeight="1" thickBot="1" x14ac:dyDescent="0.4">
      <c r="A25" s="42"/>
      <c r="B25" s="49">
        <v>18</v>
      </c>
      <c r="C25" s="50">
        <f>'[2]TABELA - BAR'!C25</f>
        <v>0</v>
      </c>
      <c r="D25" s="77">
        <f>'[2]TABELA - BAR'!D25</f>
        <v>0</v>
      </c>
      <c r="E25" s="80">
        <f>'[1]TABELA - BAR'!G25</f>
        <v>0</v>
      </c>
      <c r="F25" s="80"/>
      <c r="G25" s="44">
        <f t="shared" si="2"/>
        <v>0</v>
      </c>
    </row>
    <row r="26" spans="1:7" ht="18.600000000000001" customHeight="1" thickBot="1" x14ac:dyDescent="0.4">
      <c r="A26" s="42"/>
      <c r="B26" s="49">
        <v>19</v>
      </c>
      <c r="C26" s="50">
        <f>'[2]TABELA - BAR'!C26</f>
        <v>0</v>
      </c>
      <c r="D26" s="77">
        <f>'[2]TABELA - BAR'!D26</f>
        <v>0</v>
      </c>
      <c r="E26" s="47">
        <f>'[1]TABELA - BAR'!G26</f>
        <v>0</v>
      </c>
      <c r="F26" s="48"/>
      <c r="G26" s="47">
        <f t="shared" si="2"/>
        <v>0</v>
      </c>
    </row>
    <row r="27" spans="1:7" ht="18.600000000000001" customHeight="1" thickBot="1" x14ac:dyDescent="0.4">
      <c r="A27" s="42"/>
      <c r="B27" s="49">
        <v>20</v>
      </c>
      <c r="C27" s="50">
        <f>'[2]TABELA - BAR'!C27</f>
        <v>0</v>
      </c>
      <c r="D27" s="77">
        <f>'[2]TABELA - BAR'!D27</f>
        <v>0</v>
      </c>
      <c r="E27" s="80">
        <f>'[1]TABELA - BAR'!G27</f>
        <v>0</v>
      </c>
      <c r="F27" s="80"/>
      <c r="G27" s="80">
        <f t="shared" si="2"/>
        <v>0</v>
      </c>
    </row>
    <row r="36" spans="3:3" x14ac:dyDescent="0.3">
      <c r="C36" s="16"/>
    </row>
  </sheetData>
  <mergeCells count="3">
    <mergeCell ref="A4:A22"/>
    <mergeCell ref="G1:K1"/>
    <mergeCell ref="A1:E1"/>
  </mergeCells>
  <phoneticPr fontId="14"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3" sqref="A3:B3"/>
    </sheetView>
  </sheetViews>
  <sheetFormatPr defaultRowHeight="14.4" x14ac:dyDescent="0.3"/>
  <cols>
    <col min="7" max="7" width="33.109375" bestFit="1" customWidth="1"/>
  </cols>
  <sheetData>
    <row r="1" spans="1:7" ht="29.4" thickBot="1" x14ac:dyDescent="0.35">
      <c r="A1" s="133" t="s">
        <v>71</v>
      </c>
      <c r="B1" s="133"/>
      <c r="C1" s="133"/>
      <c r="D1" s="133"/>
      <c r="F1" s="39" t="s">
        <v>72</v>
      </c>
      <c r="G1" s="40">
        <f ca="1">TODAY()</f>
        <v>44123</v>
      </c>
    </row>
    <row r="2" spans="1:7" x14ac:dyDescent="0.3">
      <c r="A2" s="134" t="s">
        <v>73</v>
      </c>
      <c r="B2" s="135"/>
      <c r="C2" s="134" t="s">
        <v>74</v>
      </c>
      <c r="D2" s="135"/>
    </row>
    <row r="3" spans="1:7" x14ac:dyDescent="0.3">
      <c r="A3" s="136">
        <f>[2]FORNECEDORES!A3</f>
        <v>0</v>
      </c>
      <c r="B3" s="131"/>
      <c r="C3" s="131">
        <f>[2]FORNECEDORES!C3</f>
        <v>0</v>
      </c>
      <c r="D3" s="132"/>
    </row>
    <row r="4" spans="1:7" x14ac:dyDescent="0.3">
      <c r="A4" s="184">
        <f>[2]FORNECEDORES!A4</f>
        <v>0</v>
      </c>
      <c r="B4" s="185"/>
      <c r="C4" s="180">
        <f>[2]FORNECEDORES!C4</f>
        <v>0</v>
      </c>
      <c r="D4" s="181"/>
    </row>
    <row r="5" spans="1:7" x14ac:dyDescent="0.3">
      <c r="A5" s="186">
        <f>[2]FORNECEDORES!A5</f>
        <v>0</v>
      </c>
      <c r="B5" s="187"/>
      <c r="C5" s="182">
        <f>[2]FORNECEDORES!C5</f>
        <v>0</v>
      </c>
      <c r="D5" s="183"/>
    </row>
    <row r="6" spans="1:7" x14ac:dyDescent="0.3">
      <c r="A6" s="184">
        <f>[2]FORNECEDORES!A6</f>
        <v>0</v>
      </c>
      <c r="B6" s="185"/>
      <c r="C6" s="180">
        <f>[2]FORNECEDORES!C6</f>
        <v>0</v>
      </c>
      <c r="D6" s="181"/>
    </row>
    <row r="7" spans="1:7" x14ac:dyDescent="0.3">
      <c r="A7" s="186">
        <f>[2]FORNECEDORES!A7</f>
        <v>0</v>
      </c>
      <c r="B7" s="187"/>
      <c r="C7" s="182">
        <f>[2]FORNECEDORES!C7</f>
        <v>0</v>
      </c>
      <c r="D7" s="183"/>
    </row>
    <row r="8" spans="1:7" x14ac:dyDescent="0.3">
      <c r="A8" s="184">
        <f>[2]FORNECEDORES!A8</f>
        <v>0</v>
      </c>
      <c r="B8" s="185"/>
      <c r="C8" s="180">
        <f>[2]FORNECEDORES!C8</f>
        <v>0</v>
      </c>
      <c r="D8" s="181"/>
    </row>
    <row r="9" spans="1:7" x14ac:dyDescent="0.3">
      <c r="A9" s="186">
        <f>[2]FORNECEDORES!A9</f>
        <v>0</v>
      </c>
      <c r="B9" s="187"/>
      <c r="C9" s="182">
        <f>[2]FORNECEDORES!C9</f>
        <v>0</v>
      </c>
      <c r="D9" s="183"/>
    </row>
    <row r="10" spans="1:7" x14ac:dyDescent="0.3">
      <c r="A10" s="184">
        <f>[2]FORNECEDORES!A10</f>
        <v>0</v>
      </c>
      <c r="B10" s="185"/>
      <c r="C10" s="180">
        <f>[2]FORNECEDORES!C10</f>
        <v>0</v>
      </c>
      <c r="D10" s="181"/>
    </row>
    <row r="11" spans="1:7" x14ac:dyDescent="0.3">
      <c r="A11" s="186">
        <f>[2]FORNECEDORES!A11</f>
        <v>0</v>
      </c>
      <c r="B11" s="187"/>
      <c r="C11" s="182">
        <f>[2]FORNECEDORES!C11</f>
        <v>0</v>
      </c>
      <c r="D11" s="183"/>
    </row>
    <row r="12" spans="1:7" x14ac:dyDescent="0.3">
      <c r="A12" s="184">
        <f>[2]FORNECEDORES!A12</f>
        <v>0</v>
      </c>
      <c r="B12" s="185"/>
      <c r="C12" s="180">
        <f>[2]FORNECEDORES!C12</f>
        <v>0</v>
      </c>
      <c r="D12" s="181"/>
    </row>
    <row r="13" spans="1:7" x14ac:dyDescent="0.3">
      <c r="A13" s="186">
        <f>[2]FORNECEDORES!A13</f>
        <v>0</v>
      </c>
      <c r="B13" s="187"/>
      <c r="C13" s="182">
        <f>[2]FORNECEDORES!C13</f>
        <v>0</v>
      </c>
      <c r="D13" s="183"/>
    </row>
    <row r="14" spans="1:7" x14ac:dyDescent="0.3">
      <c r="A14" s="184">
        <f>[2]FORNECEDORES!A14</f>
        <v>0</v>
      </c>
      <c r="B14" s="185"/>
      <c r="C14" s="180">
        <f>[2]FORNECEDORES!C14</f>
        <v>0</v>
      </c>
      <c r="D14" s="181"/>
    </row>
    <row r="15" spans="1:7" x14ac:dyDescent="0.3">
      <c r="A15" s="186">
        <f>[2]FORNECEDORES!A15</f>
        <v>0</v>
      </c>
      <c r="B15" s="187"/>
      <c r="C15" s="182">
        <f>[2]FORNECEDORES!C15</f>
        <v>0</v>
      </c>
      <c r="D15" s="183"/>
    </row>
    <row r="16" spans="1:7" x14ac:dyDescent="0.3">
      <c r="A16" s="184">
        <f>[2]FORNECEDORES!A16</f>
        <v>0</v>
      </c>
      <c r="B16" s="185"/>
      <c r="C16" s="180">
        <f>[2]FORNECEDORES!C16</f>
        <v>0</v>
      </c>
      <c r="D16" s="181"/>
    </row>
    <row r="17" spans="1:4" x14ac:dyDescent="0.3">
      <c r="A17" s="186">
        <f>[2]FORNECEDORES!A17</f>
        <v>0</v>
      </c>
      <c r="B17" s="187"/>
      <c r="C17" s="182">
        <f>[2]FORNECEDORES!C17</f>
        <v>0</v>
      </c>
      <c r="D17" s="183"/>
    </row>
    <row r="18" spans="1:4" x14ac:dyDescent="0.3">
      <c r="A18" s="184">
        <f>[2]FORNECEDORES!A18</f>
        <v>0</v>
      </c>
      <c r="B18" s="185"/>
      <c r="C18" s="180">
        <f>[2]FORNECEDORES!C18</f>
        <v>0</v>
      </c>
      <c r="D18" s="181"/>
    </row>
    <row r="19" spans="1:4" x14ac:dyDescent="0.3">
      <c r="A19" s="186">
        <f>[2]FORNECEDORES!A19</f>
        <v>0</v>
      </c>
      <c r="B19" s="187"/>
      <c r="C19" s="182">
        <f>[2]FORNECEDORES!C19</f>
        <v>0</v>
      </c>
      <c r="D19" s="183"/>
    </row>
    <row r="20" spans="1:4" x14ac:dyDescent="0.3">
      <c r="A20" s="184">
        <f>[2]FORNECEDORES!A20</f>
        <v>0</v>
      </c>
      <c r="B20" s="185"/>
      <c r="C20" s="180">
        <f>[2]FORNECEDORES!C20</f>
        <v>0</v>
      </c>
      <c r="D20" s="181"/>
    </row>
    <row r="21" spans="1:4" x14ac:dyDescent="0.3">
      <c r="A21" s="186">
        <f>[2]FORNECEDORES!A21</f>
        <v>0</v>
      </c>
      <c r="B21" s="187"/>
      <c r="C21" s="182">
        <f>[2]FORNECEDORES!C21</f>
        <v>0</v>
      </c>
      <c r="D21" s="183"/>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95"/>
  <sheetViews>
    <sheetView showGridLines="0" zoomScaleNormal="100" workbookViewId="0">
      <pane ySplit="4" topLeftCell="A5" activePane="bottomLeft" state="frozen"/>
      <selection pane="bottomLeft" activeCell="O10" sqref="O10:P10"/>
    </sheetView>
  </sheetViews>
  <sheetFormatPr defaultRowHeight="14.4" x14ac:dyDescent="0.3"/>
  <cols>
    <col min="3" max="3" width="8.21875" bestFit="1" customWidth="1"/>
    <col min="4" max="4" width="11.33203125" bestFit="1" customWidth="1"/>
    <col min="5" max="5" width="10.44140625" bestFit="1" customWidth="1"/>
    <col min="7" max="8" width="13.109375" bestFit="1" customWidth="1"/>
    <col min="9" max="9" width="10.44140625" bestFit="1" customWidth="1"/>
    <col min="10" max="10" width="11.33203125" bestFit="1" customWidth="1"/>
    <col min="11" max="11" width="13" customWidth="1"/>
    <col min="12" max="12" width="11" bestFit="1" customWidth="1"/>
    <col min="13" max="13" width="10.44140625" bestFit="1" customWidth="1"/>
    <col min="14" max="14" width="13.109375" bestFit="1" customWidth="1"/>
    <col min="15" max="15" width="11.33203125" bestFit="1" customWidth="1"/>
    <col min="16" max="16" width="11" bestFit="1" customWidth="1"/>
    <col min="17" max="17" width="11.33203125" bestFit="1" customWidth="1"/>
  </cols>
  <sheetData>
    <row r="1" spans="1:17" ht="46.2" x14ac:dyDescent="0.85">
      <c r="A1" s="88"/>
      <c r="B1" s="88"/>
      <c r="C1" s="88"/>
      <c r="D1" s="88"/>
      <c r="E1" s="88"/>
      <c r="F1" s="88"/>
      <c r="G1" s="88"/>
      <c r="H1" s="88"/>
      <c r="I1" s="88"/>
      <c r="J1" s="88"/>
      <c r="K1" s="88"/>
      <c r="L1" s="88"/>
      <c r="M1" s="88"/>
      <c r="N1" s="88"/>
      <c r="O1" s="88"/>
      <c r="P1" s="88"/>
      <c r="Q1" s="88"/>
    </row>
    <row r="4" spans="1:17" x14ac:dyDescent="0.3">
      <c r="I4" s="39" t="s">
        <v>72</v>
      </c>
      <c r="J4" s="140">
        <f ca="1">TODAY()</f>
        <v>44123</v>
      </c>
      <c r="K4" s="140"/>
      <c r="L4" s="140"/>
      <c r="M4" s="140"/>
    </row>
    <row r="5" spans="1:17" ht="21.6" thickBot="1" x14ac:dyDescent="0.35">
      <c r="O5" s="58"/>
      <c r="P5" s="58"/>
      <c r="Q5" s="58"/>
    </row>
    <row r="6" spans="1:17" ht="21.6" thickBot="1" x14ac:dyDescent="0.35">
      <c r="E6" s="137" t="s">
        <v>29</v>
      </c>
      <c r="F6" s="138"/>
      <c r="G6" s="138"/>
      <c r="H6" s="138"/>
      <c r="I6" s="138"/>
      <c r="J6" s="138"/>
      <c r="K6" s="138"/>
      <c r="L6" s="138"/>
      <c r="M6" s="138"/>
      <c r="N6" s="138"/>
      <c r="O6" s="138"/>
      <c r="P6" s="139"/>
      <c r="Q6" s="38"/>
    </row>
    <row r="7" spans="1:17" ht="16.2" thickBot="1" x14ac:dyDescent="0.35">
      <c r="E7" s="69"/>
      <c r="F7" s="63" t="s">
        <v>100</v>
      </c>
      <c r="G7" s="63" t="s">
        <v>99</v>
      </c>
      <c r="H7" s="63" t="s">
        <v>101</v>
      </c>
      <c r="I7" s="69"/>
      <c r="J7" s="63" t="s">
        <v>100</v>
      </c>
      <c r="K7" s="63" t="s">
        <v>99</v>
      </c>
      <c r="L7" s="70" t="s">
        <v>101</v>
      </c>
      <c r="M7" s="69"/>
      <c r="N7" s="63" t="s">
        <v>100</v>
      </c>
      <c r="O7" s="63" t="s">
        <v>99</v>
      </c>
      <c r="P7" s="70" t="s">
        <v>101</v>
      </c>
      <c r="Q7" s="38"/>
    </row>
    <row r="8" spans="1:17" ht="15.6" x14ac:dyDescent="0.3">
      <c r="E8" s="36" t="s">
        <v>31</v>
      </c>
      <c r="F8" s="56"/>
      <c r="G8" s="59"/>
      <c r="H8" s="66"/>
      <c r="I8" s="64" t="s">
        <v>44</v>
      </c>
      <c r="J8" s="71"/>
      <c r="K8" s="61"/>
      <c r="L8" s="73"/>
      <c r="M8" s="36" t="s">
        <v>57</v>
      </c>
      <c r="N8" s="56"/>
      <c r="O8" s="59"/>
      <c r="P8" s="66"/>
      <c r="Q8" s="38"/>
    </row>
    <row r="9" spans="1:17" ht="15.6" x14ac:dyDescent="0.3">
      <c r="E9" s="33" t="s">
        <v>32</v>
      </c>
      <c r="F9" s="31"/>
      <c r="G9" s="61"/>
      <c r="H9" s="74"/>
      <c r="I9" s="30" t="s">
        <v>45</v>
      </c>
      <c r="J9" s="32"/>
      <c r="K9" s="60"/>
      <c r="L9" s="67"/>
      <c r="M9" s="33" t="s">
        <v>58</v>
      </c>
      <c r="N9" s="31"/>
      <c r="O9" s="61"/>
      <c r="P9" s="74"/>
      <c r="Q9" s="38"/>
    </row>
    <row r="10" spans="1:17" ht="15.6" x14ac:dyDescent="0.3">
      <c r="E10" s="30" t="s">
        <v>33</v>
      </c>
      <c r="F10" s="32"/>
      <c r="G10" s="60"/>
      <c r="H10" s="67"/>
      <c r="I10" s="33" t="s">
        <v>46</v>
      </c>
      <c r="J10" s="31"/>
      <c r="K10" s="61"/>
      <c r="L10" s="74"/>
      <c r="M10" s="30" t="s">
        <v>59</v>
      </c>
      <c r="N10" s="32"/>
      <c r="O10" s="60"/>
      <c r="P10" s="67"/>
      <c r="Q10" s="38"/>
    </row>
    <row r="11" spans="1:17" ht="15.6" x14ac:dyDescent="0.3">
      <c r="E11" s="33" t="s">
        <v>34</v>
      </c>
      <c r="F11" s="31"/>
      <c r="G11" s="61"/>
      <c r="H11" s="74"/>
      <c r="I11" s="30" t="s">
        <v>47</v>
      </c>
      <c r="J11" s="32"/>
      <c r="K11" s="60"/>
      <c r="L11" s="67"/>
      <c r="M11" s="33" t="s">
        <v>60</v>
      </c>
      <c r="N11" s="31"/>
      <c r="O11" s="61"/>
      <c r="P11" s="74"/>
      <c r="Q11" s="38"/>
    </row>
    <row r="12" spans="1:17" ht="15.6" x14ac:dyDescent="0.3">
      <c r="E12" s="30" t="s">
        <v>35</v>
      </c>
      <c r="F12" s="32"/>
      <c r="G12" s="60"/>
      <c r="H12" s="67"/>
      <c r="I12" s="33" t="s">
        <v>48</v>
      </c>
      <c r="J12" s="31"/>
      <c r="K12" s="61"/>
      <c r="L12" s="74"/>
      <c r="M12" s="30" t="s">
        <v>61</v>
      </c>
      <c r="N12" s="32"/>
      <c r="O12" s="60"/>
      <c r="P12" s="67"/>
      <c r="Q12" s="38"/>
    </row>
    <row r="13" spans="1:17" ht="15.6" x14ac:dyDescent="0.3">
      <c r="E13" s="33" t="s">
        <v>36</v>
      </c>
      <c r="F13" s="31"/>
      <c r="G13" s="61"/>
      <c r="H13" s="74"/>
      <c r="I13" s="30" t="s">
        <v>49</v>
      </c>
      <c r="J13" s="32"/>
      <c r="K13" s="60"/>
      <c r="L13" s="67"/>
      <c r="M13" s="33" t="s">
        <v>62</v>
      </c>
      <c r="N13" s="31"/>
      <c r="O13" s="61"/>
      <c r="P13" s="74"/>
      <c r="Q13" s="38"/>
    </row>
    <row r="14" spans="1:17" ht="15.6" x14ac:dyDescent="0.3">
      <c r="E14" s="30" t="s">
        <v>37</v>
      </c>
      <c r="F14" s="32"/>
      <c r="G14" s="60"/>
      <c r="H14" s="67"/>
      <c r="I14" s="33" t="s">
        <v>50</v>
      </c>
      <c r="J14" s="31"/>
      <c r="K14" s="61"/>
      <c r="L14" s="74"/>
      <c r="M14" s="30" t="s">
        <v>63</v>
      </c>
      <c r="N14" s="32"/>
      <c r="O14" s="60"/>
      <c r="P14" s="67"/>
      <c r="Q14" s="38"/>
    </row>
    <row r="15" spans="1:17" ht="15.6" x14ac:dyDescent="0.3">
      <c r="E15" s="33" t="s">
        <v>38</v>
      </c>
      <c r="F15" s="31"/>
      <c r="G15" s="61"/>
      <c r="H15" s="74"/>
      <c r="I15" s="30" t="s">
        <v>52</v>
      </c>
      <c r="J15" s="32"/>
      <c r="K15" s="60"/>
      <c r="L15" s="67"/>
      <c r="M15" s="33" t="s">
        <v>64</v>
      </c>
      <c r="N15" s="31"/>
      <c r="O15" s="61"/>
      <c r="P15" s="74"/>
      <c r="Q15" s="38"/>
    </row>
    <row r="16" spans="1:17" ht="15.6" x14ac:dyDescent="0.3">
      <c r="E16" s="30" t="s">
        <v>39</v>
      </c>
      <c r="F16" s="32"/>
      <c r="G16" s="60"/>
      <c r="H16" s="67"/>
      <c r="I16" s="33" t="s">
        <v>51</v>
      </c>
      <c r="J16" s="31"/>
      <c r="K16" s="61"/>
      <c r="L16" s="74"/>
      <c r="M16" s="30" t="s">
        <v>65</v>
      </c>
      <c r="N16" s="32"/>
      <c r="O16" s="60"/>
      <c r="P16" s="67"/>
      <c r="Q16" s="122"/>
    </row>
    <row r="17" spans="5:17" ht="15.6" x14ac:dyDescent="0.3">
      <c r="E17" s="33" t="s">
        <v>40</v>
      </c>
      <c r="F17" s="31"/>
      <c r="G17" s="61"/>
      <c r="H17" s="74"/>
      <c r="I17" s="30" t="s">
        <v>53</v>
      </c>
      <c r="J17" s="32"/>
      <c r="K17" s="60"/>
      <c r="L17" s="67"/>
      <c r="M17" s="33" t="s">
        <v>66</v>
      </c>
      <c r="N17" s="31"/>
      <c r="O17" s="61"/>
      <c r="P17" s="74"/>
      <c r="Q17" s="38"/>
    </row>
    <row r="18" spans="5:17" ht="15.6" x14ac:dyDescent="0.3">
      <c r="E18" s="30" t="s">
        <v>41</v>
      </c>
      <c r="F18" s="32"/>
      <c r="G18" s="60"/>
      <c r="H18" s="67"/>
      <c r="I18" s="33" t="s">
        <v>54</v>
      </c>
      <c r="J18" s="31"/>
      <c r="K18" s="61"/>
      <c r="L18" s="74"/>
      <c r="M18" s="30" t="s">
        <v>67</v>
      </c>
      <c r="N18" s="32"/>
      <c r="O18" s="60"/>
      <c r="P18" s="67"/>
      <c r="Q18" s="11"/>
    </row>
    <row r="19" spans="5:17" ht="15.6" x14ac:dyDescent="0.3">
      <c r="E19" s="33" t="s">
        <v>42</v>
      </c>
      <c r="F19" s="31"/>
      <c r="G19" s="61"/>
      <c r="H19" s="74"/>
      <c r="I19" s="30" t="s">
        <v>55</v>
      </c>
      <c r="J19" s="32"/>
      <c r="K19" s="60"/>
      <c r="L19" s="67"/>
      <c r="M19" s="33" t="s">
        <v>68</v>
      </c>
      <c r="N19" s="31"/>
      <c r="O19" s="61"/>
      <c r="P19" s="74"/>
      <c r="Q19" s="11"/>
    </row>
    <row r="20" spans="5:17" ht="16.2" thickBot="1" x14ac:dyDescent="0.35">
      <c r="E20" s="34" t="s">
        <v>43</v>
      </c>
      <c r="F20" s="57"/>
      <c r="G20" s="113"/>
      <c r="H20" s="68"/>
      <c r="I20" s="65" t="s">
        <v>56</v>
      </c>
      <c r="J20" s="35"/>
      <c r="K20" s="61"/>
      <c r="L20" s="75"/>
      <c r="M20" s="34" t="s">
        <v>69</v>
      </c>
      <c r="N20" s="57"/>
      <c r="O20" s="113"/>
      <c r="P20" s="68"/>
      <c r="Q20" s="11"/>
    </row>
    <row r="21" spans="5:17" ht="21.6" thickBot="1" x14ac:dyDescent="0.35">
      <c r="J21" s="81" t="s">
        <v>103</v>
      </c>
      <c r="K21" s="82">
        <f>SUM(L21:N21)</f>
        <v>0</v>
      </c>
      <c r="L21" s="83">
        <f>COUNTIF(H8:H20,J21)</f>
        <v>0</v>
      </c>
      <c r="M21" s="83">
        <f>COUNTIF(L8:L20,J21)</f>
        <v>0</v>
      </c>
      <c r="N21" s="84">
        <f>COUNTIF(P8:P20,J21)</f>
        <v>0</v>
      </c>
      <c r="O21" s="58"/>
      <c r="P21" s="58"/>
      <c r="Q21" s="58"/>
    </row>
    <row r="22" spans="5:17" ht="16.2" thickBot="1" x14ac:dyDescent="0.35">
      <c r="G22" s="118" t="s">
        <v>104</v>
      </c>
      <c r="H22" s="120">
        <f>SUM(D83:F95)</f>
        <v>0</v>
      </c>
      <c r="M22" s="119" t="s">
        <v>115</v>
      </c>
      <c r="N22" s="117">
        <f>SUM('CONTROLE DE ENTRADA'!F13-CAIXA!H22)</f>
        <v>0</v>
      </c>
      <c r="O22" s="11"/>
      <c r="P22" s="62"/>
      <c r="Q22" s="62"/>
    </row>
    <row r="23" spans="5:17" x14ac:dyDescent="0.3">
      <c r="N23" s="11"/>
      <c r="O23" s="11"/>
      <c r="P23" s="62"/>
      <c r="Q23" s="62"/>
    </row>
    <row r="24" spans="5:17" ht="15" thickBot="1" x14ac:dyDescent="0.35">
      <c r="N24" s="11"/>
      <c r="O24" s="11"/>
      <c r="P24" s="62"/>
      <c r="Q24" s="62"/>
    </row>
    <row r="25" spans="5:17" ht="21.6" thickBot="1" x14ac:dyDescent="0.35">
      <c r="E25" s="137" t="s">
        <v>30</v>
      </c>
      <c r="F25" s="138"/>
      <c r="G25" s="138"/>
      <c r="H25" s="138"/>
      <c r="I25" s="138"/>
      <c r="J25" s="138"/>
      <c r="K25" s="138"/>
      <c r="L25" s="138"/>
      <c r="M25" s="138"/>
      <c r="N25" s="138"/>
      <c r="O25" s="138"/>
      <c r="P25" s="139"/>
      <c r="Q25" s="38"/>
    </row>
    <row r="26" spans="5:17" ht="16.2" thickBot="1" x14ac:dyDescent="0.35">
      <c r="E26" s="69"/>
      <c r="F26" s="63" t="s">
        <v>100</v>
      </c>
      <c r="G26" s="63" t="s">
        <v>99</v>
      </c>
      <c r="H26" s="63" t="s">
        <v>101</v>
      </c>
      <c r="I26" s="69"/>
      <c r="J26" s="63" t="s">
        <v>100</v>
      </c>
      <c r="K26" s="63" t="s">
        <v>99</v>
      </c>
      <c r="L26" s="70" t="s">
        <v>101</v>
      </c>
      <c r="M26" s="69"/>
      <c r="N26" s="63" t="s">
        <v>100</v>
      </c>
      <c r="O26" s="63" t="s">
        <v>99</v>
      </c>
      <c r="P26" s="70" t="s">
        <v>101</v>
      </c>
      <c r="Q26" s="38"/>
    </row>
    <row r="27" spans="5:17" ht="15.6" x14ac:dyDescent="0.3">
      <c r="E27" s="36" t="s">
        <v>31</v>
      </c>
      <c r="F27" s="56"/>
      <c r="G27" s="59"/>
      <c r="H27" s="66"/>
      <c r="I27" s="64" t="s">
        <v>44</v>
      </c>
      <c r="J27" s="71"/>
      <c r="K27" s="61"/>
      <c r="L27" s="73"/>
      <c r="M27" s="36" t="s">
        <v>57</v>
      </c>
      <c r="N27" s="56"/>
      <c r="O27" s="59"/>
      <c r="P27" s="66"/>
      <c r="Q27" s="38"/>
    </row>
    <row r="28" spans="5:17" ht="15.6" x14ac:dyDescent="0.3">
      <c r="E28" s="33" t="s">
        <v>32</v>
      </c>
      <c r="F28" s="31"/>
      <c r="G28" s="61"/>
      <c r="H28" s="74"/>
      <c r="I28" s="30" t="s">
        <v>45</v>
      </c>
      <c r="J28" s="32"/>
      <c r="K28" s="60"/>
      <c r="L28" s="67"/>
      <c r="M28" s="33" t="s">
        <v>58</v>
      </c>
      <c r="N28" s="31"/>
      <c r="O28" s="61"/>
      <c r="P28" s="74"/>
      <c r="Q28" s="38"/>
    </row>
    <row r="29" spans="5:17" ht="15.6" x14ac:dyDescent="0.3">
      <c r="E29" s="30" t="s">
        <v>33</v>
      </c>
      <c r="F29" s="32"/>
      <c r="G29" s="60"/>
      <c r="H29" s="67"/>
      <c r="I29" s="33" t="s">
        <v>46</v>
      </c>
      <c r="J29" s="31"/>
      <c r="K29" s="61"/>
      <c r="L29" s="74"/>
      <c r="M29" s="30" t="s">
        <v>59</v>
      </c>
      <c r="N29" s="32"/>
      <c r="O29" s="60"/>
      <c r="P29" s="67"/>
      <c r="Q29" s="38"/>
    </row>
    <row r="30" spans="5:17" ht="15.6" x14ac:dyDescent="0.3">
      <c r="E30" s="33" t="s">
        <v>34</v>
      </c>
      <c r="F30" s="31"/>
      <c r="G30" s="61"/>
      <c r="H30" s="74"/>
      <c r="I30" s="30" t="s">
        <v>47</v>
      </c>
      <c r="J30" s="32"/>
      <c r="K30" s="60"/>
      <c r="L30" s="67"/>
      <c r="M30" s="33" t="s">
        <v>60</v>
      </c>
      <c r="N30" s="31"/>
      <c r="O30" s="61"/>
      <c r="P30" s="74"/>
      <c r="Q30" s="38"/>
    </row>
    <row r="31" spans="5:17" ht="15.6" x14ac:dyDescent="0.3">
      <c r="E31" s="30" t="s">
        <v>35</v>
      </c>
      <c r="F31" s="32"/>
      <c r="G31" s="60"/>
      <c r="H31" s="67"/>
      <c r="I31" s="33" t="s">
        <v>48</v>
      </c>
      <c r="J31" s="31"/>
      <c r="K31" s="61"/>
      <c r="L31" s="74"/>
      <c r="M31" s="30" t="s">
        <v>61</v>
      </c>
      <c r="N31" s="32"/>
      <c r="O31" s="60"/>
      <c r="P31" s="67"/>
      <c r="Q31" s="38"/>
    </row>
    <row r="32" spans="5:17" ht="15.6" x14ac:dyDescent="0.3">
      <c r="E32" s="33" t="s">
        <v>36</v>
      </c>
      <c r="F32" s="31"/>
      <c r="G32" s="61"/>
      <c r="H32" s="74"/>
      <c r="I32" s="30" t="s">
        <v>49</v>
      </c>
      <c r="J32" s="32"/>
      <c r="K32" s="60"/>
      <c r="L32" s="67"/>
      <c r="M32" s="33" t="s">
        <v>62</v>
      </c>
      <c r="N32" s="31"/>
      <c r="O32" s="61"/>
      <c r="P32" s="74"/>
      <c r="Q32" s="38"/>
    </row>
    <row r="33" spans="5:17" ht="15.6" x14ac:dyDescent="0.3">
      <c r="E33" s="30" t="s">
        <v>37</v>
      </c>
      <c r="F33" s="32"/>
      <c r="G33" s="60"/>
      <c r="H33" s="67"/>
      <c r="I33" s="33" t="s">
        <v>50</v>
      </c>
      <c r="J33" s="31"/>
      <c r="K33" s="61"/>
      <c r="L33" s="74"/>
      <c r="M33" s="30" t="s">
        <v>63</v>
      </c>
      <c r="N33" s="32"/>
      <c r="O33" s="60"/>
      <c r="P33" s="67"/>
      <c r="Q33" s="38"/>
    </row>
    <row r="34" spans="5:17" ht="15.6" x14ac:dyDescent="0.3">
      <c r="E34" s="33" t="s">
        <v>38</v>
      </c>
      <c r="F34" s="31"/>
      <c r="G34" s="61"/>
      <c r="H34" s="74"/>
      <c r="I34" s="30" t="s">
        <v>52</v>
      </c>
      <c r="J34" s="32"/>
      <c r="K34" s="60"/>
      <c r="L34" s="67"/>
      <c r="M34" s="33" t="s">
        <v>64</v>
      </c>
      <c r="N34" s="31"/>
      <c r="O34" s="61"/>
      <c r="P34" s="74"/>
      <c r="Q34" s="38"/>
    </row>
    <row r="35" spans="5:17" ht="15.6" x14ac:dyDescent="0.3">
      <c r="E35" s="30" t="s">
        <v>39</v>
      </c>
      <c r="F35" s="32"/>
      <c r="G35" s="60"/>
      <c r="H35" s="67"/>
      <c r="I35" s="33" t="s">
        <v>51</v>
      </c>
      <c r="J35" s="31"/>
      <c r="K35" s="61"/>
      <c r="L35" s="74"/>
      <c r="M35" s="30" t="s">
        <v>65</v>
      </c>
      <c r="N35" s="32"/>
      <c r="O35" s="60"/>
      <c r="P35" s="67"/>
      <c r="Q35" s="38"/>
    </row>
    <row r="36" spans="5:17" ht="15.6" x14ac:dyDescent="0.3">
      <c r="E36" s="33" t="s">
        <v>40</v>
      </c>
      <c r="F36" s="31"/>
      <c r="G36" s="61"/>
      <c r="H36" s="74"/>
      <c r="I36" s="30" t="s">
        <v>53</v>
      </c>
      <c r="J36" s="32"/>
      <c r="K36" s="60"/>
      <c r="L36" s="67"/>
      <c r="M36" s="33" t="s">
        <v>66</v>
      </c>
      <c r="N36" s="31"/>
      <c r="O36" s="61"/>
      <c r="P36" s="74"/>
      <c r="Q36" s="38"/>
    </row>
    <row r="37" spans="5:17" ht="15.6" x14ac:dyDescent="0.3">
      <c r="E37" s="30" t="s">
        <v>41</v>
      </c>
      <c r="F37" s="32"/>
      <c r="G37" s="60"/>
      <c r="H37" s="67"/>
      <c r="I37" s="33" t="s">
        <v>54</v>
      </c>
      <c r="J37" s="31"/>
      <c r="K37" s="61"/>
      <c r="L37" s="74"/>
      <c r="M37" s="30" t="s">
        <v>67</v>
      </c>
      <c r="N37" s="32"/>
      <c r="O37" s="60"/>
      <c r="P37" s="67"/>
      <c r="Q37" s="11"/>
    </row>
    <row r="38" spans="5:17" ht="15.6" x14ac:dyDescent="0.3">
      <c r="E38" s="33" t="s">
        <v>42</v>
      </c>
      <c r="F38" s="31"/>
      <c r="G38" s="61"/>
      <c r="H38" s="74"/>
      <c r="I38" s="30" t="s">
        <v>55</v>
      </c>
      <c r="J38" s="32"/>
      <c r="K38" s="60"/>
      <c r="L38" s="67"/>
      <c r="M38" s="33" t="s">
        <v>68</v>
      </c>
      <c r="N38" s="31"/>
      <c r="O38" s="61"/>
      <c r="P38" s="74"/>
      <c r="Q38" s="11"/>
    </row>
    <row r="39" spans="5:17" ht="16.2" thickBot="1" x14ac:dyDescent="0.35">
      <c r="E39" s="34" t="s">
        <v>43</v>
      </c>
      <c r="F39" s="57"/>
      <c r="G39" s="113"/>
      <c r="H39" s="68"/>
      <c r="I39" s="65" t="s">
        <v>56</v>
      </c>
      <c r="J39" s="35"/>
      <c r="K39" s="61"/>
      <c r="L39" s="75"/>
      <c r="M39" s="34" t="s">
        <v>69</v>
      </c>
      <c r="N39" s="57"/>
      <c r="O39" s="113"/>
      <c r="P39" s="68"/>
      <c r="Q39" s="11"/>
    </row>
    <row r="40" spans="5:17" ht="21.6" thickBot="1" x14ac:dyDescent="0.35">
      <c r="J40" s="81" t="s">
        <v>104</v>
      </c>
      <c r="K40" s="82">
        <f>SUM(L40:N40)</f>
        <v>0</v>
      </c>
      <c r="L40" s="83">
        <f>COUNTIF(H27:H39,J40)</f>
        <v>0</v>
      </c>
      <c r="M40" s="83">
        <f>COUNTIF(L27:L39,J40)</f>
        <v>0</v>
      </c>
      <c r="N40" s="84">
        <f>COUNTIF(P27:P39,J40)</f>
        <v>0</v>
      </c>
      <c r="O40" s="58"/>
      <c r="P40" s="58"/>
      <c r="Q40" s="58"/>
    </row>
    <row r="41" spans="5:17" ht="21.6" thickBot="1" x14ac:dyDescent="0.35">
      <c r="G41" s="118" t="s">
        <v>104</v>
      </c>
      <c r="H41" s="120">
        <f>SUM(H83:J95)</f>
        <v>0</v>
      </c>
      <c r="I41" s="116"/>
      <c r="J41" s="114"/>
      <c r="L41" s="115"/>
      <c r="M41" s="119" t="s">
        <v>115</v>
      </c>
      <c r="N41" s="117">
        <f>SUM('CONTROLE DE ENTRADA'!$H$13-CAIXA!$H$41)</f>
        <v>0</v>
      </c>
      <c r="O41" s="58"/>
      <c r="P41" s="58"/>
      <c r="Q41" s="58"/>
    </row>
    <row r="42" spans="5:17" ht="15" thickBot="1" x14ac:dyDescent="0.35"/>
    <row r="43" spans="5:17" ht="21.6" thickBot="1" x14ac:dyDescent="0.35">
      <c r="E43" s="137" t="s">
        <v>98</v>
      </c>
      <c r="F43" s="138"/>
      <c r="G43" s="138"/>
      <c r="H43" s="138"/>
      <c r="I43" s="138"/>
      <c r="J43" s="138"/>
      <c r="K43" s="138"/>
      <c r="L43" s="138"/>
      <c r="M43" s="138"/>
      <c r="N43" s="138"/>
      <c r="O43" s="138"/>
      <c r="P43" s="139"/>
      <c r="Q43" s="38"/>
    </row>
    <row r="44" spans="5:17" ht="16.2" thickBot="1" x14ac:dyDescent="0.35">
      <c r="E44" s="69"/>
      <c r="F44" s="63" t="s">
        <v>100</v>
      </c>
      <c r="G44" s="63" t="s">
        <v>99</v>
      </c>
      <c r="H44" s="63" t="s">
        <v>101</v>
      </c>
      <c r="I44" s="69"/>
      <c r="J44" s="63" t="s">
        <v>100</v>
      </c>
      <c r="K44" s="63" t="s">
        <v>99</v>
      </c>
      <c r="L44" s="70" t="s">
        <v>101</v>
      </c>
      <c r="M44" s="69"/>
      <c r="N44" s="63" t="s">
        <v>100</v>
      </c>
      <c r="O44" s="63" t="s">
        <v>99</v>
      </c>
      <c r="P44" s="70" t="s">
        <v>101</v>
      </c>
      <c r="Q44" s="38"/>
    </row>
    <row r="45" spans="5:17" ht="16.2" thickBot="1" x14ac:dyDescent="0.35">
      <c r="E45" s="36" t="s">
        <v>31</v>
      </c>
      <c r="F45" s="56"/>
      <c r="G45" s="59"/>
      <c r="H45" s="66"/>
      <c r="I45" s="64" t="s">
        <v>44</v>
      </c>
      <c r="J45" s="100"/>
      <c r="K45" s="104"/>
      <c r="L45" s="73"/>
      <c r="M45" s="36" t="s">
        <v>57</v>
      </c>
      <c r="N45" s="56"/>
      <c r="O45" s="59"/>
      <c r="P45" s="66"/>
      <c r="Q45" s="38"/>
    </row>
    <row r="46" spans="5:17" ht="16.2" thickBot="1" x14ac:dyDescent="0.35">
      <c r="E46" s="30" t="s">
        <v>108</v>
      </c>
      <c r="F46" s="141"/>
      <c r="G46" s="142"/>
      <c r="H46" s="143"/>
      <c r="I46" s="33" t="s">
        <v>108</v>
      </c>
      <c r="J46" s="144"/>
      <c r="K46" s="145"/>
      <c r="L46" s="146"/>
      <c r="M46" s="30" t="s">
        <v>108</v>
      </c>
      <c r="N46" s="141"/>
      <c r="O46" s="142"/>
      <c r="P46" s="143"/>
      <c r="Q46" s="38"/>
    </row>
    <row r="47" spans="5:17" ht="16.2" thickBot="1" x14ac:dyDescent="0.35">
      <c r="E47" s="33" t="s">
        <v>32</v>
      </c>
      <c r="F47" s="31"/>
      <c r="G47" s="61"/>
      <c r="H47" s="74"/>
      <c r="I47" s="30" t="s">
        <v>45</v>
      </c>
      <c r="J47" s="32"/>
      <c r="K47" s="60"/>
      <c r="L47" s="67"/>
      <c r="M47" s="33" t="s">
        <v>58</v>
      </c>
      <c r="N47" s="31"/>
      <c r="O47" s="61"/>
      <c r="P47" s="74"/>
      <c r="Q47" s="38"/>
    </row>
    <row r="48" spans="5:17" ht="16.2" thickBot="1" x14ac:dyDescent="0.35">
      <c r="E48" s="33" t="s">
        <v>108</v>
      </c>
      <c r="F48" s="144"/>
      <c r="G48" s="145"/>
      <c r="H48" s="146"/>
      <c r="I48" s="30" t="s">
        <v>108</v>
      </c>
      <c r="J48" s="141"/>
      <c r="K48" s="142"/>
      <c r="L48" s="143"/>
      <c r="M48" s="33" t="s">
        <v>108</v>
      </c>
      <c r="N48" s="144"/>
      <c r="O48" s="145"/>
      <c r="P48" s="146"/>
      <c r="Q48" s="38"/>
    </row>
    <row r="49" spans="2:17" ht="16.2" thickBot="1" x14ac:dyDescent="0.35">
      <c r="E49" s="30" t="s">
        <v>33</v>
      </c>
      <c r="F49" s="32"/>
      <c r="G49" s="60"/>
      <c r="H49" s="67"/>
      <c r="I49" s="33" t="s">
        <v>46</v>
      </c>
      <c r="J49" s="31"/>
      <c r="K49" s="61"/>
      <c r="L49" s="74"/>
      <c r="M49" s="30" t="s">
        <v>59</v>
      </c>
      <c r="N49" s="32"/>
      <c r="O49" s="60"/>
      <c r="P49" s="67"/>
      <c r="Q49" s="38"/>
    </row>
    <row r="50" spans="2:17" ht="16.2" thickBot="1" x14ac:dyDescent="0.35">
      <c r="E50" s="30" t="s">
        <v>108</v>
      </c>
      <c r="F50" s="141"/>
      <c r="G50" s="142"/>
      <c r="H50" s="143"/>
      <c r="I50" s="33" t="s">
        <v>108</v>
      </c>
      <c r="J50" s="144"/>
      <c r="K50" s="145"/>
      <c r="L50" s="146"/>
      <c r="M50" s="30" t="s">
        <v>108</v>
      </c>
      <c r="N50" s="141"/>
      <c r="O50" s="142"/>
      <c r="P50" s="143"/>
      <c r="Q50" s="38"/>
    </row>
    <row r="51" spans="2:17" ht="16.2" thickBot="1" x14ac:dyDescent="0.35">
      <c r="E51" s="33" t="s">
        <v>34</v>
      </c>
      <c r="F51" s="31"/>
      <c r="G51" s="61"/>
      <c r="H51" s="74"/>
      <c r="I51" s="30" t="s">
        <v>47</v>
      </c>
      <c r="J51" s="32"/>
      <c r="K51" s="60"/>
      <c r="L51" s="67"/>
      <c r="M51" s="33" t="s">
        <v>60</v>
      </c>
      <c r="N51" s="31"/>
      <c r="O51" s="61"/>
      <c r="P51" s="74"/>
      <c r="Q51" s="38"/>
    </row>
    <row r="52" spans="2:17" ht="16.2" thickBot="1" x14ac:dyDescent="0.35">
      <c r="E52" s="33" t="s">
        <v>108</v>
      </c>
      <c r="F52" s="144"/>
      <c r="G52" s="145"/>
      <c r="H52" s="146"/>
      <c r="I52" s="30" t="s">
        <v>108</v>
      </c>
      <c r="J52" s="141"/>
      <c r="K52" s="142"/>
      <c r="L52" s="143"/>
      <c r="M52" s="33" t="s">
        <v>108</v>
      </c>
      <c r="N52" s="144"/>
      <c r="O52" s="145"/>
      <c r="P52" s="146"/>
      <c r="Q52" s="38"/>
    </row>
    <row r="53" spans="2:17" ht="16.2" thickBot="1" x14ac:dyDescent="0.35">
      <c r="E53" s="30" t="s">
        <v>35</v>
      </c>
      <c r="F53" s="32"/>
      <c r="G53" s="60"/>
      <c r="H53" s="67"/>
      <c r="I53" s="33" t="s">
        <v>48</v>
      </c>
      <c r="J53" s="31"/>
      <c r="K53" s="61"/>
      <c r="L53" s="74"/>
      <c r="M53" s="30" t="s">
        <v>61</v>
      </c>
      <c r="N53" s="32"/>
      <c r="O53" s="60"/>
      <c r="P53" s="67"/>
      <c r="Q53" s="38"/>
    </row>
    <row r="54" spans="2:17" ht="16.2" thickBot="1" x14ac:dyDescent="0.35">
      <c r="E54" s="30" t="s">
        <v>108</v>
      </c>
      <c r="F54" s="141"/>
      <c r="G54" s="142"/>
      <c r="H54" s="143"/>
      <c r="I54" s="33" t="s">
        <v>108</v>
      </c>
      <c r="J54" s="144"/>
      <c r="K54" s="145"/>
      <c r="L54" s="146"/>
      <c r="M54" s="30" t="s">
        <v>108</v>
      </c>
      <c r="N54" s="141"/>
      <c r="O54" s="142"/>
      <c r="P54" s="143"/>
      <c r="Q54" s="38"/>
    </row>
    <row r="55" spans="2:17" ht="16.2" thickBot="1" x14ac:dyDescent="0.35">
      <c r="E55" s="33" t="s">
        <v>36</v>
      </c>
      <c r="F55" s="31"/>
      <c r="G55" s="61"/>
      <c r="H55" s="74"/>
      <c r="I55" s="30" t="s">
        <v>49</v>
      </c>
      <c r="J55" s="32"/>
      <c r="K55" s="60"/>
      <c r="L55" s="67"/>
      <c r="M55" s="33" t="s">
        <v>62</v>
      </c>
      <c r="N55" s="31"/>
      <c r="O55" s="61"/>
      <c r="P55" s="74"/>
      <c r="Q55" s="38"/>
    </row>
    <row r="56" spans="2:17" ht="16.2" thickBot="1" x14ac:dyDescent="0.35">
      <c r="E56" s="33" t="s">
        <v>108</v>
      </c>
      <c r="F56" s="144"/>
      <c r="G56" s="145"/>
      <c r="H56" s="146"/>
      <c r="I56" s="30" t="s">
        <v>108</v>
      </c>
      <c r="J56" s="141"/>
      <c r="K56" s="142"/>
      <c r="L56" s="143"/>
      <c r="M56" s="33" t="s">
        <v>108</v>
      </c>
      <c r="N56" s="144"/>
      <c r="O56" s="145"/>
      <c r="P56" s="146"/>
      <c r="Q56" s="38"/>
    </row>
    <row r="57" spans="2:17" ht="16.2" thickBot="1" x14ac:dyDescent="0.35">
      <c r="E57" s="30" t="s">
        <v>37</v>
      </c>
      <c r="F57" s="32"/>
      <c r="G57" s="60"/>
      <c r="H57" s="67"/>
      <c r="I57" s="33" t="s">
        <v>50</v>
      </c>
      <c r="J57" s="31"/>
      <c r="K57" s="61"/>
      <c r="L57" s="74"/>
      <c r="M57" s="30" t="s">
        <v>63</v>
      </c>
      <c r="N57" s="32"/>
      <c r="O57" s="60"/>
      <c r="P57" s="67"/>
      <c r="Q57" s="38"/>
    </row>
    <row r="58" spans="2:17" ht="16.2" thickBot="1" x14ac:dyDescent="0.35">
      <c r="E58" s="30" t="s">
        <v>108</v>
      </c>
      <c r="F58" s="141"/>
      <c r="G58" s="142"/>
      <c r="H58" s="143"/>
      <c r="I58" s="33" t="s">
        <v>108</v>
      </c>
      <c r="J58" s="144"/>
      <c r="K58" s="145"/>
      <c r="L58" s="146"/>
      <c r="M58" s="30" t="s">
        <v>108</v>
      </c>
      <c r="N58" s="141"/>
      <c r="O58" s="142"/>
      <c r="P58" s="143"/>
      <c r="Q58" s="38"/>
    </row>
    <row r="59" spans="2:17" ht="16.2" thickBot="1" x14ac:dyDescent="0.35">
      <c r="E59" s="33" t="s">
        <v>38</v>
      </c>
      <c r="F59" s="31"/>
      <c r="G59" s="61"/>
      <c r="H59" s="74"/>
      <c r="I59" s="30" t="s">
        <v>52</v>
      </c>
      <c r="J59" s="32"/>
      <c r="K59" s="60"/>
      <c r="L59" s="67"/>
      <c r="M59" s="33" t="s">
        <v>64</v>
      </c>
      <c r="N59" s="31"/>
      <c r="O59" s="61"/>
      <c r="P59" s="74"/>
      <c r="Q59" s="38"/>
    </row>
    <row r="60" spans="2:17" ht="16.2" thickBot="1" x14ac:dyDescent="0.35">
      <c r="B60" s="2"/>
      <c r="E60" s="33" t="s">
        <v>108</v>
      </c>
      <c r="F60" s="144"/>
      <c r="G60" s="145"/>
      <c r="H60" s="146"/>
      <c r="I60" s="30" t="s">
        <v>108</v>
      </c>
      <c r="J60" s="141"/>
      <c r="K60" s="142"/>
      <c r="L60" s="143"/>
      <c r="M60" s="33" t="s">
        <v>108</v>
      </c>
      <c r="N60" s="144"/>
      <c r="O60" s="145"/>
      <c r="P60" s="146"/>
      <c r="Q60" s="38"/>
    </row>
    <row r="61" spans="2:17" ht="16.2" thickBot="1" x14ac:dyDescent="0.35">
      <c r="B61" s="2"/>
      <c r="E61" s="30" t="s">
        <v>39</v>
      </c>
      <c r="F61" s="32"/>
      <c r="G61" s="60"/>
      <c r="H61" s="67"/>
      <c r="I61" s="33" t="s">
        <v>51</v>
      </c>
      <c r="J61" s="31"/>
      <c r="K61" s="61"/>
      <c r="L61" s="74"/>
      <c r="M61" s="30" t="s">
        <v>65</v>
      </c>
      <c r="N61" s="32"/>
      <c r="O61" s="60"/>
      <c r="P61" s="67"/>
      <c r="Q61" s="38"/>
    </row>
    <row r="62" spans="2:17" ht="16.2" thickBot="1" x14ac:dyDescent="0.35">
      <c r="B62" s="2"/>
      <c r="E62" s="30" t="s">
        <v>108</v>
      </c>
      <c r="F62" s="141"/>
      <c r="G62" s="142"/>
      <c r="H62" s="143"/>
      <c r="I62" s="33" t="s">
        <v>108</v>
      </c>
      <c r="J62" s="144"/>
      <c r="K62" s="145"/>
      <c r="L62" s="146"/>
      <c r="M62" s="30" t="s">
        <v>108</v>
      </c>
      <c r="N62" s="141"/>
      <c r="O62" s="142"/>
      <c r="P62" s="143"/>
      <c r="Q62" s="38"/>
    </row>
    <row r="63" spans="2:17" ht="16.2" thickBot="1" x14ac:dyDescent="0.35">
      <c r="B63" s="2"/>
      <c r="E63" s="33" t="s">
        <v>40</v>
      </c>
      <c r="F63" s="31"/>
      <c r="G63" s="61"/>
      <c r="H63" s="74"/>
      <c r="I63" s="30" t="s">
        <v>53</v>
      </c>
      <c r="J63" s="32"/>
      <c r="K63" s="60"/>
      <c r="L63" s="67"/>
      <c r="M63" s="33" t="s">
        <v>66</v>
      </c>
      <c r="N63" s="31"/>
      <c r="O63" s="61"/>
      <c r="P63" s="74"/>
      <c r="Q63" s="38"/>
    </row>
    <row r="64" spans="2:17" ht="16.2" thickBot="1" x14ac:dyDescent="0.35">
      <c r="E64" s="33" t="s">
        <v>108</v>
      </c>
      <c r="F64" s="144"/>
      <c r="G64" s="145"/>
      <c r="H64" s="146"/>
      <c r="I64" s="30" t="s">
        <v>108</v>
      </c>
      <c r="J64" s="141"/>
      <c r="K64" s="142"/>
      <c r="L64" s="143"/>
      <c r="M64" s="33" t="s">
        <v>108</v>
      </c>
      <c r="N64" s="144"/>
      <c r="O64" s="145"/>
      <c r="P64" s="146"/>
      <c r="Q64" s="38"/>
    </row>
    <row r="65" spans="5:17" ht="16.2" thickBot="1" x14ac:dyDescent="0.35">
      <c r="E65" s="30" t="s">
        <v>41</v>
      </c>
      <c r="F65" s="32"/>
      <c r="G65" s="60"/>
      <c r="H65" s="67"/>
      <c r="I65" s="33" t="s">
        <v>54</v>
      </c>
      <c r="J65" s="31"/>
      <c r="K65" s="61"/>
      <c r="L65" s="74"/>
      <c r="M65" s="30" t="s">
        <v>67</v>
      </c>
      <c r="N65" s="32"/>
      <c r="O65" s="60"/>
      <c r="P65" s="67"/>
      <c r="Q65" s="11"/>
    </row>
    <row r="66" spans="5:17" ht="16.2" thickBot="1" x14ac:dyDescent="0.35">
      <c r="E66" s="30" t="s">
        <v>108</v>
      </c>
      <c r="F66" s="141"/>
      <c r="G66" s="142"/>
      <c r="H66" s="143"/>
      <c r="I66" s="33" t="s">
        <v>108</v>
      </c>
      <c r="J66" s="144"/>
      <c r="K66" s="145"/>
      <c r="L66" s="146"/>
      <c r="M66" s="30" t="s">
        <v>108</v>
      </c>
      <c r="N66" s="141"/>
      <c r="O66" s="142"/>
      <c r="P66" s="143"/>
      <c r="Q66" s="11"/>
    </row>
    <row r="67" spans="5:17" ht="16.2" thickBot="1" x14ac:dyDescent="0.35">
      <c r="E67" s="33" t="s">
        <v>42</v>
      </c>
      <c r="F67" s="31"/>
      <c r="G67" s="61"/>
      <c r="H67" s="74"/>
      <c r="I67" s="30" t="s">
        <v>55</v>
      </c>
      <c r="J67" s="32"/>
      <c r="K67" s="60"/>
      <c r="L67" s="67"/>
      <c r="M67" s="33" t="s">
        <v>68</v>
      </c>
      <c r="N67" s="31"/>
      <c r="O67" s="61"/>
      <c r="P67" s="74"/>
      <c r="Q67" s="11"/>
    </row>
    <row r="68" spans="5:17" ht="16.2" thickBot="1" x14ac:dyDescent="0.35">
      <c r="E68" s="33" t="s">
        <v>108</v>
      </c>
      <c r="F68" s="144"/>
      <c r="G68" s="145"/>
      <c r="H68" s="146"/>
      <c r="I68" s="30" t="s">
        <v>108</v>
      </c>
      <c r="J68" s="141"/>
      <c r="K68" s="142"/>
      <c r="L68" s="143"/>
      <c r="M68" s="33" t="s">
        <v>108</v>
      </c>
      <c r="N68" s="144"/>
      <c r="O68" s="145"/>
      <c r="P68" s="146"/>
      <c r="Q68" s="11"/>
    </row>
    <row r="69" spans="5:17" ht="16.2" thickBot="1" x14ac:dyDescent="0.35">
      <c r="E69" s="30" t="s">
        <v>43</v>
      </c>
      <c r="F69" s="32"/>
      <c r="G69" s="60"/>
      <c r="H69" s="67"/>
      <c r="I69" s="33" t="s">
        <v>56</v>
      </c>
      <c r="J69" s="31"/>
      <c r="K69" s="61"/>
      <c r="L69" s="74"/>
      <c r="M69" s="30" t="s">
        <v>69</v>
      </c>
      <c r="N69" s="32"/>
      <c r="O69" s="60"/>
      <c r="P69" s="67"/>
      <c r="Q69" s="11"/>
    </row>
    <row r="70" spans="5:17" ht="16.2" thickBot="1" x14ac:dyDescent="0.35">
      <c r="E70" s="34" t="s">
        <v>108</v>
      </c>
      <c r="F70" s="141"/>
      <c r="G70" s="142"/>
      <c r="H70" s="143"/>
      <c r="I70" s="65" t="s">
        <v>108</v>
      </c>
      <c r="J70" s="144"/>
      <c r="K70" s="145"/>
      <c r="L70" s="146"/>
      <c r="M70" s="34" t="s">
        <v>108</v>
      </c>
      <c r="N70" s="141"/>
      <c r="O70" s="142"/>
      <c r="P70" s="143"/>
      <c r="Q70" s="11"/>
    </row>
    <row r="71" spans="5:17" ht="21.6" thickBot="1" x14ac:dyDescent="0.35">
      <c r="F71" s="2"/>
      <c r="G71" s="2"/>
      <c r="H71" s="2"/>
      <c r="I71" s="2"/>
      <c r="J71" s="81" t="s">
        <v>103</v>
      </c>
      <c r="K71" s="82">
        <f>SUM(L71:N71)</f>
        <v>0</v>
      </c>
      <c r="L71" s="83">
        <f>COUNTIF(H45:H69,J71)</f>
        <v>0</v>
      </c>
      <c r="M71" s="99">
        <f>COUNTIF(L45:L69,J71)</f>
        <v>0</v>
      </c>
      <c r="N71" s="84">
        <f>COUNTIF(P45:P69,J71)</f>
        <v>0</v>
      </c>
      <c r="O71" s="58"/>
      <c r="P71" s="58"/>
      <c r="Q71" s="58"/>
    </row>
    <row r="72" spans="5:17" ht="15" thickBot="1" x14ac:dyDescent="0.35"/>
    <row r="73" spans="5:17" ht="16.2" thickBot="1" x14ac:dyDescent="0.35">
      <c r="G73" s="118" t="s">
        <v>104</v>
      </c>
      <c r="H73" s="120">
        <f>SUM(L83:N95)</f>
        <v>0</v>
      </c>
      <c r="M73" s="119" t="s">
        <v>115</v>
      </c>
      <c r="N73" s="117">
        <f>SUM('CONTROLE DE ENTRADA'!G16-CAIXA!H73)</f>
        <v>0</v>
      </c>
    </row>
    <row r="83" spans="4:14" hidden="1" x14ac:dyDescent="0.3">
      <c r="D83">
        <f>IF(H8="Dinheiro",G8+$G$40,$G$40+0)</f>
        <v>0</v>
      </c>
      <c r="E83">
        <f>IF(L8="Dinheiro",K8+$G$40,$G$40+0)</f>
        <v>0</v>
      </c>
      <c r="F83">
        <f>IF(P8="Dinheiro",O8+$G$40,$G$40+0)</f>
        <v>0</v>
      </c>
      <c r="H83">
        <f>IF(H27="Dinheiro",G27+$G$40,$G$40+0)</f>
        <v>0</v>
      </c>
      <c r="I83">
        <f>IF(L27="Dinheiro",K27+$G$40,$G$40+0)</f>
        <v>0</v>
      </c>
      <c r="J83">
        <f>IF(P27="Dinheiro",O27+$G$40,$G$40+0)</f>
        <v>0</v>
      </c>
      <c r="L83">
        <f>IF(H45="Dinheiro",G45+$G$40,$G$40+0)</f>
        <v>0</v>
      </c>
      <c r="M83">
        <f>IF(L45="Dinheiro",K45+$G$40,$G$40+0)</f>
        <v>0</v>
      </c>
      <c r="N83">
        <f>IF(P45="Dinheiro",O45+$G$40,$G$40+0)</f>
        <v>0</v>
      </c>
    </row>
    <row r="84" spans="4:14" hidden="1" x14ac:dyDescent="0.3">
      <c r="D84">
        <f t="shared" ref="D84:D95" si="0">IF(H9="Dinheiro",G9+$G$40,$G$40+0)</f>
        <v>0</v>
      </c>
      <c r="E84">
        <f t="shared" ref="E84:E95" si="1">IF(L9="Dinheiro",K9+$G$40,$G$40+0)</f>
        <v>0</v>
      </c>
      <c r="F84">
        <f t="shared" ref="F84:F95" si="2">IF(P9="Dinheiro",O9+$G$40,$G$40+0)</f>
        <v>0</v>
      </c>
      <c r="H84">
        <f>IF(H28="Dinheiro",G28+$G$40,$G$40+0)</f>
        <v>0</v>
      </c>
      <c r="I84">
        <f t="shared" ref="I84:I95" si="3">IF(L28="Dinheiro",K28+$G$40,$G$40+0)</f>
        <v>0</v>
      </c>
      <c r="J84">
        <f t="shared" ref="J84:J95" si="4">IF(P28="Dinheiro",O28+$G$40,$G$40+0)</f>
        <v>0</v>
      </c>
      <c r="L84">
        <f>IF(H47="Dinheiro",G47+$G$40,$G$40+0)</f>
        <v>0</v>
      </c>
      <c r="M84">
        <f>IF(L47="Dinheiro",K47+$G$40,$G$40+0)</f>
        <v>0</v>
      </c>
      <c r="N84">
        <f>IF(P47="Dinheiro",O47+$G$40,$G$40+0)</f>
        <v>0</v>
      </c>
    </row>
    <row r="85" spans="4:14" hidden="1" x14ac:dyDescent="0.3">
      <c r="D85">
        <f t="shared" si="0"/>
        <v>0</v>
      </c>
      <c r="E85">
        <f t="shared" si="1"/>
        <v>0</v>
      </c>
      <c r="F85">
        <f t="shared" si="2"/>
        <v>0</v>
      </c>
      <c r="H85">
        <f t="shared" ref="H85:H95" si="5">IF(H29="Dinheiro",G29+$G$40,$G$40+0)</f>
        <v>0</v>
      </c>
      <c r="I85">
        <f t="shared" si="3"/>
        <v>0</v>
      </c>
      <c r="J85">
        <f t="shared" si="4"/>
        <v>0</v>
      </c>
      <c r="L85">
        <f>IF(H49="Dinheiro",G49+$G$40,$G$40+0)</f>
        <v>0</v>
      </c>
      <c r="M85">
        <f>IF(L49="Dinheiro",K49+$G$40,$G$40+0)</f>
        <v>0</v>
      </c>
      <c r="N85">
        <f>IF(P49="Dinheiro",O49+$G$40,$G$40+0)</f>
        <v>0</v>
      </c>
    </row>
    <row r="86" spans="4:14" hidden="1" x14ac:dyDescent="0.3">
      <c r="D86">
        <f t="shared" si="0"/>
        <v>0</v>
      </c>
      <c r="E86">
        <f t="shared" si="1"/>
        <v>0</v>
      </c>
      <c r="F86">
        <f t="shared" si="2"/>
        <v>0</v>
      </c>
      <c r="H86">
        <f t="shared" si="5"/>
        <v>0</v>
      </c>
      <c r="I86">
        <f t="shared" si="3"/>
        <v>0</v>
      </c>
      <c r="J86">
        <f t="shared" si="4"/>
        <v>0</v>
      </c>
      <c r="L86">
        <f>IF(H51="Dinheiro",G51+$G$40,$G$40+0)</f>
        <v>0</v>
      </c>
      <c r="M86">
        <f>IF(L51="Dinheiro",K51+$G$40,$G$40+0)</f>
        <v>0</v>
      </c>
      <c r="N86">
        <f>IF(P51="Dinheiro",O51+$G$40,$G$40+0)</f>
        <v>0</v>
      </c>
    </row>
    <row r="87" spans="4:14" hidden="1" x14ac:dyDescent="0.3">
      <c r="D87">
        <f t="shared" si="0"/>
        <v>0</v>
      </c>
      <c r="E87">
        <f t="shared" si="1"/>
        <v>0</v>
      </c>
      <c r="F87">
        <f t="shared" si="2"/>
        <v>0</v>
      </c>
      <c r="H87">
        <f t="shared" si="5"/>
        <v>0</v>
      </c>
      <c r="I87">
        <f t="shared" si="3"/>
        <v>0</v>
      </c>
      <c r="J87">
        <f t="shared" si="4"/>
        <v>0</v>
      </c>
      <c r="L87">
        <f>IF(H53="Dinheiro",G53+$G$40,$G$40+0)</f>
        <v>0</v>
      </c>
      <c r="M87">
        <f>IF(L53="Dinheiro",K53+$G$40,$G$40+0)</f>
        <v>0</v>
      </c>
      <c r="N87">
        <f>IF(P53="Dinheiro",O53+$G$40,$G$40+0)</f>
        <v>0</v>
      </c>
    </row>
    <row r="88" spans="4:14" hidden="1" x14ac:dyDescent="0.3">
      <c r="D88">
        <f t="shared" si="0"/>
        <v>0</v>
      </c>
      <c r="E88">
        <f t="shared" si="1"/>
        <v>0</v>
      </c>
      <c r="F88">
        <f t="shared" si="2"/>
        <v>0</v>
      </c>
      <c r="H88">
        <f t="shared" si="5"/>
        <v>0</v>
      </c>
      <c r="I88">
        <f t="shared" si="3"/>
        <v>0</v>
      </c>
      <c r="J88">
        <f t="shared" si="4"/>
        <v>0</v>
      </c>
      <c r="L88">
        <f>IF(H55="Dinheiro",G55+$G$40,$G$40+0)</f>
        <v>0</v>
      </c>
      <c r="M88">
        <f>IF(L55="Dinheiro",K55+$G$40,$G$40+0)</f>
        <v>0</v>
      </c>
      <c r="N88">
        <f>IF(P55="Dinheiro",O55+$G$40,$G$40+0)</f>
        <v>0</v>
      </c>
    </row>
    <row r="89" spans="4:14" hidden="1" x14ac:dyDescent="0.3">
      <c r="D89">
        <f t="shared" si="0"/>
        <v>0</v>
      </c>
      <c r="E89">
        <f t="shared" si="1"/>
        <v>0</v>
      </c>
      <c r="F89">
        <f t="shared" si="2"/>
        <v>0</v>
      </c>
      <c r="H89">
        <f t="shared" si="5"/>
        <v>0</v>
      </c>
      <c r="I89">
        <f t="shared" si="3"/>
        <v>0</v>
      </c>
      <c r="J89">
        <f t="shared" si="4"/>
        <v>0</v>
      </c>
      <c r="L89">
        <f>IF(H57="Dinheiro",G57+$G$40,$G$40+0)</f>
        <v>0</v>
      </c>
      <c r="M89">
        <f>IF(L57="Dinheiro",K57+$G$40,$G$40+0)</f>
        <v>0</v>
      </c>
      <c r="N89">
        <f>IF(P57="Dinheiro",O57+$G$40,$G$40+0)</f>
        <v>0</v>
      </c>
    </row>
    <row r="90" spans="4:14" hidden="1" x14ac:dyDescent="0.3">
      <c r="D90">
        <f t="shared" si="0"/>
        <v>0</v>
      </c>
      <c r="E90">
        <f t="shared" si="1"/>
        <v>0</v>
      </c>
      <c r="F90">
        <f t="shared" si="2"/>
        <v>0</v>
      </c>
      <c r="H90">
        <f t="shared" si="5"/>
        <v>0</v>
      </c>
      <c r="I90">
        <f t="shared" si="3"/>
        <v>0</v>
      </c>
      <c r="J90">
        <f t="shared" si="4"/>
        <v>0</v>
      </c>
      <c r="L90">
        <f>IF(H59="Dinheiro",G59+$G$40,$G$40+0)</f>
        <v>0</v>
      </c>
      <c r="M90">
        <f>IF(L59="Dinheiro",K59+$G$40,$G$40+0)</f>
        <v>0</v>
      </c>
      <c r="N90">
        <f>IF(P59="Dinheiro",O59+$G$40,$G$40+0)</f>
        <v>0</v>
      </c>
    </row>
    <row r="91" spans="4:14" hidden="1" x14ac:dyDescent="0.3">
      <c r="D91">
        <f t="shared" si="0"/>
        <v>0</v>
      </c>
      <c r="E91">
        <f t="shared" si="1"/>
        <v>0</v>
      </c>
      <c r="F91">
        <f t="shared" si="2"/>
        <v>0</v>
      </c>
      <c r="H91">
        <f t="shared" si="5"/>
        <v>0</v>
      </c>
      <c r="I91">
        <f t="shared" si="3"/>
        <v>0</v>
      </c>
      <c r="J91">
        <f t="shared" si="4"/>
        <v>0</v>
      </c>
      <c r="L91">
        <f>IF(H61="Dinheiro",G61+$G$40,$G$40+0)</f>
        <v>0</v>
      </c>
      <c r="M91">
        <f>IF(L61="Dinheiro",K61+$G$40,$G$40+0)</f>
        <v>0</v>
      </c>
      <c r="N91">
        <f>IF(P61="Dinheiro",O61+$G$40,$G$40+0)</f>
        <v>0</v>
      </c>
    </row>
    <row r="92" spans="4:14" hidden="1" x14ac:dyDescent="0.3">
      <c r="D92">
        <f t="shared" si="0"/>
        <v>0</v>
      </c>
      <c r="E92">
        <f t="shared" si="1"/>
        <v>0</v>
      </c>
      <c r="F92">
        <f t="shared" si="2"/>
        <v>0</v>
      </c>
      <c r="H92">
        <f t="shared" si="5"/>
        <v>0</v>
      </c>
      <c r="I92">
        <f t="shared" si="3"/>
        <v>0</v>
      </c>
      <c r="J92">
        <f t="shared" si="4"/>
        <v>0</v>
      </c>
      <c r="L92">
        <f>IF(H63="Dinheiro",G63+$G$40,$G$40+0)</f>
        <v>0</v>
      </c>
      <c r="M92">
        <f>IF(L63="Dinheiro",K63+$G$40,$G$40+0)</f>
        <v>0</v>
      </c>
      <c r="N92">
        <f>IF(P63="Dinheiro",O63+$G$40,$G$40+0)</f>
        <v>0</v>
      </c>
    </row>
    <row r="93" spans="4:14" hidden="1" x14ac:dyDescent="0.3">
      <c r="D93">
        <f t="shared" si="0"/>
        <v>0</v>
      </c>
      <c r="E93">
        <f t="shared" si="1"/>
        <v>0</v>
      </c>
      <c r="F93">
        <f t="shared" si="2"/>
        <v>0</v>
      </c>
      <c r="H93">
        <f t="shared" si="5"/>
        <v>0</v>
      </c>
      <c r="I93">
        <f t="shared" si="3"/>
        <v>0</v>
      </c>
      <c r="J93">
        <f t="shared" si="4"/>
        <v>0</v>
      </c>
      <c r="L93">
        <f>IF(H65="Dinheiro",G65+$G$40,$G$40+0)</f>
        <v>0</v>
      </c>
      <c r="M93">
        <f>IF(L65="Dinheiro",K65+$G$40,$G$40+0)</f>
        <v>0</v>
      </c>
      <c r="N93">
        <f>IF(P65="Dinheiro",O65+$G$40,$G$40+0)</f>
        <v>0</v>
      </c>
    </row>
    <row r="94" spans="4:14" hidden="1" x14ac:dyDescent="0.3">
      <c r="D94">
        <f t="shared" si="0"/>
        <v>0</v>
      </c>
      <c r="E94">
        <f t="shared" si="1"/>
        <v>0</v>
      </c>
      <c r="F94">
        <f t="shared" si="2"/>
        <v>0</v>
      </c>
      <c r="H94">
        <f t="shared" si="5"/>
        <v>0</v>
      </c>
      <c r="I94">
        <f t="shared" si="3"/>
        <v>0</v>
      </c>
      <c r="J94">
        <f t="shared" si="4"/>
        <v>0</v>
      </c>
      <c r="L94">
        <f>IF(H67="Dinheiro",G67+$G$40,$G$40+0)</f>
        <v>0</v>
      </c>
      <c r="M94">
        <f>IF(L67="Dinheiro",K67+$G$40,$G$40+0)</f>
        <v>0</v>
      </c>
      <c r="N94">
        <f>IF(P67="Dinheiro",O67+$G$40,$G$40+0)</f>
        <v>0</v>
      </c>
    </row>
    <row r="95" spans="4:14" hidden="1" x14ac:dyDescent="0.3">
      <c r="D95">
        <f t="shared" si="0"/>
        <v>0</v>
      </c>
      <c r="E95">
        <f t="shared" si="1"/>
        <v>0</v>
      </c>
      <c r="F95">
        <f t="shared" si="2"/>
        <v>0</v>
      </c>
      <c r="H95">
        <f t="shared" si="5"/>
        <v>0</v>
      </c>
      <c r="I95">
        <f t="shared" si="3"/>
        <v>0</v>
      </c>
      <c r="J95">
        <f t="shared" si="4"/>
        <v>0</v>
      </c>
      <c r="L95">
        <f>IF(H69="Dinheiro",G69+$G$40,$G$40+0)</f>
        <v>0</v>
      </c>
      <c r="M95">
        <f>IF(L69="Dinheiro",K69+$G$40,$G$40+0)</f>
        <v>0</v>
      </c>
      <c r="N95">
        <f>IF(P69="Dinheiro",O69+$G$40,$G$40+0)</f>
        <v>0</v>
      </c>
    </row>
  </sheetData>
  <mergeCells count="43">
    <mergeCell ref="N60:P60"/>
    <mergeCell ref="J46:L46"/>
    <mergeCell ref="J50:L50"/>
    <mergeCell ref="N48:P48"/>
    <mergeCell ref="N52:P52"/>
    <mergeCell ref="N56:P56"/>
    <mergeCell ref="J54:L54"/>
    <mergeCell ref="J60:L60"/>
    <mergeCell ref="J48:L48"/>
    <mergeCell ref="J52:L52"/>
    <mergeCell ref="J56:L56"/>
    <mergeCell ref="N58:P58"/>
    <mergeCell ref="N54:P54"/>
    <mergeCell ref="N50:P50"/>
    <mergeCell ref="J58:L58"/>
    <mergeCell ref="F70:H70"/>
    <mergeCell ref="N70:P70"/>
    <mergeCell ref="N66:P66"/>
    <mergeCell ref="N62:P62"/>
    <mergeCell ref="N64:P64"/>
    <mergeCell ref="J70:L70"/>
    <mergeCell ref="N68:P68"/>
    <mergeCell ref="J64:L64"/>
    <mergeCell ref="J68:L68"/>
    <mergeCell ref="F64:H64"/>
    <mergeCell ref="J62:L62"/>
    <mergeCell ref="F68:H68"/>
    <mergeCell ref="J66:L66"/>
    <mergeCell ref="F62:H62"/>
    <mergeCell ref="F66:H66"/>
    <mergeCell ref="F48:H48"/>
    <mergeCell ref="F52:H52"/>
    <mergeCell ref="F56:H56"/>
    <mergeCell ref="F60:H60"/>
    <mergeCell ref="F50:H50"/>
    <mergeCell ref="F54:H54"/>
    <mergeCell ref="F58:H58"/>
    <mergeCell ref="E6:P6"/>
    <mergeCell ref="J4:M4"/>
    <mergeCell ref="E25:P25"/>
    <mergeCell ref="E43:P43"/>
    <mergeCell ref="F46:H46"/>
    <mergeCell ref="N46:P46"/>
  </mergeCells>
  <conditionalFormatting sqref="H8:H20">
    <cfRule type="containsText" dxfId="101" priority="97" operator="containsText" text="Dinheiro">
      <formula>NOT(ISERROR(SEARCH("Dinheiro",H8)))</formula>
    </cfRule>
    <cfRule type="containsText" dxfId="100" priority="98" operator="containsText" text="Cartão">
      <formula>NOT(ISERROR(SEARCH("Cartão",H8)))</formula>
    </cfRule>
  </conditionalFormatting>
  <conditionalFormatting sqref="P8:P20">
    <cfRule type="containsText" dxfId="99" priority="95" operator="containsText" text="Dinheiro">
      <formula>NOT(ISERROR(SEARCH("Dinheiro",P8)))</formula>
    </cfRule>
    <cfRule type="containsText" dxfId="98" priority="96" operator="containsText" text="Cartão">
      <formula>NOT(ISERROR(SEARCH("Cartão",P8)))</formula>
    </cfRule>
  </conditionalFormatting>
  <conditionalFormatting sqref="L8">
    <cfRule type="containsText" dxfId="97" priority="93" operator="containsText" text="Dinheiro">
      <formula>NOT(ISERROR(SEARCH("Dinheiro",L8)))</formula>
    </cfRule>
    <cfRule type="containsText" dxfId="96" priority="94" operator="containsText" text="Cartão">
      <formula>NOT(ISERROR(SEARCH("Cartão",L8)))</formula>
    </cfRule>
  </conditionalFormatting>
  <conditionalFormatting sqref="L9">
    <cfRule type="containsText" dxfId="95" priority="91" operator="containsText" text="Dinheiro">
      <formula>NOT(ISERROR(SEARCH("Dinheiro",L9)))</formula>
    </cfRule>
    <cfRule type="containsText" dxfId="94" priority="92" operator="containsText" text="Cartão">
      <formula>NOT(ISERROR(SEARCH("Cartão",L9)))</formula>
    </cfRule>
  </conditionalFormatting>
  <conditionalFormatting sqref="L10">
    <cfRule type="containsText" dxfId="93" priority="89" operator="containsText" text="Dinheiro">
      <formula>NOT(ISERROR(SEARCH("Dinheiro",L10)))</formula>
    </cfRule>
    <cfRule type="containsText" dxfId="92" priority="90" operator="containsText" text="Cartão">
      <formula>NOT(ISERROR(SEARCH("Cartão",L10)))</formula>
    </cfRule>
  </conditionalFormatting>
  <conditionalFormatting sqref="L14">
    <cfRule type="containsText" dxfId="91" priority="87" operator="containsText" text="Dinheiro">
      <formula>NOT(ISERROR(SEARCH("Dinheiro",L14)))</formula>
    </cfRule>
    <cfRule type="containsText" dxfId="90" priority="88" operator="containsText" text="Cartão">
      <formula>NOT(ISERROR(SEARCH("Cartão",L14)))</formula>
    </cfRule>
  </conditionalFormatting>
  <conditionalFormatting sqref="L16">
    <cfRule type="containsText" dxfId="89" priority="85" operator="containsText" text="Dinheiro">
      <formula>NOT(ISERROR(SEARCH("Dinheiro",L16)))</formula>
    </cfRule>
    <cfRule type="containsText" dxfId="88" priority="86" operator="containsText" text="Cartão">
      <formula>NOT(ISERROR(SEARCH("Cartão",L16)))</formula>
    </cfRule>
  </conditionalFormatting>
  <conditionalFormatting sqref="L18">
    <cfRule type="containsText" dxfId="87" priority="83" operator="containsText" text="Dinheiro">
      <formula>NOT(ISERROR(SEARCH("Dinheiro",L18)))</formula>
    </cfRule>
    <cfRule type="containsText" dxfId="86" priority="84" operator="containsText" text="Cartão">
      <formula>NOT(ISERROR(SEARCH("Cartão",L18)))</formula>
    </cfRule>
  </conditionalFormatting>
  <conditionalFormatting sqref="L20">
    <cfRule type="containsText" dxfId="85" priority="81" operator="containsText" text="Dinheiro">
      <formula>NOT(ISERROR(SEARCH("Dinheiro",L20)))</formula>
    </cfRule>
    <cfRule type="containsText" dxfId="84" priority="82" operator="containsText" text="Cartão">
      <formula>NOT(ISERROR(SEARCH("Cartão",L20)))</formula>
    </cfRule>
  </conditionalFormatting>
  <conditionalFormatting sqref="L11">
    <cfRule type="containsText" dxfId="83" priority="79" operator="containsText" text="Dinheiro">
      <formula>NOT(ISERROR(SEARCH("Dinheiro",L11)))</formula>
    </cfRule>
    <cfRule type="containsText" dxfId="82" priority="80" operator="containsText" text="Cartão">
      <formula>NOT(ISERROR(SEARCH("Cartão",L11)))</formula>
    </cfRule>
  </conditionalFormatting>
  <conditionalFormatting sqref="L13">
    <cfRule type="containsText" dxfId="81" priority="77" operator="containsText" text="Dinheiro">
      <formula>NOT(ISERROR(SEARCH("Dinheiro",L13)))</formula>
    </cfRule>
    <cfRule type="containsText" dxfId="80" priority="78" operator="containsText" text="Cartão">
      <formula>NOT(ISERROR(SEARCH("Cartão",L13)))</formula>
    </cfRule>
  </conditionalFormatting>
  <conditionalFormatting sqref="L15">
    <cfRule type="containsText" dxfId="79" priority="75" operator="containsText" text="Dinheiro">
      <formula>NOT(ISERROR(SEARCH("Dinheiro",L15)))</formula>
    </cfRule>
    <cfRule type="containsText" dxfId="78" priority="76" operator="containsText" text="Cartão">
      <formula>NOT(ISERROR(SEARCH("Cartão",L15)))</formula>
    </cfRule>
  </conditionalFormatting>
  <conditionalFormatting sqref="L17">
    <cfRule type="containsText" dxfId="77" priority="73" operator="containsText" text="Dinheiro">
      <formula>NOT(ISERROR(SEARCH("Dinheiro",L17)))</formula>
    </cfRule>
    <cfRule type="containsText" dxfId="76" priority="74" operator="containsText" text="Cartão">
      <formula>NOT(ISERROR(SEARCH("Cartão",L17)))</formula>
    </cfRule>
  </conditionalFormatting>
  <conditionalFormatting sqref="L19">
    <cfRule type="containsText" dxfId="75" priority="71" operator="containsText" text="Dinheiro">
      <formula>NOT(ISERROR(SEARCH("Dinheiro",L19)))</formula>
    </cfRule>
    <cfRule type="containsText" dxfId="74" priority="72" operator="containsText" text="Cartão">
      <formula>NOT(ISERROR(SEARCH("Cartão",L19)))</formula>
    </cfRule>
  </conditionalFormatting>
  <conditionalFormatting sqref="J21">
    <cfRule type="containsText" dxfId="73" priority="69" operator="containsText" text="Dinheiro">
      <formula>NOT(ISERROR(SEARCH("Dinheiro",J21)))</formula>
    </cfRule>
    <cfRule type="containsText" dxfId="72" priority="70" operator="containsText" text="Cartão">
      <formula>NOT(ISERROR(SEARCH("Cartão",J21)))</formula>
    </cfRule>
  </conditionalFormatting>
  <conditionalFormatting sqref="L12">
    <cfRule type="containsText" dxfId="71" priority="67" operator="containsText" text="Dinheiro">
      <formula>NOT(ISERROR(SEARCH("Dinheiro",L12)))</formula>
    </cfRule>
    <cfRule type="containsText" dxfId="70" priority="68" operator="containsText" text="Cartão">
      <formula>NOT(ISERROR(SEARCH("Cartão",L12)))</formula>
    </cfRule>
  </conditionalFormatting>
  <conditionalFormatting sqref="H27:H39">
    <cfRule type="containsText" dxfId="69" priority="65" operator="containsText" text="Dinheiro">
      <formula>NOT(ISERROR(SEARCH("Dinheiro",H27)))</formula>
    </cfRule>
    <cfRule type="containsText" dxfId="68" priority="66" operator="containsText" text="Cartão">
      <formula>NOT(ISERROR(SEARCH("Cartão",H27)))</formula>
    </cfRule>
  </conditionalFormatting>
  <conditionalFormatting sqref="P27:P39">
    <cfRule type="containsText" dxfId="67" priority="63" operator="containsText" text="Dinheiro">
      <formula>NOT(ISERROR(SEARCH("Dinheiro",P27)))</formula>
    </cfRule>
    <cfRule type="containsText" dxfId="66" priority="64" operator="containsText" text="Cartão">
      <formula>NOT(ISERROR(SEARCH("Cartão",P27)))</formula>
    </cfRule>
  </conditionalFormatting>
  <conditionalFormatting sqref="L27">
    <cfRule type="containsText" dxfId="65" priority="61" operator="containsText" text="Dinheiro">
      <formula>NOT(ISERROR(SEARCH("Dinheiro",L27)))</formula>
    </cfRule>
    <cfRule type="containsText" dxfId="64" priority="62" operator="containsText" text="Cartão">
      <formula>NOT(ISERROR(SEARCH("Cartão",L27)))</formula>
    </cfRule>
  </conditionalFormatting>
  <conditionalFormatting sqref="L28">
    <cfRule type="containsText" dxfId="63" priority="59" operator="containsText" text="Dinheiro">
      <formula>NOT(ISERROR(SEARCH("Dinheiro",L28)))</formula>
    </cfRule>
    <cfRule type="containsText" dxfId="62" priority="60" operator="containsText" text="Cartão">
      <formula>NOT(ISERROR(SEARCH("Cartão",L28)))</formula>
    </cfRule>
  </conditionalFormatting>
  <conditionalFormatting sqref="L29">
    <cfRule type="containsText" dxfId="61" priority="57" operator="containsText" text="Dinheiro">
      <formula>NOT(ISERROR(SEARCH("Dinheiro",L29)))</formula>
    </cfRule>
    <cfRule type="containsText" dxfId="60" priority="58" operator="containsText" text="Cartão">
      <formula>NOT(ISERROR(SEARCH("Cartão",L29)))</formula>
    </cfRule>
  </conditionalFormatting>
  <conditionalFormatting sqref="L33">
    <cfRule type="containsText" dxfId="59" priority="55" operator="containsText" text="Dinheiro">
      <formula>NOT(ISERROR(SEARCH("Dinheiro",L33)))</formula>
    </cfRule>
    <cfRule type="containsText" dxfId="58" priority="56" operator="containsText" text="Cartão">
      <formula>NOT(ISERROR(SEARCH("Cartão",L33)))</formula>
    </cfRule>
  </conditionalFormatting>
  <conditionalFormatting sqref="L35">
    <cfRule type="containsText" dxfId="57" priority="53" operator="containsText" text="Dinheiro">
      <formula>NOT(ISERROR(SEARCH("Dinheiro",L35)))</formula>
    </cfRule>
    <cfRule type="containsText" dxfId="56" priority="54" operator="containsText" text="Cartão">
      <formula>NOT(ISERROR(SEARCH("Cartão",L35)))</formula>
    </cfRule>
  </conditionalFormatting>
  <conditionalFormatting sqref="L37">
    <cfRule type="containsText" dxfId="55" priority="51" operator="containsText" text="Dinheiro">
      <formula>NOT(ISERROR(SEARCH("Dinheiro",L37)))</formula>
    </cfRule>
    <cfRule type="containsText" dxfId="54" priority="52" operator="containsText" text="Cartão">
      <formula>NOT(ISERROR(SEARCH("Cartão",L37)))</formula>
    </cfRule>
  </conditionalFormatting>
  <conditionalFormatting sqref="L39">
    <cfRule type="containsText" dxfId="53" priority="49" operator="containsText" text="Dinheiro">
      <formula>NOT(ISERROR(SEARCH("Dinheiro",L39)))</formula>
    </cfRule>
    <cfRule type="containsText" dxfId="52" priority="50" operator="containsText" text="Cartão">
      <formula>NOT(ISERROR(SEARCH("Cartão",L39)))</formula>
    </cfRule>
  </conditionalFormatting>
  <conditionalFormatting sqref="L30">
    <cfRule type="containsText" dxfId="51" priority="47" operator="containsText" text="Dinheiro">
      <formula>NOT(ISERROR(SEARCH("Dinheiro",L30)))</formula>
    </cfRule>
    <cfRule type="containsText" dxfId="50" priority="48" operator="containsText" text="Cartão">
      <formula>NOT(ISERROR(SEARCH("Cartão",L30)))</formula>
    </cfRule>
  </conditionalFormatting>
  <conditionalFormatting sqref="L32">
    <cfRule type="containsText" dxfId="49" priority="45" operator="containsText" text="Dinheiro">
      <formula>NOT(ISERROR(SEARCH("Dinheiro",L32)))</formula>
    </cfRule>
    <cfRule type="containsText" dxfId="48" priority="46" operator="containsText" text="Cartão">
      <formula>NOT(ISERROR(SEARCH("Cartão",L32)))</formula>
    </cfRule>
  </conditionalFormatting>
  <conditionalFormatting sqref="L34">
    <cfRule type="containsText" dxfId="47" priority="43" operator="containsText" text="Dinheiro">
      <formula>NOT(ISERROR(SEARCH("Dinheiro",L34)))</formula>
    </cfRule>
    <cfRule type="containsText" dxfId="46" priority="44" operator="containsText" text="Cartão">
      <formula>NOT(ISERROR(SEARCH("Cartão",L34)))</formula>
    </cfRule>
  </conditionalFormatting>
  <conditionalFormatting sqref="L36">
    <cfRule type="containsText" dxfId="45" priority="41" operator="containsText" text="Dinheiro">
      <formula>NOT(ISERROR(SEARCH("Dinheiro",L36)))</formula>
    </cfRule>
    <cfRule type="containsText" dxfId="44" priority="42" operator="containsText" text="Cartão">
      <formula>NOT(ISERROR(SEARCH("Cartão",L36)))</formula>
    </cfRule>
  </conditionalFormatting>
  <conditionalFormatting sqref="L38">
    <cfRule type="containsText" dxfId="43" priority="39" operator="containsText" text="Dinheiro">
      <formula>NOT(ISERROR(SEARCH("Dinheiro",L38)))</formula>
    </cfRule>
    <cfRule type="containsText" dxfId="42" priority="40" operator="containsText" text="Cartão">
      <formula>NOT(ISERROR(SEARCH("Cartão",L38)))</formula>
    </cfRule>
  </conditionalFormatting>
  <conditionalFormatting sqref="J40:J41">
    <cfRule type="containsText" dxfId="41" priority="37" operator="containsText" text="Dinheiro">
      <formula>NOT(ISERROR(SEARCH("Dinheiro",J40)))</formula>
    </cfRule>
    <cfRule type="containsText" dxfId="40" priority="38" operator="containsText" text="Cartão">
      <formula>NOT(ISERROR(SEARCH("Cartão",J40)))</formula>
    </cfRule>
  </conditionalFormatting>
  <conditionalFormatting sqref="L31">
    <cfRule type="containsText" dxfId="39" priority="35" operator="containsText" text="Dinheiro">
      <formula>NOT(ISERROR(SEARCH("Dinheiro",L31)))</formula>
    </cfRule>
    <cfRule type="containsText" dxfId="38" priority="36" operator="containsText" text="Cartão">
      <formula>NOT(ISERROR(SEARCH("Cartão",L31)))</formula>
    </cfRule>
  </conditionalFormatting>
  <conditionalFormatting sqref="H45 H47 H51 H55 H59 H63 H67 H53 H49 H57 H61 H65 H69">
    <cfRule type="containsText" dxfId="37" priority="33" operator="containsText" text="Dinheiro">
      <formula>NOT(ISERROR(SEARCH("Dinheiro",H45)))</formula>
    </cfRule>
    <cfRule type="containsText" dxfId="36" priority="34" operator="containsText" text="Cartão">
      <formula>NOT(ISERROR(SEARCH("Cartão",H45)))</formula>
    </cfRule>
  </conditionalFormatting>
  <conditionalFormatting sqref="P45 P67 P63 P59 P55 P51 P47 P49 P53 P57 P65 P69 P61">
    <cfRule type="containsText" dxfId="35" priority="31" operator="containsText" text="Dinheiro">
      <formula>NOT(ISERROR(SEARCH("Dinheiro",P45)))</formula>
    </cfRule>
    <cfRule type="containsText" dxfId="34" priority="32" operator="containsText" text="Cartão">
      <formula>NOT(ISERROR(SEARCH("Cartão",P45)))</formula>
    </cfRule>
  </conditionalFormatting>
  <conditionalFormatting sqref="L45">
    <cfRule type="containsText" dxfId="33" priority="29" operator="containsText" text="Dinheiro">
      <formula>NOT(ISERROR(SEARCH("Dinheiro",L45)))</formula>
    </cfRule>
    <cfRule type="containsText" dxfId="32" priority="30" operator="containsText" text="Cartão">
      <formula>NOT(ISERROR(SEARCH("Cartão",L45)))</formula>
    </cfRule>
  </conditionalFormatting>
  <conditionalFormatting sqref="L47">
    <cfRule type="containsText" dxfId="31" priority="27" operator="containsText" text="Dinheiro">
      <formula>NOT(ISERROR(SEARCH("Dinheiro",L47)))</formula>
    </cfRule>
    <cfRule type="containsText" dxfId="30" priority="28" operator="containsText" text="Cartão">
      <formula>NOT(ISERROR(SEARCH("Cartão",L47)))</formula>
    </cfRule>
  </conditionalFormatting>
  <conditionalFormatting sqref="L49">
    <cfRule type="containsText" dxfId="29" priority="25" operator="containsText" text="Dinheiro">
      <formula>NOT(ISERROR(SEARCH("Dinheiro",L49)))</formula>
    </cfRule>
    <cfRule type="containsText" dxfId="28" priority="26" operator="containsText" text="Cartão">
      <formula>NOT(ISERROR(SEARCH("Cartão",L49)))</formula>
    </cfRule>
  </conditionalFormatting>
  <conditionalFormatting sqref="L57">
    <cfRule type="containsText" dxfId="27" priority="23" operator="containsText" text="Dinheiro">
      <formula>NOT(ISERROR(SEARCH("Dinheiro",L57)))</formula>
    </cfRule>
    <cfRule type="containsText" dxfId="26" priority="24" operator="containsText" text="Cartão">
      <formula>NOT(ISERROR(SEARCH("Cartão",L57)))</formula>
    </cfRule>
  </conditionalFormatting>
  <conditionalFormatting sqref="L61">
    <cfRule type="containsText" dxfId="25" priority="21" operator="containsText" text="Dinheiro">
      <formula>NOT(ISERROR(SEARCH("Dinheiro",L61)))</formula>
    </cfRule>
    <cfRule type="containsText" dxfId="24" priority="22" operator="containsText" text="Cartão">
      <formula>NOT(ISERROR(SEARCH("Cartão",L61)))</formula>
    </cfRule>
  </conditionalFormatting>
  <conditionalFormatting sqref="L65">
    <cfRule type="containsText" dxfId="23" priority="19" operator="containsText" text="Dinheiro">
      <formula>NOT(ISERROR(SEARCH("Dinheiro",L65)))</formula>
    </cfRule>
    <cfRule type="containsText" dxfId="22" priority="20" operator="containsText" text="Cartão">
      <formula>NOT(ISERROR(SEARCH("Cartão",L65)))</formula>
    </cfRule>
  </conditionalFormatting>
  <conditionalFormatting sqref="L69">
    <cfRule type="containsText" dxfId="21" priority="17" operator="containsText" text="Dinheiro">
      <formula>NOT(ISERROR(SEARCH("Dinheiro",L69)))</formula>
    </cfRule>
    <cfRule type="containsText" dxfId="20" priority="18" operator="containsText" text="Cartão">
      <formula>NOT(ISERROR(SEARCH("Cartão",L69)))</formula>
    </cfRule>
  </conditionalFormatting>
  <conditionalFormatting sqref="L51">
    <cfRule type="containsText" dxfId="19" priority="15" operator="containsText" text="Dinheiro">
      <formula>NOT(ISERROR(SEARCH("Dinheiro",L51)))</formula>
    </cfRule>
    <cfRule type="containsText" dxfId="18" priority="16" operator="containsText" text="Cartão">
      <formula>NOT(ISERROR(SEARCH("Cartão",L51)))</formula>
    </cfRule>
  </conditionalFormatting>
  <conditionalFormatting sqref="L55">
    <cfRule type="containsText" dxfId="17" priority="13" operator="containsText" text="Dinheiro">
      <formula>NOT(ISERROR(SEARCH("Dinheiro",L55)))</formula>
    </cfRule>
    <cfRule type="containsText" dxfId="16" priority="14" operator="containsText" text="Cartão">
      <formula>NOT(ISERROR(SEARCH("Cartão",L55)))</formula>
    </cfRule>
  </conditionalFormatting>
  <conditionalFormatting sqref="L59">
    <cfRule type="containsText" dxfId="15" priority="11" operator="containsText" text="Dinheiro">
      <formula>NOT(ISERROR(SEARCH("Dinheiro",L59)))</formula>
    </cfRule>
    <cfRule type="containsText" dxfId="14" priority="12" operator="containsText" text="Cartão">
      <formula>NOT(ISERROR(SEARCH("Cartão",L59)))</formula>
    </cfRule>
  </conditionalFormatting>
  <conditionalFormatting sqref="L63">
    <cfRule type="containsText" dxfId="13" priority="9" operator="containsText" text="Dinheiro">
      <formula>NOT(ISERROR(SEARCH("Dinheiro",L63)))</formula>
    </cfRule>
    <cfRule type="containsText" dxfId="12" priority="10" operator="containsText" text="Cartão">
      <formula>NOT(ISERROR(SEARCH("Cartão",L63)))</formula>
    </cfRule>
  </conditionalFormatting>
  <conditionalFormatting sqref="L67">
    <cfRule type="containsText" dxfId="11" priority="7" operator="containsText" text="Dinheiro">
      <formula>NOT(ISERROR(SEARCH("Dinheiro",L67)))</formula>
    </cfRule>
    <cfRule type="containsText" dxfId="10" priority="8" operator="containsText" text="Cartão">
      <formula>NOT(ISERROR(SEARCH("Cartão",L67)))</formula>
    </cfRule>
  </conditionalFormatting>
  <conditionalFormatting sqref="J71">
    <cfRule type="containsText" dxfId="9" priority="5" operator="containsText" text="Dinheiro">
      <formula>NOT(ISERROR(SEARCH("Dinheiro",J71)))</formula>
    </cfRule>
    <cfRule type="containsText" dxfId="8" priority="6" operator="containsText" text="Cartão">
      <formula>NOT(ISERROR(SEARCH("Cartão",J71)))</formula>
    </cfRule>
  </conditionalFormatting>
  <conditionalFormatting sqref="L53">
    <cfRule type="containsText" dxfId="7" priority="3" operator="containsText" text="Dinheiro">
      <formula>NOT(ISERROR(SEARCH("Dinheiro",L53)))</formula>
    </cfRule>
    <cfRule type="containsText" dxfId="6" priority="4" operator="containsText" text="Cartão">
      <formula>NOT(ISERROR(SEARCH("Cartão",L53)))</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5 K45 O45 G47 K47 O47 G49 K49 O49 G51 K51 O51 G53 G55 G57 G59 G61 G63 G65 G67 G69 K69 K67 K65 K63 K61 K59 K57 K55 K53 O53 O55 O57 O59 O61 O63 O65 O67 O69 G8:G20 O8:O20 G27:G39 K27:K39 O27:O39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P61 P59 P67 L65 H67 P63 L61 L53 L57 P55 P51 P47 L49 L45 H63 H59 H55 H51 H47 H69 L55 P57 L59 L47 H65 P45 P49 P53 P69 L63 L69 H61 H57 H53 L67 H49 H45 J71 L51 P65 H27:H39 J40:J41 L27:L39 P27:P39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D18" sqref="D18"/>
    </sheetView>
  </sheetViews>
  <sheetFormatPr defaultRowHeight="14.4" x14ac:dyDescent="0.3"/>
  <cols>
    <col min="1" max="1" width="12" customWidth="1"/>
    <col min="2" max="2" width="13.109375" customWidth="1"/>
    <col min="4" max="4" width="2.44140625" customWidth="1"/>
    <col min="5" max="5" width="2.21875"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29" t="s">
        <v>72</v>
      </c>
    </row>
    <row r="5" spans="1:8" x14ac:dyDescent="0.3">
      <c r="D5" s="147"/>
      <c r="G5" s="40">
        <f ca="1">TODAY()</f>
        <v>44123</v>
      </c>
    </row>
    <row r="6" spans="1:8" x14ac:dyDescent="0.3">
      <c r="D6" s="147"/>
    </row>
    <row r="11" spans="1:8" ht="15" thickBot="1" x14ac:dyDescent="0.35"/>
    <row r="12" spans="1:8" ht="18" x14ac:dyDescent="0.35">
      <c r="F12" s="101" t="s">
        <v>29</v>
      </c>
      <c r="H12" s="101" t="s">
        <v>30</v>
      </c>
    </row>
    <row r="13" spans="1:8" ht="18.600000000000001" thickBot="1" x14ac:dyDescent="0.4">
      <c r="F13" s="37">
        <f>SUM(CAIXA!G8:G20,CAIXA!K8:K20,CAIXA!O8:O20)</f>
        <v>0</v>
      </c>
      <c r="H13" s="37">
        <f>SUM(CAIXA!G27:G39,CAIXA!K27:K39,CAIXA!O27:O39)</f>
        <v>0</v>
      </c>
    </row>
    <row r="14" spans="1:8" ht="15" thickBot="1" x14ac:dyDescent="0.35"/>
    <row r="15" spans="1:8" ht="18.600000000000001" thickBot="1" x14ac:dyDescent="0.4">
      <c r="A15" s="148" t="s">
        <v>102</v>
      </c>
      <c r="B15" s="149"/>
      <c r="C15" s="72"/>
      <c r="G15" s="101" t="s">
        <v>98</v>
      </c>
    </row>
    <row r="16" spans="1:8" ht="18.600000000000001" thickBot="1" x14ac:dyDescent="0.4">
      <c r="A16" s="102" t="str">
        <f ca="1">$A$16</f>
        <v>Cartão</v>
      </c>
      <c r="B16" s="103" t="s">
        <v>104</v>
      </c>
      <c r="G16" s="37">
        <f>SUM(CAIXA!G45:G69,CAIXA!K45:K69,CAIXA!O45:O69)</f>
        <v>0</v>
      </c>
    </row>
    <row r="17" spans="1:5" x14ac:dyDescent="0.3">
      <c r="A17" s="112"/>
      <c r="B17" s="112"/>
    </row>
    <row r="20" spans="1:5" x14ac:dyDescent="0.3">
      <c r="E20" s="150"/>
    </row>
    <row r="21" spans="1:5" x14ac:dyDescent="0.3">
      <c r="E21" s="150"/>
    </row>
    <row r="22" spans="1:5" x14ac:dyDescent="0.3">
      <c r="E22" s="150"/>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N19" sqref="N19"/>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2" t="s">
        <v>109</v>
      </c>
      <c r="I1" s="153"/>
      <c r="J1" s="153"/>
      <c r="K1" s="153"/>
      <c r="L1" s="153"/>
      <c r="M1" s="153"/>
      <c r="N1" s="153"/>
      <c r="O1" s="153"/>
      <c r="P1" s="154"/>
    </row>
    <row r="2" spans="4:19" ht="15" thickBot="1" x14ac:dyDescent="0.35"/>
    <row r="3" spans="4:19" ht="15" thickBot="1" x14ac:dyDescent="0.35">
      <c r="E3" s="19" t="s">
        <v>110</v>
      </c>
      <c r="F3" s="134"/>
      <c r="G3" s="135"/>
      <c r="I3" s="19" t="s">
        <v>110</v>
      </c>
      <c r="J3" s="155"/>
      <c r="K3" s="156"/>
      <c r="M3" s="19" t="s">
        <v>110</v>
      </c>
      <c r="N3" s="155"/>
      <c r="O3" s="156"/>
      <c r="Q3" s="19" t="s">
        <v>110</v>
      </c>
      <c r="R3" s="155"/>
      <c r="S3" s="156"/>
    </row>
    <row r="4" spans="4:19" ht="16.2" thickBot="1" x14ac:dyDescent="0.35">
      <c r="D4" s="151" t="s">
        <v>105</v>
      </c>
      <c r="E4" s="1" t="s">
        <v>29</v>
      </c>
      <c r="F4" s="105"/>
      <c r="G4" s="105"/>
      <c r="H4" s="151" t="s">
        <v>105</v>
      </c>
      <c r="I4" s="1" t="s">
        <v>29</v>
      </c>
      <c r="J4" s="105"/>
      <c r="K4" s="105"/>
      <c r="L4" s="157" t="s">
        <v>105</v>
      </c>
      <c r="M4" s="1" t="s">
        <v>29</v>
      </c>
      <c r="N4" s="105"/>
      <c r="O4" s="105"/>
      <c r="P4" s="157" t="s">
        <v>105</v>
      </c>
      <c r="Q4" s="1" t="s">
        <v>29</v>
      </c>
      <c r="R4" s="105"/>
      <c r="S4" s="105"/>
    </row>
    <row r="5" spans="4:19" ht="16.2" thickBot="1" x14ac:dyDescent="0.35">
      <c r="D5" s="151"/>
      <c r="E5" s="1" t="s">
        <v>30</v>
      </c>
      <c r="F5" s="105"/>
      <c r="G5" s="105"/>
      <c r="H5" s="151"/>
      <c r="I5" s="1" t="s">
        <v>30</v>
      </c>
      <c r="J5" s="105"/>
      <c r="K5" s="105"/>
      <c r="L5" s="157"/>
      <c r="M5" s="1" t="s">
        <v>30</v>
      </c>
      <c r="N5" s="105"/>
      <c r="O5" s="105"/>
      <c r="P5" s="157"/>
      <c r="Q5" s="1" t="s">
        <v>30</v>
      </c>
      <c r="R5" s="105"/>
      <c r="S5" s="105"/>
    </row>
    <row r="6" spans="4:19" ht="16.2" thickBot="1" x14ac:dyDescent="0.35">
      <c r="D6" s="151"/>
      <c r="E6" s="1" t="s">
        <v>98</v>
      </c>
      <c r="F6" s="105"/>
      <c r="G6" s="105"/>
      <c r="H6" s="151"/>
      <c r="I6" s="1" t="s">
        <v>98</v>
      </c>
      <c r="J6" s="105"/>
      <c r="K6" s="105"/>
      <c r="L6" s="157"/>
      <c r="M6" s="1" t="s">
        <v>98</v>
      </c>
      <c r="N6" s="105"/>
      <c r="O6" s="105"/>
      <c r="P6" s="157"/>
      <c r="Q6" s="1" t="s">
        <v>98</v>
      </c>
      <c r="R6" s="105"/>
      <c r="S6" s="105"/>
    </row>
    <row r="7" spans="4:19" x14ac:dyDescent="0.3">
      <c r="E7" s="106"/>
    </row>
    <row r="8" spans="4:19" ht="15" customHeight="1" thickBot="1" x14ac:dyDescent="0.35"/>
    <row r="9" spans="4:19" ht="15" thickBot="1" x14ac:dyDescent="0.35">
      <c r="E9" s="19" t="s">
        <v>110</v>
      </c>
      <c r="F9" s="134"/>
      <c r="G9" s="135"/>
      <c r="I9" s="19" t="s">
        <v>110</v>
      </c>
      <c r="J9" s="134"/>
      <c r="K9" s="135"/>
      <c r="M9" s="19" t="s">
        <v>110</v>
      </c>
      <c r="N9" s="134"/>
      <c r="O9" s="135"/>
      <c r="Q9" s="19" t="s">
        <v>110</v>
      </c>
      <c r="R9" s="134"/>
      <c r="S9" s="135"/>
    </row>
    <row r="10" spans="4:19" ht="16.2" thickBot="1" x14ac:dyDescent="0.35">
      <c r="D10" s="151" t="s">
        <v>105</v>
      </c>
      <c r="E10" s="1" t="s">
        <v>29</v>
      </c>
      <c r="F10" s="105"/>
      <c r="G10" s="105"/>
      <c r="H10" s="151" t="s">
        <v>105</v>
      </c>
      <c r="I10" s="1" t="s">
        <v>29</v>
      </c>
      <c r="J10" s="105"/>
      <c r="K10" s="105"/>
      <c r="L10" s="151" t="s">
        <v>105</v>
      </c>
      <c r="M10" s="1" t="s">
        <v>29</v>
      </c>
      <c r="N10" s="105"/>
      <c r="O10" s="105"/>
      <c r="P10" s="151" t="s">
        <v>105</v>
      </c>
      <c r="Q10" s="1" t="s">
        <v>29</v>
      </c>
      <c r="R10" s="105"/>
      <c r="S10" s="105"/>
    </row>
    <row r="11" spans="4:19" ht="16.2" thickBot="1" x14ac:dyDescent="0.35">
      <c r="D11" s="151"/>
      <c r="E11" s="1" t="s">
        <v>30</v>
      </c>
      <c r="F11" s="105"/>
      <c r="G11" s="105"/>
      <c r="H11" s="151"/>
      <c r="I11" s="1" t="s">
        <v>30</v>
      </c>
      <c r="J11" s="105"/>
      <c r="K11" s="105"/>
      <c r="L11" s="151"/>
      <c r="M11" s="1" t="s">
        <v>30</v>
      </c>
      <c r="N11" s="105"/>
      <c r="O11" s="105"/>
      <c r="P11" s="151"/>
      <c r="Q11" s="1" t="s">
        <v>30</v>
      </c>
      <c r="R11" s="105"/>
      <c r="S11" s="105"/>
    </row>
    <row r="12" spans="4:19" ht="16.2" thickBot="1" x14ac:dyDescent="0.35">
      <c r="D12" s="151"/>
      <c r="E12" s="1" t="s">
        <v>98</v>
      </c>
      <c r="F12" s="105"/>
      <c r="G12" s="105"/>
      <c r="H12" s="151"/>
      <c r="I12" s="1" t="s">
        <v>98</v>
      </c>
      <c r="J12" s="105"/>
      <c r="K12" s="105"/>
      <c r="L12" s="151"/>
      <c r="M12" s="1" t="s">
        <v>98</v>
      </c>
      <c r="N12" s="105"/>
      <c r="O12" s="105"/>
      <c r="P12" s="151"/>
      <c r="Q12" s="1" t="s">
        <v>98</v>
      </c>
      <c r="R12" s="105"/>
      <c r="S12" s="105"/>
    </row>
    <row r="15" spans="4:19" x14ac:dyDescent="0.3">
      <c r="E15" t="s">
        <v>29</v>
      </c>
      <c r="F15" s="107">
        <f>SUM(F4:G4,J4:K4,N4:O4,R4:S4,F10:G10,J10:K10,N10:O10,R10:S10)</f>
        <v>0</v>
      </c>
    </row>
    <row r="16" spans="4:19" x14ac:dyDescent="0.3">
      <c r="E16" t="s">
        <v>30</v>
      </c>
      <c r="F16" s="107">
        <f>SUM(F5:G5,J5:K5,N5:O5,R5:S5,F11:G11,J11:K11,N11:O11,R11:S11)</f>
        <v>0</v>
      </c>
    </row>
    <row r="17" spans="5:6" x14ac:dyDescent="0.3">
      <c r="E17" t="s">
        <v>98</v>
      </c>
      <c r="F17" s="107">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J7"/>
  <sheetViews>
    <sheetView workbookViewId="0">
      <selection sqref="A1:G1"/>
    </sheetView>
  </sheetViews>
  <sheetFormatPr defaultRowHeight="14.4" x14ac:dyDescent="0.3"/>
  <cols>
    <col min="3" max="3" width="11.109375" customWidth="1"/>
    <col min="4" max="4" width="14" customWidth="1"/>
    <col min="8" max="8" width="9.33203125" hidden="1" customWidth="1"/>
  </cols>
  <sheetData>
    <row r="1" spans="1:10" ht="18.600000000000001" thickBot="1" x14ac:dyDescent="0.4">
      <c r="A1" s="158" t="s">
        <v>111</v>
      </c>
      <c r="B1" s="159"/>
      <c r="C1" s="159"/>
      <c r="D1" s="159"/>
      <c r="E1" s="159"/>
      <c r="F1" s="159"/>
      <c r="G1" s="160"/>
    </row>
    <row r="2" spans="1:10" ht="18" x14ac:dyDescent="0.35">
      <c r="A2" s="161" t="s">
        <v>112</v>
      </c>
      <c r="B2" s="162"/>
      <c r="C2" s="165" t="s">
        <v>29</v>
      </c>
      <c r="D2" s="108">
        <f>SUM('CONTROLE DE ENTRADA'!F13+0)</f>
        <v>0</v>
      </c>
      <c r="E2" s="167" t="s">
        <v>113</v>
      </c>
      <c r="F2" s="169">
        <f>SUM(D2-D3)</f>
        <v>0</v>
      </c>
      <c r="G2" s="170"/>
      <c r="H2" s="112">
        <f>SUM(F2+0)</f>
        <v>0</v>
      </c>
      <c r="I2" s="121"/>
      <c r="J2" s="121"/>
    </row>
    <row r="3" spans="1:10" ht="18.600000000000001" thickBot="1" x14ac:dyDescent="0.4">
      <c r="A3" s="163" t="s">
        <v>105</v>
      </c>
      <c r="B3" s="164"/>
      <c r="C3" s="166"/>
      <c r="D3" s="110">
        <f>SUM('CONTROLE DE SAIDA'!F15+0)</f>
        <v>0</v>
      </c>
      <c r="E3" s="168"/>
      <c r="F3" s="171"/>
      <c r="G3" s="172"/>
      <c r="I3" s="112"/>
    </row>
    <row r="4" spans="1:10" ht="18" x14ac:dyDescent="0.35">
      <c r="A4" s="163" t="s">
        <v>112</v>
      </c>
      <c r="B4" s="164"/>
      <c r="C4" s="173" t="s">
        <v>30</v>
      </c>
      <c r="D4" s="108">
        <f>SUM('CONTROLE DE ENTRADA'!H13+0)</f>
        <v>0</v>
      </c>
      <c r="E4" s="167" t="s">
        <v>113</v>
      </c>
      <c r="F4" s="169">
        <f t="shared" ref="F4" si="0">SUM(D4-D5)</f>
        <v>0</v>
      </c>
      <c r="G4" s="170"/>
      <c r="H4" s="112">
        <f>SUM(F4+0)</f>
        <v>0</v>
      </c>
    </row>
    <row r="5" spans="1:10" ht="18.600000000000001" thickBot="1" x14ac:dyDescent="0.4">
      <c r="A5" s="163" t="s">
        <v>105</v>
      </c>
      <c r="B5" s="164"/>
      <c r="C5" s="166"/>
      <c r="D5" s="109">
        <f>SUM('CONTROLE DE SAIDA'!F16+0)</f>
        <v>0</v>
      </c>
      <c r="E5" s="168"/>
      <c r="F5" s="171"/>
      <c r="G5" s="172"/>
    </row>
    <row r="6" spans="1:10" ht="18" x14ac:dyDescent="0.35">
      <c r="A6" s="163" t="s">
        <v>112</v>
      </c>
      <c r="B6" s="164"/>
      <c r="C6" s="173" t="s">
        <v>98</v>
      </c>
      <c r="D6" s="108">
        <f>SUM('CONTROLE DE ENTRADA'!G16+0)</f>
        <v>0</v>
      </c>
      <c r="E6" s="167" t="s">
        <v>113</v>
      </c>
      <c r="F6" s="169">
        <f t="shared" ref="F6" si="1">SUM(D6-D7)</f>
        <v>0</v>
      </c>
      <c r="G6" s="170"/>
      <c r="H6" s="112">
        <f>SUM(F6+0)</f>
        <v>0</v>
      </c>
    </row>
    <row r="7" spans="1:10" ht="18.600000000000001" thickBot="1" x14ac:dyDescent="0.4">
      <c r="A7" s="175" t="s">
        <v>105</v>
      </c>
      <c r="B7" s="176"/>
      <c r="C7" s="174"/>
      <c r="D7" s="109">
        <f>SUM('CONTROLE DE SAIDA'!F17+0)</f>
        <v>0</v>
      </c>
      <c r="E7" s="168"/>
      <c r="F7" s="171"/>
      <c r="G7" s="172"/>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2020-10-19T19:39:45Z</dcterms:modified>
</cp:coreProperties>
</file>