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Pronosticos_UNAM_HPi3/pronosticos_UNAM_git/"/>
    </mc:Choice>
  </mc:AlternateContent>
  <xr:revisionPtr revIDLastSave="191" documentId="8_{88C899F1-7DA5-4980-95CB-29AA55E4034D}" xr6:coauthVersionLast="47" xr6:coauthVersionMax="47" xr10:uidLastSave="{9380F41B-B02D-4BF7-86ED-6E80B5147909}"/>
  <bookViews>
    <workbookView xWindow="-108" yWindow="-108" windowWidth="23256" windowHeight="12456" activeTab="1" xr2:uid="{49E6A3D8-6C95-4AB6-996C-B923B7A350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C29" i="2"/>
  <c r="E27" i="2"/>
  <c r="B28" i="2"/>
  <c r="D25" i="2" s="1"/>
  <c r="G25" i="2" s="1"/>
  <c r="D6" i="2" l="1"/>
  <c r="D22" i="2"/>
  <c r="D14" i="2"/>
  <c r="D7" i="2"/>
  <c r="D15" i="2"/>
  <c r="D23" i="2"/>
  <c r="D10" i="2"/>
  <c r="D18" i="2"/>
  <c r="D26" i="2"/>
  <c r="D3" i="2"/>
  <c r="D11" i="2"/>
  <c r="D19" i="2"/>
  <c r="D27" i="2"/>
  <c r="E4" i="2"/>
  <c r="E12" i="2"/>
  <c r="E16" i="2"/>
  <c r="E24" i="2"/>
  <c r="E9" i="2"/>
  <c r="E25" i="2"/>
  <c r="F25" i="2" s="1"/>
  <c r="D4" i="2"/>
  <c r="D8" i="2"/>
  <c r="D12" i="2"/>
  <c r="D16" i="2"/>
  <c r="D20" i="2"/>
  <c r="D24" i="2"/>
  <c r="E6" i="2"/>
  <c r="E10" i="2"/>
  <c r="E14" i="2"/>
  <c r="E18" i="2"/>
  <c r="E22" i="2"/>
  <c r="E26" i="2"/>
  <c r="E8" i="2"/>
  <c r="E20" i="2"/>
  <c r="E5" i="2"/>
  <c r="E13" i="2"/>
  <c r="E17" i="2"/>
  <c r="E21" i="2"/>
  <c r="D5" i="2"/>
  <c r="D9" i="2"/>
  <c r="D13" i="2"/>
  <c r="D17" i="2"/>
  <c r="D21" i="2"/>
  <c r="E3" i="2"/>
  <c r="E7" i="2"/>
  <c r="E11" i="2"/>
  <c r="E15" i="2"/>
  <c r="E19" i="2"/>
  <c r="E23" i="2"/>
  <c r="G9" i="2" l="1"/>
  <c r="F9" i="2"/>
  <c r="G16" i="2"/>
  <c r="F16" i="2"/>
  <c r="G5" i="2"/>
  <c r="F5" i="2"/>
  <c r="G12" i="2"/>
  <c r="F12" i="2"/>
  <c r="G3" i="2"/>
  <c r="F3" i="2"/>
  <c r="G14" i="2"/>
  <c r="F14" i="2"/>
  <c r="G17" i="2"/>
  <c r="F17" i="2"/>
  <c r="G24" i="2"/>
  <c r="F24" i="2"/>
  <c r="G8" i="2"/>
  <c r="F8" i="2"/>
  <c r="G27" i="2"/>
  <c r="F27" i="2"/>
  <c r="G26" i="2"/>
  <c r="F26" i="2"/>
  <c r="G15" i="2"/>
  <c r="F15" i="2"/>
  <c r="G22" i="2"/>
  <c r="F22" i="2"/>
  <c r="G11" i="2"/>
  <c r="F11" i="2"/>
  <c r="G10" i="2"/>
  <c r="F10" i="2"/>
  <c r="G21" i="2"/>
  <c r="F21" i="2"/>
  <c r="G23" i="2"/>
  <c r="F23" i="2"/>
  <c r="G13" i="2"/>
  <c r="F13" i="2"/>
  <c r="G20" i="2"/>
  <c r="F20" i="2"/>
  <c r="G4" i="2"/>
  <c r="F4" i="2"/>
  <c r="G19" i="2"/>
  <c r="F19" i="2"/>
  <c r="G18" i="2"/>
  <c r="F18" i="2"/>
  <c r="G7" i="2"/>
  <c r="F7" i="2"/>
  <c r="G6" i="2"/>
  <c r="F6" i="2"/>
  <c r="F28" i="2" l="1"/>
  <c r="F30" i="2" s="1"/>
  <c r="F31" i="2" s="1"/>
  <c r="G28" i="2"/>
</calcChain>
</file>

<file path=xl/sharedStrings.xml><?xml version="1.0" encoding="utf-8"?>
<sst xmlns="http://schemas.openxmlformats.org/spreadsheetml/2006/main" count="20" uniqueCount="16">
  <si>
    <t xml:space="preserve">AJUSTANDO UN MODELO A REGRESIÓN LINEAL </t>
  </si>
  <si>
    <t>Número de entregas</t>
  </si>
  <si>
    <t>Tiempos de entrega</t>
  </si>
  <si>
    <t>-</t>
  </si>
  <si>
    <t xml:space="preserve">Xi - X&lt;barra&gt; </t>
  </si>
  <si>
    <t xml:space="preserve">Yi - Y&lt;barra&gt; </t>
  </si>
  <si>
    <t xml:space="preserve">X &lt;barra&gt; </t>
  </si>
  <si>
    <t xml:space="preserve">Y &lt;barra&gt; </t>
  </si>
  <si>
    <t>(Xi - X&lt;barra&gt; )^2</t>
  </si>
  <si>
    <t>(Xi - X&lt;barra&gt; ) *( Yi - Y&lt;barra&gt; )</t>
  </si>
  <si>
    <t>SUMA</t>
  </si>
  <si>
    <t xml:space="preserve">Betha 1 </t>
  </si>
  <si>
    <t>Betha 0</t>
  </si>
  <si>
    <t xml:space="preserve">VALOR AJUSTADO Y (Betha0 + Betha1 * Xi) </t>
  </si>
  <si>
    <t>RESIDUALES (Valor de Y real- Valor de Y ajustado)</t>
  </si>
  <si>
    <t>MODELO LINEAL DE AJUSTE/PRONOSTICO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</si>
</sst>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/>
    <xf numFmtId="0" fontId="0" fillId="3" borderId="0" xfId="0" applyFill="1"/>
    <xf numFmtId="0" fontId="3" fillId="2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1" fillId="5" borderId="1" xfId="0" applyFont="1" applyFill="1" applyBorder="1"/>
    <xf numFmtId="0" fontId="2" fillId="6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entrega vs numero de 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Sheet2!$B$3:$B$27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9">
                  <c:v>5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10</c:v>
                </c:pt>
                <c:pt idx="21">
                  <c:v>26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xVal>
          <c:yVal>
            <c:numRef>
              <c:f>Sheet2!$C$3:$C$27</c:f>
              <c:numCache>
                <c:formatCode>General</c:formatCode>
                <c:ptCount val="25"/>
                <c:pt idx="0">
                  <c:v>16.68</c:v>
                </c:pt>
                <c:pt idx="1">
                  <c:v>11.5</c:v>
                </c:pt>
                <c:pt idx="2">
                  <c:v>12.03</c:v>
                </c:pt>
                <c:pt idx="3">
                  <c:v>14.88</c:v>
                </c:pt>
                <c:pt idx="4">
                  <c:v>13.75</c:v>
                </c:pt>
                <c:pt idx="5">
                  <c:v>18.11</c:v>
                </c:pt>
                <c:pt idx="6">
                  <c:v>8</c:v>
                </c:pt>
                <c:pt idx="7">
                  <c:v>17.829999999999998</c:v>
                </c:pt>
                <c:pt idx="8">
                  <c:v>79.239999999999995</c:v>
                </c:pt>
                <c:pt idx="9">
                  <c:v>21.5</c:v>
                </c:pt>
                <c:pt idx="10">
                  <c:v>40.33</c:v>
                </c:pt>
                <c:pt idx="11">
                  <c:v>21</c:v>
                </c:pt>
                <c:pt idx="12">
                  <c:v>13.5</c:v>
                </c:pt>
                <c:pt idx="13">
                  <c:v>19.75</c:v>
                </c:pt>
                <c:pt idx="14">
                  <c:v>24</c:v>
                </c:pt>
                <c:pt idx="15">
                  <c:v>29</c:v>
                </c:pt>
                <c:pt idx="16">
                  <c:v>15.35</c:v>
                </c:pt>
                <c:pt idx="17">
                  <c:v>19</c:v>
                </c:pt>
                <c:pt idx="18">
                  <c:v>9.5</c:v>
                </c:pt>
                <c:pt idx="19">
                  <c:v>35.1</c:v>
                </c:pt>
                <c:pt idx="20">
                  <c:v>17.899999999999999</c:v>
                </c:pt>
                <c:pt idx="21">
                  <c:v>52.32</c:v>
                </c:pt>
                <c:pt idx="22">
                  <c:v>18.75</c:v>
                </c:pt>
                <c:pt idx="23">
                  <c:v>19.829999999999998</c:v>
                </c:pt>
                <c:pt idx="24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8-4E8A-B264-5003B970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1039"/>
        <c:axId val="68084431"/>
      </c:scatterChart>
      <c:valAx>
        <c:axId val="7384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84431"/>
        <c:crosses val="autoZero"/>
        <c:crossBetween val="midCat"/>
      </c:valAx>
      <c:valAx>
        <c:axId val="680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4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Residuales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Sheet2!$I$3:$I$27</c:f>
              <c:numCache>
                <c:formatCode>General</c:formatCode>
                <c:ptCount val="25"/>
                <c:pt idx="0">
                  <c:v>-1.8739466460195686</c:v>
                </c:pt>
                <c:pt idx="1">
                  <c:v>1.6507200675723208</c:v>
                </c:pt>
                <c:pt idx="2">
                  <c:v>2.1807200675723202</c:v>
                </c:pt>
                <c:pt idx="3">
                  <c:v>2.8545533891743489</c:v>
                </c:pt>
                <c:pt idx="4">
                  <c:v>-2.6277799676215956</c:v>
                </c:pt>
                <c:pt idx="5">
                  <c:v>-0.4439466460195689</c:v>
                </c:pt>
                <c:pt idx="6">
                  <c:v>0.32688674597029266</c:v>
                </c:pt>
                <c:pt idx="7">
                  <c:v>-0.72394664601957004</c:v>
                </c:pt>
                <c:pt idx="8">
                  <c:v>10.634219750827057</c:v>
                </c:pt>
                <c:pt idx="9">
                  <c:v>7.2983867107763754</c:v>
                </c:pt>
                <c:pt idx="10">
                  <c:v>2.1905532483986789</c:v>
                </c:pt>
                <c:pt idx="11">
                  <c:v>-4.0824466812134865</c:v>
                </c:pt>
                <c:pt idx="12">
                  <c:v>1.4745533891743481</c:v>
                </c:pt>
                <c:pt idx="13">
                  <c:v>3.3722200323784044</c:v>
                </c:pt>
                <c:pt idx="14">
                  <c:v>1.0937199971844862</c:v>
                </c:pt>
                <c:pt idx="15">
                  <c:v>3.9175533187865135</c:v>
                </c:pt>
                <c:pt idx="16">
                  <c:v>-1.027779967621596</c:v>
                </c:pt>
                <c:pt idx="17">
                  <c:v>0.44605335398043167</c:v>
                </c:pt>
                <c:pt idx="18">
                  <c:v>-0.34927993242767919</c:v>
                </c:pt>
                <c:pt idx="19">
                  <c:v>-5.2156134299992871</c:v>
                </c:pt>
                <c:pt idx="20">
                  <c:v>-7.1824466812134879</c:v>
                </c:pt>
                <c:pt idx="21">
                  <c:v>-7.5811135355810393</c:v>
                </c:pt>
                <c:pt idx="22">
                  <c:v>-4.1562800028155138</c:v>
                </c:pt>
                <c:pt idx="23">
                  <c:v>-0.90011332441754277</c:v>
                </c:pt>
                <c:pt idx="24">
                  <c:v>-1.2754466108256519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2-412A-B5AB-BD878849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97823"/>
        <c:axId val="1749827183"/>
      </c:scatterChart>
      <c:valAx>
        <c:axId val="11070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827183"/>
        <c:crosses val="autoZero"/>
        <c:crossBetween val="midCat"/>
      </c:valAx>
      <c:valAx>
        <c:axId val="17498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0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327073</xdr:colOff>
      <xdr:row>16</xdr:row>
      <xdr:rowOff>117621</xdr:rowOff>
    </xdr:from>
    <xdr:to>
      <xdr:col>17</xdr:col>
      <xdr:colOff>441374</xdr:colOff>
      <xdr:row>31</xdr:row>
      <xdr:rowOff>117622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D1581-7B59-A4EC-7F55-90BA39CF6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293076</xdr:colOff>
      <xdr:row>1</xdr:row>
      <xdr:rowOff>284285</xdr:rowOff>
    </xdr:from>
    <xdr:to>
      <xdr:col>17</xdr:col>
      <xdr:colOff>19538</xdr:colOff>
      <xdr:row>15</xdr:row>
      <xdr:rowOff>116254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95745-4036-0B8D-FCF3-C6E83BBF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3017-3F48-44D5-9CA4-56B922C4CA60}">
  <dimension ref="A1:F31"/>
  <sheetViews>
    <sheetView topLeftCell="A3" workbookViewId="0">
      <selection activeCell="B27" sqref="B27"/>
    </sheetView>
  </sheetViews>
  <sheetFormatPr defaultRowHeight="14.4" x14ac:dyDescent="0.3"/>
  <cols>
    <col min="2" max="2" width="17.77734375" bestFit="1" customWidth="1"/>
    <col min="3" max="3" width="17.21875" bestFit="1" customWidth="1"/>
    <col min="5" max="5" width="17.77734375" bestFit="1" customWidth="1"/>
    <col min="6" max="6" width="21.77734375" customWidth="1"/>
  </cols>
  <sheetData>
    <row r="1" spans="1:6" x14ac:dyDescent="0.3">
      <c r="A1" t="s">
        <v>0</v>
      </c>
    </row>
    <row r="3" spans="1:6" x14ac:dyDescent="0.3">
      <c r="B3" s="1" t="s">
        <v>1</v>
      </c>
      <c r="C3" s="1" t="s">
        <v>2</v>
      </c>
      <c r="E3" s="1" t="s">
        <v>1</v>
      </c>
      <c r="F3" s="1" t="s">
        <v>2</v>
      </c>
    </row>
    <row r="4" spans="1:6" x14ac:dyDescent="0.3">
      <c r="B4">
        <v>7</v>
      </c>
      <c r="C4">
        <v>16.68</v>
      </c>
      <c r="E4">
        <v>7</v>
      </c>
      <c r="F4">
        <v>16.68</v>
      </c>
    </row>
    <row r="5" spans="1:6" x14ac:dyDescent="0.3">
      <c r="B5">
        <v>3</v>
      </c>
      <c r="C5">
        <v>11.5</v>
      </c>
      <c r="E5">
        <v>3</v>
      </c>
      <c r="F5">
        <v>11.5</v>
      </c>
    </row>
    <row r="6" spans="1:6" x14ac:dyDescent="0.3">
      <c r="B6">
        <v>3</v>
      </c>
      <c r="C6">
        <v>12.03</v>
      </c>
      <c r="E6">
        <v>3</v>
      </c>
      <c r="F6">
        <v>12.03</v>
      </c>
    </row>
    <row r="7" spans="1:6" x14ac:dyDescent="0.3">
      <c r="B7">
        <v>4</v>
      </c>
      <c r="C7">
        <v>14.88</v>
      </c>
      <c r="E7">
        <v>4</v>
      </c>
      <c r="F7">
        <v>14.88</v>
      </c>
    </row>
    <row r="8" spans="1:6" x14ac:dyDescent="0.3">
      <c r="B8">
        <v>6</v>
      </c>
      <c r="C8">
        <v>13.75</v>
      </c>
      <c r="E8">
        <v>6</v>
      </c>
      <c r="F8">
        <v>13.75</v>
      </c>
    </row>
    <row r="9" spans="1:6" x14ac:dyDescent="0.3">
      <c r="B9">
        <v>7</v>
      </c>
      <c r="C9" s="2">
        <v>12.03</v>
      </c>
      <c r="E9">
        <v>7</v>
      </c>
      <c r="F9">
        <v>18.11</v>
      </c>
    </row>
    <row r="10" spans="1:6" x14ac:dyDescent="0.3">
      <c r="B10">
        <v>2</v>
      </c>
      <c r="C10" s="2">
        <v>14.88</v>
      </c>
      <c r="E10">
        <v>2</v>
      </c>
      <c r="F10">
        <v>8</v>
      </c>
    </row>
    <row r="11" spans="1:6" x14ac:dyDescent="0.3">
      <c r="B11">
        <v>7</v>
      </c>
      <c r="C11" s="2">
        <v>13.75</v>
      </c>
      <c r="E11">
        <v>7</v>
      </c>
      <c r="F11">
        <v>17.829999999999998</v>
      </c>
    </row>
    <row r="12" spans="1:6" x14ac:dyDescent="0.3">
      <c r="A12" t="s">
        <v>3</v>
      </c>
      <c r="B12">
        <v>30</v>
      </c>
      <c r="C12">
        <v>18.11</v>
      </c>
      <c r="E12">
        <v>30</v>
      </c>
      <c r="F12">
        <v>79.239999999999995</v>
      </c>
    </row>
    <row r="13" spans="1:6" x14ac:dyDescent="0.3">
      <c r="B13">
        <v>5</v>
      </c>
      <c r="C13">
        <v>8</v>
      </c>
      <c r="E13">
        <v>5</v>
      </c>
      <c r="F13">
        <v>21.5</v>
      </c>
    </row>
    <row r="14" spans="1:6" x14ac:dyDescent="0.3">
      <c r="B14">
        <v>16</v>
      </c>
      <c r="C14">
        <v>17.829999999999998</v>
      </c>
      <c r="E14">
        <v>16</v>
      </c>
      <c r="F14">
        <v>40.33</v>
      </c>
    </row>
    <row r="15" spans="1:6" x14ac:dyDescent="0.3">
      <c r="B15">
        <v>10</v>
      </c>
      <c r="C15">
        <v>79.239999999999995</v>
      </c>
      <c r="E15">
        <v>10</v>
      </c>
      <c r="F15">
        <v>21</v>
      </c>
    </row>
    <row r="16" spans="1:6" x14ac:dyDescent="0.3">
      <c r="B16">
        <v>4</v>
      </c>
      <c r="C16">
        <v>21.5</v>
      </c>
      <c r="E16">
        <v>4</v>
      </c>
      <c r="F16">
        <v>13.5</v>
      </c>
    </row>
    <row r="17" spans="2:6" x14ac:dyDescent="0.3">
      <c r="B17">
        <v>6</v>
      </c>
      <c r="C17">
        <v>40.33</v>
      </c>
      <c r="E17">
        <v>6</v>
      </c>
      <c r="F17">
        <v>19.75</v>
      </c>
    </row>
    <row r="18" spans="2:6" x14ac:dyDescent="0.3">
      <c r="B18">
        <v>9</v>
      </c>
      <c r="C18">
        <v>21</v>
      </c>
      <c r="E18">
        <v>9</v>
      </c>
      <c r="F18">
        <v>24</v>
      </c>
    </row>
    <row r="19" spans="2:6" x14ac:dyDescent="0.3">
      <c r="B19">
        <v>10</v>
      </c>
      <c r="C19">
        <v>13.5</v>
      </c>
      <c r="E19">
        <v>10</v>
      </c>
      <c r="F19">
        <v>29</v>
      </c>
    </row>
    <row r="20" spans="2:6" x14ac:dyDescent="0.3">
      <c r="B20">
        <v>6</v>
      </c>
      <c r="C20">
        <v>19.75</v>
      </c>
      <c r="E20">
        <v>6</v>
      </c>
      <c r="F20">
        <v>15.35</v>
      </c>
    </row>
    <row r="21" spans="2:6" x14ac:dyDescent="0.3">
      <c r="B21">
        <v>7</v>
      </c>
      <c r="C21">
        <v>24</v>
      </c>
      <c r="E21">
        <v>7</v>
      </c>
      <c r="F21">
        <v>19</v>
      </c>
    </row>
    <row r="22" spans="2:6" x14ac:dyDescent="0.3">
      <c r="B22">
        <v>3</v>
      </c>
      <c r="C22">
        <v>29</v>
      </c>
      <c r="E22">
        <v>3</v>
      </c>
      <c r="F22">
        <v>9.5</v>
      </c>
    </row>
    <row r="23" spans="2:6" x14ac:dyDescent="0.3">
      <c r="B23">
        <v>17</v>
      </c>
      <c r="C23">
        <v>15.35</v>
      </c>
      <c r="E23">
        <v>17</v>
      </c>
      <c r="F23">
        <v>35.1</v>
      </c>
    </row>
    <row r="24" spans="2:6" x14ac:dyDescent="0.3">
      <c r="B24">
        <v>10</v>
      </c>
      <c r="C24">
        <v>19</v>
      </c>
      <c r="E24">
        <v>10</v>
      </c>
      <c r="F24">
        <v>17.899999999999999</v>
      </c>
    </row>
    <row r="25" spans="2:6" x14ac:dyDescent="0.3">
      <c r="B25">
        <v>26</v>
      </c>
      <c r="C25">
        <v>9.5</v>
      </c>
      <c r="E25">
        <v>26</v>
      </c>
      <c r="F25">
        <v>52.32</v>
      </c>
    </row>
    <row r="26" spans="2:6" x14ac:dyDescent="0.3">
      <c r="B26">
        <v>9</v>
      </c>
      <c r="C26">
        <v>35.1</v>
      </c>
      <c r="E26">
        <v>9</v>
      </c>
      <c r="F26">
        <v>18.75</v>
      </c>
    </row>
    <row r="27" spans="2:6" x14ac:dyDescent="0.3">
      <c r="B27">
        <v>8</v>
      </c>
      <c r="C27">
        <v>17.899999999999999</v>
      </c>
      <c r="E27">
        <v>8</v>
      </c>
      <c r="F27">
        <v>19.829999999999998</v>
      </c>
    </row>
    <row r="28" spans="2:6" x14ac:dyDescent="0.3">
      <c r="B28">
        <v>4</v>
      </c>
      <c r="C28">
        <v>52.32</v>
      </c>
      <c r="E28">
        <v>4</v>
      </c>
      <c r="F28">
        <v>10.75</v>
      </c>
    </row>
    <row r="29" spans="2:6" x14ac:dyDescent="0.3">
      <c r="C29">
        <v>18.75</v>
      </c>
    </row>
    <row r="30" spans="2:6" x14ac:dyDescent="0.3">
      <c r="C30">
        <v>19.829999999999998</v>
      </c>
    </row>
    <row r="31" spans="2:6" x14ac:dyDescent="0.3">
      <c r="C31">
        <v>10.75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A2F4-70EA-4AA1-A01C-6DAA2073268F}">
  <dimension ref="A1:I31"/>
  <sheetViews>
    <sheetView tabSelected="1" zoomScale="78" workbookViewId="0">
      <selection activeCell="I30" sqref="I30"/>
    </sheetView>
  </sheetViews>
  <sheetFormatPr defaultRowHeight="14.4" x14ac:dyDescent="0.3"/>
  <cols>
    <col min="2" max="2" width="17.77734375" bestFit="1" customWidth="1"/>
    <col min="3" max="3" width="17.21875" bestFit="1" customWidth="1"/>
    <col min="4" max="5" width="11.77734375" bestFit="1" customWidth="1"/>
    <col min="6" max="6" width="14.77734375" bestFit="1" customWidth="1"/>
    <col min="7" max="7" width="15.5546875" bestFit="1" customWidth="1"/>
    <col min="8" max="8" width="19.6640625" bestFit="1" customWidth="1"/>
    <col min="9" max="9" width="22.44140625" bestFit="1" customWidth="1"/>
  </cols>
  <sheetData>
    <row r="1" spans="2:9" ht="23.4" x14ac:dyDescent="0.45">
      <c r="B1" s="9" t="s">
        <v>15</v>
      </c>
    </row>
    <row r="2" spans="2:9" ht="39.6" customHeight="1" x14ac:dyDescent="0.3">
      <c r="B2" s="3" t="s">
        <v>1</v>
      </c>
      <c r="C2" s="3" t="s">
        <v>2</v>
      </c>
      <c r="D2" s="4" t="s">
        <v>4</v>
      </c>
      <c r="E2" s="4" t="s">
        <v>5</v>
      </c>
      <c r="F2" s="5" t="s">
        <v>9</v>
      </c>
      <c r="G2" s="4" t="s">
        <v>8</v>
      </c>
      <c r="H2" s="5" t="s">
        <v>13</v>
      </c>
      <c r="I2" s="5" t="s">
        <v>14</v>
      </c>
    </row>
    <row r="3" spans="2:9" x14ac:dyDescent="0.3">
      <c r="B3">
        <v>7</v>
      </c>
      <c r="C3">
        <v>16.68</v>
      </c>
      <c r="D3">
        <f>B3-$B$28</f>
        <v>-1.7599999999999998</v>
      </c>
      <c r="E3">
        <f>C3-$C$29</f>
        <v>-5.7040000000000006</v>
      </c>
      <c r="F3">
        <f>D3*E3</f>
        <v>10.03904</v>
      </c>
      <c r="G3">
        <f>D3^2</f>
        <v>3.0975999999999995</v>
      </c>
      <c r="H3">
        <f>$F$31+$F$30*B3</f>
        <v>18.553946646019568</v>
      </c>
      <c r="I3">
        <f>C3-H3</f>
        <v>-1.8739466460195686</v>
      </c>
    </row>
    <row r="4" spans="2:9" x14ac:dyDescent="0.3">
      <c r="B4">
        <v>3</v>
      </c>
      <c r="C4">
        <v>11.5</v>
      </c>
      <c r="D4">
        <f t="shared" ref="D4:D27" si="0">B4-$B$28</f>
        <v>-5.76</v>
      </c>
      <c r="E4">
        <f>C4-$C$29</f>
        <v>-10.884</v>
      </c>
      <c r="F4">
        <f t="shared" ref="F4:F27" si="1">D4*E4</f>
        <v>62.691839999999999</v>
      </c>
      <c r="G4">
        <f t="shared" ref="G4:G27" si="2">D4^2</f>
        <v>33.177599999999998</v>
      </c>
      <c r="H4">
        <f t="shared" ref="H4:H28" si="3">$F$31+$F$30*B4</f>
        <v>9.8492799324276792</v>
      </c>
      <c r="I4">
        <f t="shared" ref="I4:I28" si="4">C4-H4</f>
        <v>1.6507200675723208</v>
      </c>
    </row>
    <row r="5" spans="2:9" x14ac:dyDescent="0.3">
      <c r="B5">
        <v>3</v>
      </c>
      <c r="C5">
        <v>12.03</v>
      </c>
      <c r="D5">
        <f t="shared" si="0"/>
        <v>-5.76</v>
      </c>
      <c r="E5">
        <f t="shared" ref="E5:E27" si="5">C5-$C$29</f>
        <v>-10.354000000000001</v>
      </c>
      <c r="F5">
        <f t="shared" si="1"/>
        <v>59.639040000000001</v>
      </c>
      <c r="G5">
        <f t="shared" si="2"/>
        <v>33.177599999999998</v>
      </c>
      <c r="H5">
        <f t="shared" si="3"/>
        <v>9.8492799324276792</v>
      </c>
      <c r="I5">
        <f t="shared" si="4"/>
        <v>2.1807200675723202</v>
      </c>
    </row>
    <row r="6" spans="2:9" x14ac:dyDescent="0.3">
      <c r="B6">
        <v>4</v>
      </c>
      <c r="C6">
        <v>14.88</v>
      </c>
      <c r="D6">
        <f t="shared" si="0"/>
        <v>-4.76</v>
      </c>
      <c r="E6">
        <f t="shared" si="5"/>
        <v>-7.5039999999999996</v>
      </c>
      <c r="F6">
        <f t="shared" si="1"/>
        <v>35.71904</v>
      </c>
      <c r="G6">
        <f t="shared" si="2"/>
        <v>22.657599999999999</v>
      </c>
      <c r="H6">
        <f t="shared" si="3"/>
        <v>12.025446610825652</v>
      </c>
      <c r="I6">
        <f t="shared" si="4"/>
        <v>2.8545533891743489</v>
      </c>
    </row>
    <row r="7" spans="2:9" x14ac:dyDescent="0.3">
      <c r="B7">
        <v>6</v>
      </c>
      <c r="C7">
        <v>13.75</v>
      </c>
      <c r="D7">
        <f t="shared" si="0"/>
        <v>-2.76</v>
      </c>
      <c r="E7">
        <f t="shared" si="5"/>
        <v>-8.6340000000000003</v>
      </c>
      <c r="F7">
        <f t="shared" si="1"/>
        <v>23.829840000000001</v>
      </c>
      <c r="G7">
        <f t="shared" si="2"/>
        <v>7.6175999999999986</v>
      </c>
      <c r="H7">
        <f t="shared" si="3"/>
        <v>16.377779967621596</v>
      </c>
      <c r="I7">
        <f t="shared" si="4"/>
        <v>-2.6277799676215956</v>
      </c>
    </row>
    <row r="8" spans="2:9" x14ac:dyDescent="0.3">
      <c r="B8">
        <v>7</v>
      </c>
      <c r="C8">
        <v>18.11</v>
      </c>
      <c r="D8">
        <f t="shared" si="0"/>
        <v>-1.7599999999999998</v>
      </c>
      <c r="E8">
        <f t="shared" si="5"/>
        <v>-4.2740000000000009</v>
      </c>
      <c r="F8">
        <f t="shared" si="1"/>
        <v>7.5222400000000009</v>
      </c>
      <c r="G8">
        <f t="shared" si="2"/>
        <v>3.0975999999999995</v>
      </c>
      <c r="H8">
        <f t="shared" si="3"/>
        <v>18.553946646019568</v>
      </c>
      <c r="I8">
        <f t="shared" si="4"/>
        <v>-0.4439466460195689</v>
      </c>
    </row>
    <row r="9" spans="2:9" x14ac:dyDescent="0.3">
      <c r="B9">
        <v>2</v>
      </c>
      <c r="C9">
        <v>8</v>
      </c>
      <c r="D9">
        <f t="shared" si="0"/>
        <v>-6.76</v>
      </c>
      <c r="E9">
        <f t="shared" si="5"/>
        <v>-14.384</v>
      </c>
      <c r="F9">
        <f t="shared" si="1"/>
        <v>97.235839999999996</v>
      </c>
      <c r="G9">
        <f t="shared" si="2"/>
        <v>45.697599999999994</v>
      </c>
      <c r="H9">
        <f t="shared" si="3"/>
        <v>7.6731132540297073</v>
      </c>
      <c r="I9">
        <f t="shared" si="4"/>
        <v>0.32688674597029266</v>
      </c>
    </row>
    <row r="10" spans="2:9" x14ac:dyDescent="0.3">
      <c r="B10">
        <v>7</v>
      </c>
      <c r="C10">
        <v>17.829999999999998</v>
      </c>
      <c r="D10">
        <f t="shared" si="0"/>
        <v>-1.7599999999999998</v>
      </c>
      <c r="E10">
        <f t="shared" si="5"/>
        <v>-4.554000000000002</v>
      </c>
      <c r="F10">
        <f t="shared" si="1"/>
        <v>8.0150400000000026</v>
      </c>
      <c r="G10">
        <f t="shared" si="2"/>
        <v>3.0975999999999995</v>
      </c>
      <c r="H10">
        <f t="shared" si="3"/>
        <v>18.553946646019568</v>
      </c>
      <c r="I10">
        <f t="shared" si="4"/>
        <v>-0.72394664601957004</v>
      </c>
    </row>
    <row r="11" spans="2:9" x14ac:dyDescent="0.3">
      <c r="B11">
        <v>30</v>
      </c>
      <c r="C11">
        <v>79.239999999999995</v>
      </c>
      <c r="D11">
        <f t="shared" si="0"/>
        <v>21.240000000000002</v>
      </c>
      <c r="E11">
        <f t="shared" si="5"/>
        <v>56.855999999999995</v>
      </c>
      <c r="F11">
        <f t="shared" si="1"/>
        <v>1207.6214399999999</v>
      </c>
      <c r="G11">
        <f t="shared" si="2"/>
        <v>451.13760000000008</v>
      </c>
      <c r="H11">
        <f t="shared" si="3"/>
        <v>68.605780249172938</v>
      </c>
      <c r="I11">
        <f t="shared" si="4"/>
        <v>10.634219750827057</v>
      </c>
    </row>
    <row r="12" spans="2:9" x14ac:dyDescent="0.3">
      <c r="B12">
        <v>5</v>
      </c>
      <c r="C12">
        <v>21.5</v>
      </c>
      <c r="D12">
        <f t="shared" si="0"/>
        <v>-3.76</v>
      </c>
      <c r="E12">
        <f t="shared" si="5"/>
        <v>-0.88400000000000034</v>
      </c>
      <c r="F12">
        <f t="shared" si="1"/>
        <v>3.323840000000001</v>
      </c>
      <c r="G12">
        <f t="shared" si="2"/>
        <v>14.137599999999999</v>
      </c>
      <c r="H12">
        <f t="shared" si="3"/>
        <v>14.201613289223625</v>
      </c>
      <c r="I12">
        <f t="shared" si="4"/>
        <v>7.2983867107763754</v>
      </c>
    </row>
    <row r="13" spans="2:9" x14ac:dyDescent="0.3">
      <c r="B13">
        <v>16</v>
      </c>
      <c r="C13">
        <v>40.33</v>
      </c>
      <c r="D13">
        <f t="shared" si="0"/>
        <v>7.24</v>
      </c>
      <c r="E13">
        <f t="shared" si="5"/>
        <v>17.945999999999998</v>
      </c>
      <c r="F13">
        <f t="shared" si="1"/>
        <v>129.92903999999999</v>
      </c>
      <c r="G13">
        <f t="shared" si="2"/>
        <v>52.4176</v>
      </c>
      <c r="H13">
        <f t="shared" si="3"/>
        <v>38.139446751601319</v>
      </c>
      <c r="I13">
        <f t="shared" si="4"/>
        <v>2.1905532483986789</v>
      </c>
    </row>
    <row r="14" spans="2:9" x14ac:dyDescent="0.3">
      <c r="B14">
        <v>10</v>
      </c>
      <c r="C14">
        <v>21</v>
      </c>
      <c r="D14">
        <f t="shared" si="0"/>
        <v>1.2400000000000002</v>
      </c>
      <c r="E14">
        <f t="shared" si="5"/>
        <v>-1.3840000000000003</v>
      </c>
      <c r="F14">
        <f t="shared" si="1"/>
        <v>-1.7161600000000008</v>
      </c>
      <c r="G14">
        <f t="shared" si="2"/>
        <v>1.5376000000000005</v>
      </c>
      <c r="H14">
        <f t="shared" si="3"/>
        <v>25.082446681213487</v>
      </c>
      <c r="I14">
        <f t="shared" si="4"/>
        <v>-4.0824466812134865</v>
      </c>
    </row>
    <row r="15" spans="2:9" x14ac:dyDescent="0.3">
      <c r="B15">
        <v>4</v>
      </c>
      <c r="C15">
        <v>13.5</v>
      </c>
      <c r="D15">
        <f t="shared" si="0"/>
        <v>-4.76</v>
      </c>
      <c r="E15">
        <f t="shared" si="5"/>
        <v>-8.8840000000000003</v>
      </c>
      <c r="F15">
        <f t="shared" si="1"/>
        <v>42.287840000000003</v>
      </c>
      <c r="G15">
        <f t="shared" si="2"/>
        <v>22.657599999999999</v>
      </c>
      <c r="H15">
        <f t="shared" si="3"/>
        <v>12.025446610825652</v>
      </c>
      <c r="I15">
        <f t="shared" si="4"/>
        <v>1.4745533891743481</v>
      </c>
    </row>
    <row r="16" spans="2:9" x14ac:dyDescent="0.3">
      <c r="B16">
        <v>6</v>
      </c>
      <c r="C16">
        <v>19.75</v>
      </c>
      <c r="D16">
        <f t="shared" si="0"/>
        <v>-2.76</v>
      </c>
      <c r="E16">
        <f t="shared" si="5"/>
        <v>-2.6340000000000003</v>
      </c>
      <c r="F16">
        <f t="shared" si="1"/>
        <v>7.2698400000000003</v>
      </c>
      <c r="G16">
        <f t="shared" si="2"/>
        <v>7.6175999999999986</v>
      </c>
      <c r="H16">
        <f t="shared" si="3"/>
        <v>16.377779967621596</v>
      </c>
      <c r="I16">
        <f t="shared" si="4"/>
        <v>3.3722200323784044</v>
      </c>
    </row>
    <row r="17" spans="1:9" x14ac:dyDescent="0.3">
      <c r="B17">
        <v>9</v>
      </c>
      <c r="C17">
        <v>24</v>
      </c>
      <c r="D17">
        <f t="shared" si="0"/>
        <v>0.24000000000000021</v>
      </c>
      <c r="E17">
        <f t="shared" si="5"/>
        <v>1.6159999999999997</v>
      </c>
      <c r="F17">
        <f t="shared" si="1"/>
        <v>0.38784000000000024</v>
      </c>
      <c r="G17">
        <f t="shared" si="2"/>
        <v>5.7600000000000103E-2</v>
      </c>
      <c r="H17">
        <f t="shared" si="3"/>
        <v>22.906280002815514</v>
      </c>
      <c r="I17">
        <f t="shared" si="4"/>
        <v>1.0937199971844862</v>
      </c>
    </row>
    <row r="18" spans="1:9" x14ac:dyDescent="0.3">
      <c r="B18">
        <v>10</v>
      </c>
      <c r="C18">
        <v>29</v>
      </c>
      <c r="D18">
        <f t="shared" si="0"/>
        <v>1.2400000000000002</v>
      </c>
      <c r="E18">
        <f t="shared" si="5"/>
        <v>6.6159999999999997</v>
      </c>
      <c r="F18">
        <f t="shared" si="1"/>
        <v>8.2038400000000014</v>
      </c>
      <c r="G18">
        <f t="shared" si="2"/>
        <v>1.5376000000000005</v>
      </c>
      <c r="H18">
        <f t="shared" si="3"/>
        <v>25.082446681213487</v>
      </c>
      <c r="I18">
        <f t="shared" si="4"/>
        <v>3.9175533187865135</v>
      </c>
    </row>
    <row r="19" spans="1:9" x14ac:dyDescent="0.3">
      <c r="B19">
        <v>6</v>
      </c>
      <c r="C19">
        <v>15.35</v>
      </c>
      <c r="D19">
        <f t="shared" si="0"/>
        <v>-2.76</v>
      </c>
      <c r="E19">
        <f t="shared" si="5"/>
        <v>-7.0340000000000007</v>
      </c>
      <c r="F19">
        <f t="shared" si="1"/>
        <v>19.41384</v>
      </c>
      <c r="G19">
        <f t="shared" si="2"/>
        <v>7.6175999999999986</v>
      </c>
      <c r="H19">
        <f t="shared" si="3"/>
        <v>16.377779967621596</v>
      </c>
      <c r="I19">
        <f t="shared" si="4"/>
        <v>-1.027779967621596</v>
      </c>
    </row>
    <row r="20" spans="1:9" x14ac:dyDescent="0.3">
      <c r="B20">
        <v>7</v>
      </c>
      <c r="C20">
        <v>19</v>
      </c>
      <c r="D20">
        <f t="shared" si="0"/>
        <v>-1.7599999999999998</v>
      </c>
      <c r="E20">
        <f t="shared" si="5"/>
        <v>-3.3840000000000003</v>
      </c>
      <c r="F20">
        <f t="shared" si="1"/>
        <v>5.9558400000000002</v>
      </c>
      <c r="G20">
        <f t="shared" si="2"/>
        <v>3.0975999999999995</v>
      </c>
      <c r="H20">
        <f t="shared" si="3"/>
        <v>18.553946646019568</v>
      </c>
      <c r="I20">
        <f t="shared" si="4"/>
        <v>0.44605335398043167</v>
      </c>
    </row>
    <row r="21" spans="1:9" x14ac:dyDescent="0.3">
      <c r="B21">
        <v>3</v>
      </c>
      <c r="C21">
        <v>9.5</v>
      </c>
      <c r="D21">
        <f t="shared" si="0"/>
        <v>-5.76</v>
      </c>
      <c r="E21">
        <f t="shared" si="5"/>
        <v>-12.884</v>
      </c>
      <c r="F21">
        <f t="shared" si="1"/>
        <v>74.211839999999995</v>
      </c>
      <c r="G21">
        <f t="shared" si="2"/>
        <v>33.177599999999998</v>
      </c>
      <c r="H21">
        <f t="shared" si="3"/>
        <v>9.8492799324276792</v>
      </c>
      <c r="I21">
        <f t="shared" si="4"/>
        <v>-0.34927993242767919</v>
      </c>
    </row>
    <row r="22" spans="1:9" x14ac:dyDescent="0.3">
      <c r="B22">
        <v>17</v>
      </c>
      <c r="C22">
        <v>35.1</v>
      </c>
      <c r="D22">
        <f t="shared" si="0"/>
        <v>8.24</v>
      </c>
      <c r="E22">
        <f t="shared" si="5"/>
        <v>12.716000000000001</v>
      </c>
      <c r="F22">
        <f t="shared" si="1"/>
        <v>104.77984000000001</v>
      </c>
      <c r="G22">
        <f t="shared" si="2"/>
        <v>67.897599999999997</v>
      </c>
      <c r="H22">
        <f t="shared" si="3"/>
        <v>40.315613429999289</v>
      </c>
      <c r="I22">
        <f t="shared" si="4"/>
        <v>-5.2156134299992871</v>
      </c>
    </row>
    <row r="23" spans="1:9" x14ac:dyDescent="0.3">
      <c r="B23">
        <v>10</v>
      </c>
      <c r="C23">
        <v>17.899999999999999</v>
      </c>
      <c r="D23">
        <f t="shared" si="0"/>
        <v>1.2400000000000002</v>
      </c>
      <c r="E23">
        <f t="shared" si="5"/>
        <v>-4.4840000000000018</v>
      </c>
      <c r="F23">
        <f t="shared" si="1"/>
        <v>-5.5601600000000033</v>
      </c>
      <c r="G23">
        <f t="shared" si="2"/>
        <v>1.5376000000000005</v>
      </c>
      <c r="H23">
        <f t="shared" si="3"/>
        <v>25.082446681213487</v>
      </c>
      <c r="I23">
        <f t="shared" si="4"/>
        <v>-7.1824466812134879</v>
      </c>
    </row>
    <row r="24" spans="1:9" x14ac:dyDescent="0.3">
      <c r="B24">
        <v>26</v>
      </c>
      <c r="C24">
        <v>52.32</v>
      </c>
      <c r="D24">
        <f t="shared" si="0"/>
        <v>17.240000000000002</v>
      </c>
      <c r="E24">
        <f t="shared" si="5"/>
        <v>29.936</v>
      </c>
      <c r="F24">
        <f t="shared" si="1"/>
        <v>516.09664000000009</v>
      </c>
      <c r="G24">
        <f t="shared" si="2"/>
        <v>297.21760000000006</v>
      </c>
      <c r="H24">
        <f t="shared" si="3"/>
        <v>59.90111353558104</v>
      </c>
      <c r="I24">
        <f t="shared" si="4"/>
        <v>-7.5811135355810393</v>
      </c>
    </row>
    <row r="25" spans="1:9" x14ac:dyDescent="0.3">
      <c r="B25">
        <v>9</v>
      </c>
      <c r="C25">
        <v>18.75</v>
      </c>
      <c r="D25">
        <f t="shared" si="0"/>
        <v>0.24000000000000021</v>
      </c>
      <c r="E25">
        <f t="shared" si="5"/>
        <v>-3.6340000000000003</v>
      </c>
      <c r="F25">
        <f t="shared" si="1"/>
        <v>-0.87216000000000082</v>
      </c>
      <c r="G25">
        <f t="shared" si="2"/>
        <v>5.7600000000000103E-2</v>
      </c>
      <c r="H25">
        <f t="shared" si="3"/>
        <v>22.906280002815514</v>
      </c>
      <c r="I25">
        <f t="shared" si="4"/>
        <v>-4.1562800028155138</v>
      </c>
    </row>
    <row r="26" spans="1:9" x14ac:dyDescent="0.3">
      <c r="B26">
        <v>8</v>
      </c>
      <c r="C26">
        <v>19.829999999999998</v>
      </c>
      <c r="D26">
        <f t="shared" si="0"/>
        <v>-0.75999999999999979</v>
      </c>
      <c r="E26">
        <f t="shared" si="5"/>
        <v>-2.554000000000002</v>
      </c>
      <c r="F26">
        <f t="shared" si="1"/>
        <v>1.941040000000001</v>
      </c>
      <c r="G26">
        <f t="shared" si="2"/>
        <v>0.57759999999999967</v>
      </c>
      <c r="H26">
        <f t="shared" si="3"/>
        <v>20.730113324417541</v>
      </c>
      <c r="I26">
        <f t="shared" si="4"/>
        <v>-0.90011332441754277</v>
      </c>
    </row>
    <row r="27" spans="1:9" x14ac:dyDescent="0.3">
      <c r="B27">
        <v>4</v>
      </c>
      <c r="C27">
        <v>10.75</v>
      </c>
      <c r="D27">
        <f t="shared" si="0"/>
        <v>-4.76</v>
      </c>
      <c r="E27">
        <f t="shared" si="5"/>
        <v>-11.634</v>
      </c>
      <c r="F27">
        <f t="shared" si="1"/>
        <v>55.377839999999999</v>
      </c>
      <c r="G27">
        <f t="shared" si="2"/>
        <v>22.657599999999999</v>
      </c>
      <c r="H27">
        <f t="shared" si="3"/>
        <v>12.025446610825652</v>
      </c>
      <c r="I27">
        <f t="shared" si="4"/>
        <v>-1.2754466108256519</v>
      </c>
    </row>
    <row r="28" spans="1:9" x14ac:dyDescent="0.3">
      <c r="A28" s="8" t="s">
        <v>6</v>
      </c>
      <c r="B28" s="8">
        <f>AVERAGE(B3:B27)</f>
        <v>8.76</v>
      </c>
      <c r="E28" s="6" t="s">
        <v>10</v>
      </c>
      <c r="F28" s="7">
        <f>SUM(F3:F27)</f>
        <v>2473.3440000000001</v>
      </c>
      <c r="G28" s="7">
        <f>SUM(G3:G27)</f>
        <v>1136.5600000000004</v>
      </c>
      <c r="I28">
        <f>SUM(I3:I27)</f>
        <v>-5.3290705182007514E-15</v>
      </c>
    </row>
    <row r="29" spans="1:9" x14ac:dyDescent="0.3">
      <c r="A29" s="8" t="s">
        <v>7</v>
      </c>
      <c r="B29" s="8"/>
      <c r="C29" s="8">
        <f>AVERAGE(C3:C27)</f>
        <v>22.384</v>
      </c>
    </row>
    <row r="30" spans="1:9" x14ac:dyDescent="0.3">
      <c r="E30" t="s">
        <v>11</v>
      </c>
      <c r="F30">
        <f>F28/G28</f>
        <v>2.1761666783979723</v>
      </c>
    </row>
    <row r="31" spans="1:9" x14ac:dyDescent="0.3">
      <c r="E31" t="s">
        <v>12</v>
      </c>
      <c r="F31">
        <f>C29-(F30*B28)</f>
        <v>3.3207798972337628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2023-03-07T23:51:19Z</dcterms:created>
  <dcterms:modified xsi:type="dcterms:W3CDTF">2023-03-08T01:10:44Z</dcterms:modified>
</cp:coreProperties>
</file>