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vas161259_uvg_edu_gt/Documents/UVG/12vo Semestre/METODOS NUMERICOS/HT 2/"/>
    </mc:Choice>
  </mc:AlternateContent>
  <xr:revisionPtr revIDLastSave="77" documentId="8_{84E9879F-9CE7-427E-A530-A345FB316160}" xr6:coauthVersionLast="47" xr6:coauthVersionMax="47" xr10:uidLastSave="{AA8CEB59-417C-4674-8B6F-878BB6322A3E}"/>
  <bookViews>
    <workbookView xWindow="-108" yWindow="-108" windowWidth="23256" windowHeight="13176" activeTab="2" xr2:uid="{7838FA39-A01F-49A8-B2F6-5C2001BD7597}"/>
  </bookViews>
  <sheets>
    <sheet name="Problema 1" sheetId="1" r:id="rId1"/>
    <sheet name="Problema 2" sheetId="2" r:id="rId2"/>
    <sheet name="Problema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G27" i="3"/>
  <c r="C28" i="3" s="1"/>
  <c r="F5" i="3"/>
  <c r="C6" i="3" s="1"/>
  <c r="I5" i="1"/>
  <c r="H5" i="1"/>
  <c r="C17" i="2"/>
  <c r="H5" i="2" s="1"/>
  <c r="N5" i="2"/>
  <c r="M5" i="2"/>
  <c r="E5" i="2"/>
  <c r="N5" i="1"/>
  <c r="S5" i="1" s="1"/>
  <c r="M5" i="1"/>
  <c r="R5" i="1" s="1"/>
  <c r="E5" i="1"/>
  <c r="J5" i="1" s="1"/>
  <c r="H28" i="3" l="1"/>
  <c r="G28" i="3"/>
  <c r="F6" i="3"/>
  <c r="C7" i="3" s="1"/>
  <c r="D6" i="3"/>
  <c r="J5" i="2"/>
  <c r="D6" i="2" s="1"/>
  <c r="I6" i="2" s="1"/>
  <c r="R5" i="2"/>
  <c r="S5" i="2"/>
  <c r="I5" i="2"/>
  <c r="O5" i="1"/>
  <c r="T5" i="1" s="1"/>
  <c r="D6" i="1"/>
  <c r="I6" i="1" s="1"/>
  <c r="C6" i="1"/>
  <c r="H6" i="1" s="1"/>
  <c r="C29" i="3" l="1"/>
  <c r="H29" i="3" s="1"/>
  <c r="D28" i="3"/>
  <c r="F7" i="3"/>
  <c r="C8" i="3" s="1"/>
  <c r="D7" i="3"/>
  <c r="C6" i="2"/>
  <c r="H6" i="2" s="1"/>
  <c r="O5" i="2"/>
  <c r="T5" i="2"/>
  <c r="M6" i="2" s="1"/>
  <c r="R6" i="2" s="1"/>
  <c r="E6" i="2"/>
  <c r="J6" i="2" s="1"/>
  <c r="N6" i="1"/>
  <c r="S6" i="1" s="1"/>
  <c r="E6" i="1"/>
  <c r="J6" i="1" s="1"/>
  <c r="G29" i="3" l="1"/>
  <c r="D29" i="3"/>
  <c r="F8" i="3"/>
  <c r="C9" i="3" s="1"/>
  <c r="D8" i="3"/>
  <c r="N6" i="2"/>
  <c r="S6" i="2" s="1"/>
  <c r="F6" i="2"/>
  <c r="D7" i="2"/>
  <c r="I7" i="2" s="1"/>
  <c r="M6" i="1"/>
  <c r="R6" i="1" s="1"/>
  <c r="D7" i="1"/>
  <c r="I7" i="1" s="1"/>
  <c r="F6" i="1"/>
  <c r="C30" i="3" l="1"/>
  <c r="F9" i="3"/>
  <c r="C10" i="3" s="1"/>
  <c r="D9" i="3"/>
  <c r="O6" i="2"/>
  <c r="T6" i="2" s="1"/>
  <c r="N7" i="2" s="1"/>
  <c r="S7" i="2" s="1"/>
  <c r="O6" i="1"/>
  <c r="T6" i="1" s="1"/>
  <c r="P6" i="2"/>
  <c r="C7" i="2"/>
  <c r="H7" i="2" s="1"/>
  <c r="N7" i="1"/>
  <c r="S7" i="1" s="1"/>
  <c r="P6" i="1"/>
  <c r="C7" i="1"/>
  <c r="H7" i="1" s="1"/>
  <c r="D30" i="3" l="1"/>
  <c r="H30" i="3"/>
  <c r="G30" i="3"/>
  <c r="F10" i="3"/>
  <c r="C11" i="3" s="1"/>
  <c r="D10" i="3"/>
  <c r="M7" i="2"/>
  <c r="R7" i="2" s="1"/>
  <c r="O7" i="2"/>
  <c r="T7" i="2" s="1"/>
  <c r="E7" i="2"/>
  <c r="J7" i="2" s="1"/>
  <c r="M7" i="1"/>
  <c r="R7" i="1" s="1"/>
  <c r="E7" i="1"/>
  <c r="J7" i="1" s="1"/>
  <c r="C31" i="3" l="1"/>
  <c r="H31" i="3" s="1"/>
  <c r="F11" i="3"/>
  <c r="C12" i="3" s="1"/>
  <c r="D11" i="3"/>
  <c r="P7" i="2"/>
  <c r="N8" i="2"/>
  <c r="S8" i="2" s="1"/>
  <c r="M8" i="2"/>
  <c r="R8" i="2" s="1"/>
  <c r="F7" i="2"/>
  <c r="D8" i="2"/>
  <c r="I8" i="2" s="1"/>
  <c r="O7" i="1"/>
  <c r="T7" i="1" s="1"/>
  <c r="F7" i="1"/>
  <c r="C8" i="1"/>
  <c r="H8" i="1" s="1"/>
  <c r="D8" i="1"/>
  <c r="I8" i="1" s="1"/>
  <c r="G31" i="3" l="1"/>
  <c r="D31" i="3"/>
  <c r="C32" i="3"/>
  <c r="H32" i="3" s="1"/>
  <c r="F12" i="3"/>
  <c r="C13" i="3" s="1"/>
  <c r="D12" i="3"/>
  <c r="O8" i="2"/>
  <c r="T8" i="2" s="1"/>
  <c r="N9" i="2" s="1"/>
  <c r="S9" i="2" s="1"/>
  <c r="C8" i="2"/>
  <c r="H8" i="2" s="1"/>
  <c r="P8" i="2"/>
  <c r="N8" i="1"/>
  <c r="S8" i="1" s="1"/>
  <c r="P7" i="1"/>
  <c r="E8" i="1"/>
  <c r="J8" i="1" s="1"/>
  <c r="G32" i="3" l="1"/>
  <c r="D32" i="3"/>
  <c r="D13" i="3"/>
  <c r="F13" i="3"/>
  <c r="C14" i="3" s="1"/>
  <c r="M9" i="2"/>
  <c r="R9" i="2" s="1"/>
  <c r="E8" i="2"/>
  <c r="J8" i="2" s="1"/>
  <c r="M8" i="1"/>
  <c r="R8" i="1" s="1"/>
  <c r="F8" i="1"/>
  <c r="C9" i="1"/>
  <c r="H9" i="1" s="1"/>
  <c r="C33" i="3" l="1"/>
  <c r="H33" i="3" s="1"/>
  <c r="G33" i="3"/>
  <c r="D33" i="3"/>
  <c r="F14" i="3"/>
  <c r="C15" i="3" s="1"/>
  <c r="D14" i="3"/>
  <c r="D9" i="2"/>
  <c r="I9" i="2" s="1"/>
  <c r="F8" i="2"/>
  <c r="O9" i="2"/>
  <c r="T9" i="2" s="1"/>
  <c r="O8" i="1"/>
  <c r="T8" i="1" s="1"/>
  <c r="N9" i="1" s="1"/>
  <c r="S9" i="1" s="1"/>
  <c r="D9" i="1"/>
  <c r="I9" i="1" s="1"/>
  <c r="C34" i="3" l="1"/>
  <c r="F15" i="3"/>
  <c r="C16" i="3" s="1"/>
  <c r="D15" i="3"/>
  <c r="C9" i="2"/>
  <c r="H9" i="2" s="1"/>
  <c r="P8" i="1"/>
  <c r="P9" i="2"/>
  <c r="N10" i="2"/>
  <c r="S10" i="2" s="1"/>
  <c r="M9" i="1"/>
  <c r="R9" i="1" s="1"/>
  <c r="E9" i="1"/>
  <c r="J9" i="1" s="1"/>
  <c r="D34" i="3" l="1"/>
  <c r="H34" i="3"/>
  <c r="G34" i="3"/>
  <c r="F16" i="3"/>
  <c r="C17" i="3" s="1"/>
  <c r="D16" i="3"/>
  <c r="E9" i="2"/>
  <c r="M10" i="2"/>
  <c r="R10" i="2" s="1"/>
  <c r="O9" i="1"/>
  <c r="T9" i="1" s="1"/>
  <c r="F9" i="1"/>
  <c r="C35" i="3" l="1"/>
  <c r="D35" i="3" s="1"/>
  <c r="F17" i="3"/>
  <c r="C18" i="3" s="1"/>
  <c r="D17" i="3"/>
  <c r="F9" i="2"/>
  <c r="J9" i="2"/>
  <c r="D10" i="2" s="1"/>
  <c r="I10" i="2" s="1"/>
  <c r="O10" i="2"/>
  <c r="T10" i="2" s="1"/>
  <c r="P9" i="1"/>
  <c r="M10" i="1"/>
  <c r="R10" i="1" s="1"/>
  <c r="N10" i="1"/>
  <c r="S10" i="1" s="1"/>
  <c r="D10" i="1"/>
  <c r="I10" i="1" s="1"/>
  <c r="C10" i="1"/>
  <c r="H10" i="1" s="1"/>
  <c r="G35" i="3" l="1"/>
  <c r="H35" i="3"/>
  <c r="C36" i="3" s="1"/>
  <c r="F18" i="3"/>
  <c r="C19" i="3" s="1"/>
  <c r="D18" i="3"/>
  <c r="C10" i="2"/>
  <c r="H10" i="2" s="1"/>
  <c r="P10" i="2"/>
  <c r="E10" i="2"/>
  <c r="J10" i="2" s="1"/>
  <c r="M11" i="2"/>
  <c r="R11" i="2" s="1"/>
  <c r="N11" i="2"/>
  <c r="S11" i="2" s="1"/>
  <c r="O10" i="1"/>
  <c r="T10" i="1" s="1"/>
  <c r="E10" i="1"/>
  <c r="J10" i="1" s="1"/>
  <c r="G36" i="3" l="1"/>
  <c r="H36" i="3"/>
  <c r="C37" i="3" s="1"/>
  <c r="H37" i="3" s="1"/>
  <c r="D36" i="3"/>
  <c r="F19" i="3"/>
  <c r="C20" i="3" s="1"/>
  <c r="D19" i="3"/>
  <c r="O11" i="2"/>
  <c r="T11" i="2" s="1"/>
  <c r="F10" i="2"/>
  <c r="D11" i="2"/>
  <c r="I11" i="2" s="1"/>
  <c r="P10" i="1"/>
  <c r="N11" i="1"/>
  <c r="S11" i="1" s="1"/>
  <c r="M11" i="1"/>
  <c r="R11" i="1" s="1"/>
  <c r="F10" i="1"/>
  <c r="D11" i="1"/>
  <c r="I11" i="1" s="1"/>
  <c r="G37" i="3" l="1"/>
  <c r="D37" i="3"/>
  <c r="F20" i="3"/>
  <c r="D20" i="3"/>
  <c r="C11" i="2"/>
  <c r="H11" i="2" s="1"/>
  <c r="M12" i="2"/>
  <c r="R12" i="2" s="1"/>
  <c r="P11" i="2"/>
  <c r="O11" i="1"/>
  <c r="T11" i="1" s="1"/>
  <c r="C11" i="1"/>
  <c r="H11" i="1" s="1"/>
  <c r="N12" i="2" l="1"/>
  <c r="S12" i="2" s="1"/>
  <c r="E11" i="2"/>
  <c r="J11" i="2" s="1"/>
  <c r="P11" i="1"/>
  <c r="N12" i="1"/>
  <c r="S12" i="1" s="1"/>
  <c r="E11" i="1"/>
  <c r="J11" i="1" s="1"/>
  <c r="D12" i="2" l="1"/>
  <c r="I12" i="2" s="1"/>
  <c r="F11" i="2"/>
  <c r="O12" i="2"/>
  <c r="T12" i="2" s="1"/>
  <c r="M12" i="1"/>
  <c r="R12" i="1" s="1"/>
  <c r="F11" i="1"/>
  <c r="D12" i="1"/>
  <c r="I12" i="1" s="1"/>
  <c r="C12" i="2" l="1"/>
  <c r="H12" i="2" s="1"/>
  <c r="P12" i="2"/>
  <c r="O12" i="1"/>
  <c r="T12" i="1" s="1"/>
  <c r="C12" i="1"/>
  <c r="H12" i="1" s="1"/>
  <c r="M13" i="2" l="1"/>
  <c r="R13" i="2" s="1"/>
  <c r="N13" i="2"/>
  <c r="S13" i="2" s="1"/>
  <c r="E12" i="2"/>
  <c r="J12" i="2" s="1"/>
  <c r="P12" i="1"/>
  <c r="N13" i="1"/>
  <c r="S13" i="1" s="1"/>
  <c r="M13" i="1"/>
  <c r="R13" i="1" s="1"/>
  <c r="E12" i="1"/>
  <c r="J12" i="1" s="1"/>
  <c r="F12" i="2" l="1"/>
  <c r="D13" i="2"/>
  <c r="I13" i="2" s="1"/>
  <c r="O13" i="2"/>
  <c r="T13" i="2" s="1"/>
  <c r="O13" i="1"/>
  <c r="T13" i="1" s="1"/>
  <c r="D13" i="1"/>
  <c r="I13" i="1" s="1"/>
  <c r="F12" i="1"/>
  <c r="C13" i="2" l="1"/>
  <c r="H13" i="2" s="1"/>
  <c r="N14" i="2"/>
  <c r="S14" i="2" s="1"/>
  <c r="P13" i="2"/>
  <c r="P13" i="1"/>
  <c r="N14" i="1"/>
  <c r="S14" i="1" s="1"/>
  <c r="C13" i="1"/>
  <c r="H13" i="1" s="1"/>
  <c r="M14" i="2" l="1"/>
  <c r="E13" i="2"/>
  <c r="M14" i="1"/>
  <c r="R14" i="1" s="1"/>
  <c r="E13" i="1"/>
  <c r="J13" i="1" s="1"/>
  <c r="O14" i="2" l="1"/>
  <c r="T14" i="2" s="1"/>
  <c r="R14" i="2"/>
  <c r="F13" i="2"/>
  <c r="J13" i="2"/>
  <c r="D14" i="2" s="1"/>
  <c r="I14" i="2" s="1"/>
  <c r="P14" i="2"/>
  <c r="O14" i="1"/>
  <c r="T14" i="1" s="1"/>
  <c r="F13" i="1"/>
  <c r="C14" i="1"/>
  <c r="H14" i="1" s="1"/>
  <c r="C14" i="2" l="1"/>
  <c r="H14" i="2" s="1"/>
  <c r="P14" i="1"/>
  <c r="D14" i="1"/>
  <c r="I14" i="1" s="1"/>
  <c r="E14" i="2" l="1"/>
  <c r="J14" i="2" s="1"/>
  <c r="E14" i="1"/>
  <c r="J14" i="1" s="1"/>
  <c r="F14" i="2" l="1"/>
  <c r="F14" i="1"/>
</calcChain>
</file>

<file path=xl/sharedStrings.xml><?xml version="1.0" encoding="utf-8"?>
<sst xmlns="http://schemas.openxmlformats.org/spreadsheetml/2006/main" count="62" uniqueCount="30">
  <si>
    <t xml:space="preserve">Iteración </t>
  </si>
  <si>
    <t>xi</t>
  </si>
  <si>
    <t>xs</t>
  </si>
  <si>
    <t>xr</t>
  </si>
  <si>
    <t>Error Aprox.</t>
  </si>
  <si>
    <t>fxi</t>
  </si>
  <si>
    <t>fxs</t>
  </si>
  <si>
    <t>fxr</t>
  </si>
  <si>
    <t>MÉTODO DE BISECCIÓN</t>
  </si>
  <si>
    <t>MÉTODO DE FALSA POSICIÓN</t>
  </si>
  <si>
    <t>Volumen</t>
  </si>
  <si>
    <t>Radio</t>
  </si>
  <si>
    <t>Gravedad</t>
  </si>
  <si>
    <t>Velocidad</t>
  </si>
  <si>
    <t>Tiempo</t>
  </si>
  <si>
    <t>Cte. K</t>
  </si>
  <si>
    <t>m</t>
  </si>
  <si>
    <t>Unidades</t>
  </si>
  <si>
    <t>m/s2</t>
  </si>
  <si>
    <t>m/s</t>
  </si>
  <si>
    <t>s</t>
  </si>
  <si>
    <t>kg/s</t>
  </si>
  <si>
    <t>m3</t>
  </si>
  <si>
    <t>MÉTODO DE PUNTO FIJO</t>
  </si>
  <si>
    <t>Iteración</t>
  </si>
  <si>
    <t>ea</t>
  </si>
  <si>
    <t>gxi</t>
  </si>
  <si>
    <t>Detal</t>
  </si>
  <si>
    <t>fxidelta</t>
  </si>
  <si>
    <t>MÉTODO DE LA 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</si>
</sst>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26"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2" fillId="2" borderId="2" xfId="2" applyBorder="1" applyAlignment="1">
      <alignment horizontal="center"/>
    </xf>
    <xf numFmtId="164" fontId="3" fillId="3" borderId="2" xfId="3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4" borderId="4" xfId="4" applyBorder="1" applyAlignment="1">
      <alignment horizontal="center" vertical="center"/>
    </xf>
    <xf numFmtId="0" fontId="4" fillId="4" borderId="5" xfId="4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4" fillId="4" borderId="7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0" fontId="4" fillId="4" borderId="9" xfId="4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4" borderId="1" xfId="4" applyAlignment="1">
      <alignment horizontal="center" vertical="center"/>
    </xf>
    <xf numFmtId="0" fontId="4" fillId="4" borderId="12" xfId="4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65" fontId="3" fillId="3" borderId="2" xfId="3" applyNumberFormat="1" applyBorder="1" applyAlignment="1">
      <alignment horizontal="center" vertical="center"/>
    </xf>
  </cellXfs>
  <cellStyles count="5">
    <cellStyle name="Bueno" xfId="2" builtinId="26"/>
    <cellStyle name="Celda de comprobación" xfId="4" builtinId="23"/>
    <cellStyle name="Neutral" xfId="3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708382</xdr:colOff>
      <xdr:row>15</xdr:row>
      <xdr:rowOff>37720</xdr:rowOff>
    </xdr:from>
    <xdr:to>
      <xdr:col>18</xdr:col>
      <xdr:colOff>378495</xdr:colOff>
      <xdr:row>39</xdr:row>
      <xdr:rowOff>23866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7673001A-44C3-C378-42EB-578BA7C27416}"/>
            </a:ext>
          </a:extLst>
        </xdr:cNvPr>
        <xdr:cNvGrpSpPr/>
      </xdr:nvGrpSpPr>
      <xdr:grpSpPr>
        <a:xfrm>
          <a:off x="3863958" y="2745061"/>
          <a:ext cx="10714631" cy="4289205"/>
          <a:chOff x="3129493" y="2860963"/>
          <a:chExt cx="10795314" cy="442751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861F5AF-980D-5F6A-6102-5ECD403BD4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29493" y="2860963"/>
            <a:ext cx="10795314" cy="4427517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92FD8C00-D008-5FAD-C92C-8D502483B1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47481" y="4082144"/>
            <a:ext cx="2859978" cy="287382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194778</xdr:colOff>
      <xdr:row>15</xdr:row>
      <xdr:rowOff>83128</xdr:rowOff>
    </xdr:from>
    <xdr:to>
      <xdr:col>18</xdr:col>
      <xdr:colOff>264051</xdr:colOff>
      <xdr:row>49</xdr:row>
      <xdr:rowOff>27709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B8DC3B9B-E7E2-CB86-266D-930AEC8ACEA4}"/>
            </a:ext>
          </a:extLst>
        </xdr:cNvPr>
        <xdr:cNvGrpSpPr/>
      </xdr:nvGrpSpPr>
      <xdr:grpSpPr>
        <a:xfrm>
          <a:off x="4139249" y="2790469"/>
          <a:ext cx="10324896" cy="6040581"/>
          <a:chOff x="4143323" y="2812473"/>
          <a:chExt cx="10335492" cy="6068291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941241B6-D2FE-4700-2F41-5EFDF590D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43323" y="2812473"/>
            <a:ext cx="10335492" cy="6068291"/>
          </a:xfrm>
          <a:prstGeom prst="rect">
            <a:avLst/>
          </a:prstGeom>
        </xdr:spPr>
      </xdr:pic>
      <xdr:pic>
        <xdr:nvPicPr>
          <xdr:cNvPr id="3" name="Imagen 2">
            <a:extLst>
              <a:ext uri="{FF2B5EF4-FFF2-40B4-BE49-F238E27FC236}">
                <a16:creationId xmlns:a16="http://schemas.microsoft.com/office/drawing/2014/main" id="{79F7FFD1-0F0E-87DD-8DCC-46A0A3DE9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97928" y="4197926"/>
            <a:ext cx="4299415" cy="23691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38100</xdr:rowOff>
    </xdr:from>
    <xdr:to>
      <xdr:col>15</xdr:col>
      <xdr:colOff>457200</xdr:colOff>
      <xdr:row>20</xdr:row>
      <xdr:rowOff>167640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B773E78-B5DC-E622-889C-BE5E0E6A4BB4}"/>
            </a:ext>
          </a:extLst>
        </xdr:cNvPr>
        <xdr:cNvGrpSpPr/>
      </xdr:nvGrpSpPr>
      <xdr:grpSpPr>
        <a:xfrm>
          <a:off x="5136466" y="231531"/>
          <a:ext cx="7190349" cy="3611294"/>
          <a:chOff x="0" y="0"/>
          <a:chExt cx="5612130" cy="2773680"/>
        </a:xfrm>
      </xdr:grpSpPr>
      <xdr:pic>
        <xdr:nvPicPr>
          <xdr:cNvPr id="3" name="Imagen 2" descr="Gráfico&#10;&#10;Descripción generada automáticamente">
            <a:extLst>
              <a:ext uri="{FF2B5EF4-FFF2-40B4-BE49-F238E27FC236}">
                <a16:creationId xmlns:a16="http://schemas.microsoft.com/office/drawing/2014/main" id="{DA0E8835-D1A3-42AD-B77F-C4F9EA469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612130" cy="2773680"/>
          </a:xfrm>
          <a:prstGeom prst="rect">
            <a:avLst/>
          </a:prstGeom>
        </xdr:spPr>
      </xdr:pic>
      <xdr:pic>
        <xdr:nvPicPr>
          <xdr:cNvPr id="4" name="Imagen 3" descr="Gráfico, Gráfico de líneas&#10;&#10;Descripción generada automáticamente">
            <a:extLst>
              <a:ext uri="{FF2B5EF4-FFF2-40B4-BE49-F238E27FC236}">
                <a16:creationId xmlns:a16="http://schemas.microsoft.com/office/drawing/2014/main" id="{5B5EB07A-903A-79FD-8074-C176ACC1F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7981" y="574964"/>
            <a:ext cx="1877060" cy="2034540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DC4E-228B-4150-B1DF-2A2AB8EEDFBD}">
  <dimension ref="B1:T20"/>
  <sheetViews>
    <sheetView zoomScale="85" zoomScaleNormal="85" workbookViewId="0">
      <selection activeCell="C22" sqref="C22"/>
    </sheetView>
  </sheetViews>
  <sheetFormatPr baseColWidth="10" defaultRowHeight="14.4" x14ac:dyDescent="0.3"/>
  <sheetData>
    <row r="1" spans="2:20" ht="15" thickBot="1" x14ac:dyDescent="0.35"/>
    <row r="2" spans="2:20" x14ac:dyDescent="0.3">
      <c r="B2" s="8" t="s">
        <v>8</v>
      </c>
      <c r="C2" s="9"/>
      <c r="D2" s="9"/>
      <c r="E2" s="9"/>
      <c r="F2" s="9"/>
      <c r="G2" s="9"/>
      <c r="H2" s="9"/>
      <c r="I2" s="9"/>
      <c r="J2" s="10"/>
      <c r="L2" s="8" t="s">
        <v>9</v>
      </c>
      <c r="M2" s="9"/>
      <c r="N2" s="9"/>
      <c r="O2" s="9"/>
      <c r="P2" s="9"/>
      <c r="Q2" s="9"/>
      <c r="R2" s="9"/>
      <c r="S2" s="9"/>
      <c r="T2" s="10"/>
    </row>
    <row r="3" spans="2:20" ht="15" thickBot="1" x14ac:dyDescent="0.35">
      <c r="B3" s="11"/>
      <c r="C3" s="12"/>
      <c r="D3" s="12"/>
      <c r="E3" s="12"/>
      <c r="F3" s="12"/>
      <c r="G3" s="12"/>
      <c r="H3" s="12"/>
      <c r="I3" s="12"/>
      <c r="J3" s="13"/>
      <c r="L3" s="11"/>
      <c r="M3" s="12"/>
      <c r="N3" s="12"/>
      <c r="O3" s="12"/>
      <c r="P3" s="12"/>
      <c r="Q3" s="12"/>
      <c r="R3" s="12"/>
      <c r="S3" s="12"/>
      <c r="T3" s="13"/>
    </row>
    <row r="4" spans="2:20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14"/>
      <c r="H4" s="5" t="s">
        <v>5</v>
      </c>
      <c r="I4" s="5" t="s">
        <v>6</v>
      </c>
      <c r="J4" s="5" t="s">
        <v>7</v>
      </c>
      <c r="L4" s="5" t="s">
        <v>0</v>
      </c>
      <c r="M4" s="5" t="s">
        <v>1</v>
      </c>
      <c r="N4" s="5" t="s">
        <v>2</v>
      </c>
      <c r="O4" s="5" t="s">
        <v>3</v>
      </c>
      <c r="P4" s="5" t="s">
        <v>4</v>
      </c>
      <c r="Q4" s="14"/>
      <c r="R4" s="5" t="s">
        <v>5</v>
      </c>
      <c r="S4" s="5" t="s">
        <v>6</v>
      </c>
      <c r="T4" s="5" t="s">
        <v>7</v>
      </c>
    </row>
    <row r="5" spans="2:20" x14ac:dyDescent="0.3">
      <c r="B5" s="1">
        <v>1</v>
      </c>
      <c r="C5" s="1">
        <v>59.9</v>
      </c>
      <c r="D5" s="1">
        <v>60.1</v>
      </c>
      <c r="E5" s="1">
        <f>AVERAGE(C5:D5)</f>
        <v>60</v>
      </c>
      <c r="F5" s="1"/>
      <c r="G5" s="15"/>
      <c r="H5" s="1">
        <f>(C5*$C$17/$C$20)*(1-EXP(-($C$20/C5)*$C$19))-$C$18</f>
        <v>-6.4323115819888699E-2</v>
      </c>
      <c r="I5" s="1">
        <f t="shared" ref="I5:J5" si="0">(D5*$C$17/$C$20)*(1-EXP(-($C$20/D5)*$C$19))-$C$18</f>
        <v>2.8803360327010807E-2</v>
      </c>
      <c r="J5" s="1">
        <f t="shared" si="0"/>
        <v>-1.7731946056834147E-2</v>
      </c>
      <c r="L5" s="1">
        <v>1</v>
      </c>
      <c r="M5" s="1">
        <f>C5</f>
        <v>59.9</v>
      </c>
      <c r="N5" s="1">
        <f>D5</f>
        <v>60.1</v>
      </c>
      <c r="O5" s="1">
        <f>(N5*R5-M5*S5)/(R5-S5)</f>
        <v>60.038141414732415</v>
      </c>
      <c r="P5" s="1"/>
      <c r="Q5" s="15"/>
      <c r="R5" s="1">
        <f>(M5*$C$17/$C$20)*(1-EXP(-($C$20/M5)*$C$19))-$C$18</f>
        <v>-6.4323115819888699E-2</v>
      </c>
      <c r="S5" s="1">
        <f t="shared" ref="S5:T5" si="1">(N5*$C$17/$C$20)*(1-EXP(-($C$20/N5)*$C$19))-$C$18</f>
        <v>2.8803360327010807E-2</v>
      </c>
      <c r="T5" s="1">
        <f t="shared" si="1"/>
        <v>2.3865747927231951E-5</v>
      </c>
    </row>
    <row r="6" spans="2:20" x14ac:dyDescent="0.3">
      <c r="B6" s="1">
        <v>2</v>
      </c>
      <c r="C6" s="1">
        <f>IF(H5*J5&lt;0,C5,E5)</f>
        <v>60</v>
      </c>
      <c r="D6" s="1">
        <f>IF(H5*J5&lt;0,E5,D5)</f>
        <v>60.1</v>
      </c>
      <c r="E6" s="1">
        <f t="shared" ref="E6:E14" si="2">AVERAGE(C6:D6)</f>
        <v>60.05</v>
      </c>
      <c r="F6" s="2">
        <f>ABS((E6-E5)/E5)</f>
        <v>8.3333333333328601E-4</v>
      </c>
      <c r="G6" s="15"/>
      <c r="H6" s="1">
        <f t="shared" ref="H6:H14" si="3">(C6*$C$17/$C$20)*(1-EXP(-($C$20/C6)*$C$19))-$C$18</f>
        <v>-1.7731946056834147E-2</v>
      </c>
      <c r="I6" s="1">
        <f t="shared" ref="I6:I14" si="4">(D6*$C$17/$C$20)*(1-EXP(-($C$20/D6)*$C$19))-$C$18</f>
        <v>2.8803360327010807E-2</v>
      </c>
      <c r="J6" s="1">
        <f t="shared" ref="J6:J14" si="5">(E6*$C$17/$C$20)*(1-EXP(-($C$20/E6)*$C$19))-$C$18</f>
        <v>5.5426871458337246E-3</v>
      </c>
      <c r="L6" s="1">
        <v>2</v>
      </c>
      <c r="M6" s="1">
        <f>IF(R5*T5&lt;0,M5,O5)</f>
        <v>59.9</v>
      </c>
      <c r="N6" s="1">
        <f>IF(R5*T5&lt;0,O5,N5)</f>
        <v>60.038141414732415</v>
      </c>
      <c r="O6" s="1">
        <f t="shared" ref="O6:O14" si="6">AVERAGE(M6:N6)</f>
        <v>59.969070707366207</v>
      </c>
      <c r="P6" s="2">
        <f>ABS((O6-O5)/O5)</f>
        <v>1.1504471280861365E-3</v>
      </c>
      <c r="Q6" s="15"/>
      <c r="R6" s="1">
        <f t="shared" ref="R6:R14" si="7">(M6*$C$17/$C$20)*(1-EXP(-($C$20/M6)*$C$19))-$C$18</f>
        <v>-6.4323115819888699E-2</v>
      </c>
      <c r="S6" s="1">
        <f t="shared" ref="S6:S14" si="8">(N6*$C$17/$C$20)*(1-EXP(-($C$20/N6)*$C$19))-$C$18</f>
        <v>2.3865747927231951E-5</v>
      </c>
      <c r="T6" s="1">
        <f t="shared" ref="T6:T14" si="9">(O6*$C$17/$C$20)*(1-EXP(-($C$20/O6)*$C$19))-$C$18</f>
        <v>-3.2136296055625735E-2</v>
      </c>
    </row>
    <row r="7" spans="2:20" x14ac:dyDescent="0.3">
      <c r="B7" s="1">
        <v>3</v>
      </c>
      <c r="C7" s="1">
        <f t="shared" ref="C7:C14" si="10">IF(H6*J6&lt;0,C6,E6)</f>
        <v>60</v>
      </c>
      <c r="D7" s="1">
        <f t="shared" ref="D7:D14" si="11">IF(H6*J6&lt;0,E6,D6)</f>
        <v>60.05</v>
      </c>
      <c r="E7" s="1">
        <f t="shared" si="2"/>
        <v>60.024999999999999</v>
      </c>
      <c r="F7" s="2">
        <f t="shared" ref="F7:F14" si="12">ABS((E7-E6)/E6)</f>
        <v>4.163197335553469E-4</v>
      </c>
      <c r="G7" s="15"/>
      <c r="H7" s="1">
        <f t="shared" si="3"/>
        <v>-1.7731946056834147E-2</v>
      </c>
      <c r="I7" s="1">
        <f t="shared" si="4"/>
        <v>5.5426871458337246E-3</v>
      </c>
      <c r="J7" s="1">
        <f t="shared" si="5"/>
        <v>-6.0928840882041868E-3</v>
      </c>
      <c r="L7" s="1">
        <v>3</v>
      </c>
      <c r="M7" s="1">
        <f t="shared" ref="M7:M14" si="13">IF(R6*T6&lt;0,M6,O6)</f>
        <v>59.969070707366207</v>
      </c>
      <c r="N7" s="1">
        <f t="shared" ref="N7:N14" si="14">IF(R6*T6&lt;0,O6,N6)</f>
        <v>60.038141414732415</v>
      </c>
      <c r="O7" s="1">
        <f t="shared" si="6"/>
        <v>60.003606061049311</v>
      </c>
      <c r="P7" s="2">
        <f t="shared" ref="P7:P14" si="15">ABS((O7-O6)/O6)</f>
        <v>5.7588609054203704E-4</v>
      </c>
      <c r="Q7" s="15"/>
      <c r="R7" s="1">
        <f t="shared" si="7"/>
        <v>-3.2136296055625735E-2</v>
      </c>
      <c r="S7" s="1">
        <f t="shared" si="8"/>
        <v>2.3865747927231951E-5</v>
      </c>
      <c r="T7" s="1">
        <f t="shared" si="9"/>
        <v>-1.6052883866258583E-2</v>
      </c>
    </row>
    <row r="8" spans="2:20" x14ac:dyDescent="0.3">
      <c r="B8" s="1">
        <v>4</v>
      </c>
      <c r="C8" s="1">
        <f t="shared" si="10"/>
        <v>60.024999999999999</v>
      </c>
      <c r="D8" s="1">
        <f t="shared" si="11"/>
        <v>60.05</v>
      </c>
      <c r="E8" s="1">
        <f t="shared" si="2"/>
        <v>60.037499999999994</v>
      </c>
      <c r="F8" s="2">
        <f t="shared" si="12"/>
        <v>2.0824656393162412E-4</v>
      </c>
      <c r="G8" s="15"/>
      <c r="H8" s="1">
        <f t="shared" si="3"/>
        <v>-6.0928840882041868E-3</v>
      </c>
      <c r="I8" s="1">
        <f t="shared" si="4"/>
        <v>5.5426871458337246E-3</v>
      </c>
      <c r="J8" s="1">
        <f t="shared" si="5"/>
        <v>-2.7466217489546807E-4</v>
      </c>
      <c r="L8" s="1">
        <v>4</v>
      </c>
      <c r="M8" s="1">
        <f t="shared" si="13"/>
        <v>60.003606061049311</v>
      </c>
      <c r="N8" s="1">
        <f t="shared" si="14"/>
        <v>60.038141414732415</v>
      </c>
      <c r="O8" s="1">
        <f t="shared" si="6"/>
        <v>60.020873737890867</v>
      </c>
      <c r="P8" s="2">
        <f t="shared" si="15"/>
        <v>2.8777731831628595E-4</v>
      </c>
      <c r="Q8" s="15"/>
      <c r="R8" s="1">
        <f t="shared" si="7"/>
        <v>-1.6052883866258583E-2</v>
      </c>
      <c r="S8" s="1">
        <f t="shared" si="8"/>
        <v>2.3865747927231951E-5</v>
      </c>
      <c r="T8" s="1">
        <f t="shared" si="9"/>
        <v>-8.013676357172983E-3</v>
      </c>
    </row>
    <row r="9" spans="2:20" x14ac:dyDescent="0.3">
      <c r="B9" s="1">
        <v>5</v>
      </c>
      <c r="C9" s="1">
        <f t="shared" si="10"/>
        <v>60.037499999999994</v>
      </c>
      <c r="D9" s="1">
        <f t="shared" si="11"/>
        <v>60.05</v>
      </c>
      <c r="E9" s="1">
        <f t="shared" si="2"/>
        <v>60.043749999999996</v>
      </c>
      <c r="F9" s="2">
        <f t="shared" si="12"/>
        <v>1.0410160316471242E-4</v>
      </c>
      <c r="G9" s="15"/>
      <c r="H9" s="1">
        <f t="shared" si="3"/>
        <v>-2.7466217489546807E-4</v>
      </c>
      <c r="I9" s="1">
        <f t="shared" si="4"/>
        <v>5.5426871458337246E-3</v>
      </c>
      <c r="J9" s="1">
        <f t="shared" si="5"/>
        <v>2.634121553846569E-3</v>
      </c>
      <c r="L9" s="1">
        <v>5</v>
      </c>
      <c r="M9" s="1">
        <f t="shared" si="13"/>
        <v>60.020873737890867</v>
      </c>
      <c r="N9" s="1">
        <f t="shared" si="14"/>
        <v>60.038141414732415</v>
      </c>
      <c r="O9" s="1">
        <f t="shared" si="6"/>
        <v>60.029507576311644</v>
      </c>
      <c r="P9" s="2">
        <f t="shared" si="15"/>
        <v>1.4384726317849834E-4</v>
      </c>
      <c r="Q9" s="15"/>
      <c r="R9" s="1">
        <f t="shared" si="7"/>
        <v>-8.013676357172983E-3</v>
      </c>
      <c r="S9" s="1">
        <f t="shared" si="8"/>
        <v>2.3865747927231951E-5</v>
      </c>
      <c r="T9" s="1">
        <f t="shared" si="9"/>
        <v>-3.9946971441224832E-3</v>
      </c>
    </row>
    <row r="10" spans="2:20" x14ac:dyDescent="0.3">
      <c r="B10" s="1">
        <v>6</v>
      </c>
      <c r="C10" s="1">
        <f t="shared" si="10"/>
        <v>60.037499999999994</v>
      </c>
      <c r="D10" s="1">
        <f t="shared" si="11"/>
        <v>60.043749999999996</v>
      </c>
      <c r="E10" s="1">
        <f t="shared" si="2"/>
        <v>60.040624999999991</v>
      </c>
      <c r="F10" s="2">
        <f t="shared" si="12"/>
        <v>5.2045383574547952E-5</v>
      </c>
      <c r="G10" s="15"/>
      <c r="H10" s="1">
        <f t="shared" si="3"/>
        <v>-2.7466217489546807E-4</v>
      </c>
      <c r="I10" s="1">
        <f t="shared" si="4"/>
        <v>2.634121553846569E-3</v>
      </c>
      <c r="J10" s="1">
        <f t="shared" si="5"/>
        <v>1.1797569572777888E-3</v>
      </c>
      <c r="L10" s="1">
        <v>6</v>
      </c>
      <c r="M10" s="1">
        <f t="shared" si="13"/>
        <v>60.029507576311644</v>
      </c>
      <c r="N10" s="1">
        <f t="shared" si="14"/>
        <v>60.038141414732415</v>
      </c>
      <c r="O10" s="1">
        <f t="shared" si="6"/>
        <v>60.033824495522026</v>
      </c>
      <c r="P10" s="2">
        <f t="shared" si="15"/>
        <v>7.1913287059601093E-5</v>
      </c>
      <c r="Q10" s="15"/>
      <c r="R10" s="1">
        <f t="shared" si="7"/>
        <v>-3.9946971441224832E-3</v>
      </c>
      <c r="S10" s="1">
        <f t="shared" si="8"/>
        <v>2.3865747927231951E-5</v>
      </c>
      <c r="T10" s="1">
        <f t="shared" si="9"/>
        <v>-1.9853636598554658E-3</v>
      </c>
    </row>
    <row r="11" spans="2:20" x14ac:dyDescent="0.3">
      <c r="B11" s="1">
        <v>7</v>
      </c>
      <c r="C11" s="1">
        <f t="shared" si="10"/>
        <v>60.037499999999994</v>
      </c>
      <c r="D11" s="1">
        <f t="shared" si="11"/>
        <v>60.040624999999991</v>
      </c>
      <c r="E11" s="1">
        <f t="shared" si="2"/>
        <v>60.039062499999993</v>
      </c>
      <c r="F11" s="2">
        <f t="shared" si="12"/>
        <v>2.6024046218682419E-5</v>
      </c>
      <c r="G11" s="15"/>
      <c r="H11" s="1">
        <f t="shared" si="3"/>
        <v>-2.7466217489546807E-4</v>
      </c>
      <c r="I11" s="1">
        <f t="shared" si="4"/>
        <v>1.1797569572777888E-3</v>
      </c>
      <c r="J11" s="1">
        <f t="shared" si="5"/>
        <v>4.5255420823053782E-4</v>
      </c>
      <c r="L11" s="1">
        <v>7</v>
      </c>
      <c r="M11" s="1">
        <f t="shared" si="13"/>
        <v>60.033824495522026</v>
      </c>
      <c r="N11" s="1">
        <f t="shared" si="14"/>
        <v>60.038141414732415</v>
      </c>
      <c r="O11" s="1">
        <f t="shared" si="6"/>
        <v>60.035982955127224</v>
      </c>
      <c r="P11" s="2">
        <f t="shared" si="15"/>
        <v>3.5954057955428205E-5</v>
      </c>
      <c r="Q11" s="15"/>
      <c r="R11" s="1">
        <f t="shared" si="7"/>
        <v>-1.9853636598554658E-3</v>
      </c>
      <c r="S11" s="1">
        <f t="shared" si="8"/>
        <v>2.3865747927231951E-5</v>
      </c>
      <c r="T11" s="1">
        <f t="shared" si="9"/>
        <v>-9.8073594663361519E-4</v>
      </c>
    </row>
    <row r="12" spans="2:20" x14ac:dyDescent="0.3">
      <c r="B12" s="1">
        <v>8</v>
      </c>
      <c r="C12" s="1">
        <f t="shared" si="10"/>
        <v>60.037499999999994</v>
      </c>
      <c r="D12" s="1">
        <f t="shared" si="11"/>
        <v>60.039062499999993</v>
      </c>
      <c r="E12" s="1">
        <f t="shared" si="2"/>
        <v>60.038281249999997</v>
      </c>
      <c r="F12" s="2">
        <f t="shared" si="12"/>
        <v>1.3012361743585467E-5</v>
      </c>
      <c r="G12" s="15"/>
      <c r="H12" s="1">
        <f t="shared" si="3"/>
        <v>-2.7466217489546807E-4</v>
      </c>
      <c r="I12" s="1">
        <f t="shared" si="4"/>
        <v>4.5255420823053782E-4</v>
      </c>
      <c r="J12" s="1">
        <f t="shared" si="5"/>
        <v>8.8947720946919162E-5</v>
      </c>
      <c r="L12" s="1">
        <v>8</v>
      </c>
      <c r="M12" s="1">
        <f t="shared" si="13"/>
        <v>60.035982955127224</v>
      </c>
      <c r="N12" s="1">
        <f t="shared" si="14"/>
        <v>60.038141414732415</v>
      </c>
      <c r="O12" s="1">
        <f t="shared" si="6"/>
        <v>60.037062184929823</v>
      </c>
      <c r="P12" s="2">
        <f t="shared" si="15"/>
        <v>1.797638265381034E-5</v>
      </c>
      <c r="Q12" s="15"/>
      <c r="R12" s="1">
        <f t="shared" si="7"/>
        <v>-9.8073594663361519E-4</v>
      </c>
      <c r="S12" s="1">
        <f t="shared" si="8"/>
        <v>2.3865747927231951E-5</v>
      </c>
      <c r="T12" s="1">
        <f t="shared" si="9"/>
        <v>-4.7843184704277064E-4</v>
      </c>
    </row>
    <row r="13" spans="2:20" x14ac:dyDescent="0.3">
      <c r="B13" s="1">
        <v>9</v>
      </c>
      <c r="C13" s="1">
        <f t="shared" si="10"/>
        <v>60.037499999999994</v>
      </c>
      <c r="D13" s="1">
        <f t="shared" si="11"/>
        <v>60.038281249999997</v>
      </c>
      <c r="E13" s="1">
        <f t="shared" si="2"/>
        <v>60.037890624999996</v>
      </c>
      <c r="F13" s="2">
        <f t="shared" si="12"/>
        <v>6.5062655337326319E-6</v>
      </c>
      <c r="G13" s="15"/>
      <c r="H13" s="1">
        <f t="shared" si="3"/>
        <v>-2.7466217489546807E-4</v>
      </c>
      <c r="I13" s="1">
        <f t="shared" si="4"/>
        <v>8.8947720946919162E-5</v>
      </c>
      <c r="J13" s="1">
        <f t="shared" si="5"/>
        <v>-9.2856800904428383E-5</v>
      </c>
      <c r="L13" s="1">
        <v>9</v>
      </c>
      <c r="M13" s="1">
        <f t="shared" si="13"/>
        <v>60.037062184929823</v>
      </c>
      <c r="N13" s="1">
        <f t="shared" si="14"/>
        <v>60.038141414732415</v>
      </c>
      <c r="O13" s="1">
        <f t="shared" si="6"/>
        <v>60.037601799831123</v>
      </c>
      <c r="P13" s="2">
        <f t="shared" si="15"/>
        <v>8.9880297546429949E-6</v>
      </c>
      <c r="Q13" s="15"/>
      <c r="R13" s="1">
        <f t="shared" si="7"/>
        <v>-4.7843184704277064E-4</v>
      </c>
      <c r="S13" s="1">
        <f t="shared" si="8"/>
        <v>2.3865747927231951E-5</v>
      </c>
      <c r="T13" s="1">
        <f t="shared" si="9"/>
        <v>-2.2728223648726953E-4</v>
      </c>
    </row>
    <row r="14" spans="2:20" x14ac:dyDescent="0.3">
      <c r="B14" s="1">
        <v>10</v>
      </c>
      <c r="C14" s="1">
        <f t="shared" si="10"/>
        <v>60.037890624999996</v>
      </c>
      <c r="D14" s="1">
        <f t="shared" si="11"/>
        <v>60.038281249999997</v>
      </c>
      <c r="E14" s="3">
        <f t="shared" si="2"/>
        <v>60.0380859375</v>
      </c>
      <c r="F14" s="4">
        <f t="shared" si="12"/>
        <v>3.2531539328087989E-6</v>
      </c>
      <c r="G14" s="15"/>
      <c r="H14" s="1">
        <f t="shared" si="3"/>
        <v>-9.2856800904428383E-5</v>
      </c>
      <c r="I14" s="1">
        <f t="shared" si="4"/>
        <v>8.8947720946919162E-5</v>
      </c>
      <c r="J14" s="1">
        <f t="shared" si="5"/>
        <v>-1.9544334648458062E-6</v>
      </c>
      <c r="L14" s="1">
        <v>10</v>
      </c>
      <c r="M14" s="1">
        <f t="shared" si="13"/>
        <v>60.037601799831123</v>
      </c>
      <c r="N14" s="1">
        <f t="shared" si="14"/>
        <v>60.038141414732415</v>
      </c>
      <c r="O14" s="3">
        <f t="shared" si="6"/>
        <v>60.037871607281772</v>
      </c>
      <c r="P14" s="4">
        <f t="shared" si="15"/>
        <v>4.4939744853451068E-6</v>
      </c>
      <c r="Q14" s="15"/>
      <c r="R14" s="1">
        <f t="shared" si="7"/>
        <v>-2.2728223648726953E-4</v>
      </c>
      <c r="S14" s="1">
        <f t="shared" si="8"/>
        <v>2.3865747927231951E-5</v>
      </c>
      <c r="T14" s="1">
        <f t="shared" si="9"/>
        <v>-1.0170804101505837E-4</v>
      </c>
    </row>
    <row r="16" spans="2:20" x14ac:dyDescent="0.3">
      <c r="B16" s="16"/>
      <c r="C16" s="17"/>
      <c r="D16" s="7" t="s">
        <v>17</v>
      </c>
    </row>
    <row r="17" spans="2:4" x14ac:dyDescent="0.3">
      <c r="B17" s="7" t="s">
        <v>12</v>
      </c>
      <c r="C17" s="6">
        <v>9.8000000000000007</v>
      </c>
      <c r="D17" s="6" t="s">
        <v>18</v>
      </c>
    </row>
    <row r="18" spans="2:4" x14ac:dyDescent="0.3">
      <c r="B18" s="7" t="s">
        <v>13</v>
      </c>
      <c r="C18" s="6">
        <v>36</v>
      </c>
      <c r="D18" s="6" t="s">
        <v>19</v>
      </c>
    </row>
    <row r="19" spans="2:4" x14ac:dyDescent="0.3">
      <c r="B19" s="7" t="s">
        <v>14</v>
      </c>
      <c r="C19" s="6">
        <v>10</v>
      </c>
      <c r="D19" s="6" t="s">
        <v>20</v>
      </c>
    </row>
    <row r="20" spans="2:4" x14ac:dyDescent="0.3">
      <c r="B20" s="7" t="s">
        <v>15</v>
      </c>
      <c r="C20" s="6">
        <v>15</v>
      </c>
      <c r="D20" s="6" t="s">
        <v>21</v>
      </c>
    </row>
  </sheetData>
  <mergeCells count="5">
    <mergeCell ref="B2:J3"/>
    <mergeCell ref="L2:T3"/>
    <mergeCell ref="G4:G14"/>
    <mergeCell ref="Q4:Q14"/>
    <mergeCell ref="B16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E25A-6070-407F-B22C-6129DB8FC492}">
  <dimension ref="B1:T18"/>
  <sheetViews>
    <sheetView zoomScale="85" zoomScaleNormal="85" workbookViewId="0">
      <selection activeCell="E20" sqref="E20"/>
    </sheetView>
  </sheetViews>
  <sheetFormatPr baseColWidth="10" defaultRowHeight="14.4" x14ac:dyDescent="0.3"/>
  <sheetData>
    <row r="1" spans="2:20" ht="15" thickBot="1" x14ac:dyDescent="0.35"/>
    <row r="2" spans="2:20" x14ac:dyDescent="0.3">
      <c r="B2" s="8" t="s">
        <v>8</v>
      </c>
      <c r="C2" s="9"/>
      <c r="D2" s="9"/>
      <c r="E2" s="9"/>
      <c r="F2" s="9"/>
      <c r="G2" s="9"/>
      <c r="H2" s="9"/>
      <c r="I2" s="9"/>
      <c r="J2" s="10"/>
      <c r="L2" s="8" t="s">
        <v>9</v>
      </c>
      <c r="M2" s="9"/>
      <c r="N2" s="9"/>
      <c r="O2" s="9"/>
      <c r="P2" s="9"/>
      <c r="Q2" s="9"/>
      <c r="R2" s="9"/>
      <c r="S2" s="9"/>
      <c r="T2" s="10"/>
    </row>
    <row r="3" spans="2:20" ht="15" thickBot="1" x14ac:dyDescent="0.35">
      <c r="B3" s="11"/>
      <c r="C3" s="12"/>
      <c r="D3" s="12"/>
      <c r="E3" s="12"/>
      <c r="F3" s="12"/>
      <c r="G3" s="12"/>
      <c r="H3" s="12"/>
      <c r="I3" s="12"/>
      <c r="J3" s="13"/>
      <c r="L3" s="11"/>
      <c r="M3" s="12"/>
      <c r="N3" s="12"/>
      <c r="O3" s="12"/>
      <c r="P3" s="12"/>
      <c r="Q3" s="12"/>
      <c r="R3" s="12"/>
      <c r="S3" s="12"/>
      <c r="T3" s="13"/>
    </row>
    <row r="4" spans="2:20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14"/>
      <c r="H4" s="5" t="s">
        <v>5</v>
      </c>
      <c r="I4" s="5" t="s">
        <v>6</v>
      </c>
      <c r="J4" s="5" t="s">
        <v>7</v>
      </c>
      <c r="L4" s="5" t="s">
        <v>0</v>
      </c>
      <c r="M4" s="5" t="s">
        <v>1</v>
      </c>
      <c r="N4" s="5" t="s">
        <v>2</v>
      </c>
      <c r="O4" s="5" t="s">
        <v>3</v>
      </c>
      <c r="P4" s="5" t="s">
        <v>4</v>
      </c>
      <c r="Q4" s="14"/>
      <c r="R4" s="5" t="s">
        <v>5</v>
      </c>
      <c r="S4" s="5" t="s">
        <v>6</v>
      </c>
      <c r="T4" s="5" t="s">
        <v>7</v>
      </c>
    </row>
    <row r="5" spans="2:20" x14ac:dyDescent="0.3">
      <c r="B5" s="1">
        <v>1</v>
      </c>
      <c r="C5" s="1">
        <v>1.98</v>
      </c>
      <c r="D5" s="1">
        <v>2.02</v>
      </c>
      <c r="E5" s="1">
        <f>AVERAGE(C5:D5)</f>
        <v>2</v>
      </c>
      <c r="F5" s="1"/>
      <c r="G5" s="15"/>
      <c r="H5" s="1">
        <f t="shared" ref="H5:H14" si="0">((PI()*C5^2)/3)*(3*$C$18-C5)-$C$17</f>
        <v>-1.248259481025471E-3</v>
      </c>
      <c r="I5" s="1">
        <f t="shared" ref="I5:I14" si="1">((PI()*D5^2)/3)*(3*$C$18-D5)-$C$17</f>
        <v>-1.2650146418451413E-3</v>
      </c>
      <c r="J5" s="1">
        <f t="shared" ref="J5:J14" si="2">((PI()*E5^2)/3)*(3*$C$18-E5)-$C$17</f>
        <v>0</v>
      </c>
      <c r="L5" s="1">
        <v>1</v>
      </c>
      <c r="M5" s="1">
        <f>C5</f>
        <v>1.98</v>
      </c>
      <c r="N5" s="1">
        <f>D5</f>
        <v>2.02</v>
      </c>
      <c r="O5" s="1">
        <f>(N5*R5-M5*S5)/(R5-S5)</f>
        <v>-0.99999999990459376</v>
      </c>
      <c r="P5" s="1"/>
      <c r="Q5" s="15"/>
      <c r="R5" s="1">
        <f t="shared" ref="R5:R14" si="3">((PI()*M5^2)/3)*(3*$C$18-M5)-$C$17</f>
        <v>-1.248259481025471E-3</v>
      </c>
      <c r="S5" s="1">
        <f t="shared" ref="S5:S14" si="4">((PI()*N5^2)/3)*(3*$C$18-N5)-$C$17</f>
        <v>-1.2650146418451413E-3</v>
      </c>
      <c r="T5" s="1">
        <f t="shared" ref="T5:T14" si="5">((PI()*O5^2)/3)*(3*$C$18-O5)-$C$17</f>
        <v>-8.9918295032020978E-10</v>
      </c>
    </row>
    <row r="6" spans="2:20" x14ac:dyDescent="0.3">
      <c r="B6" s="1">
        <v>2</v>
      </c>
      <c r="C6" s="1">
        <f>IF(H5*J5&lt;0,C5,E5)</f>
        <v>2</v>
      </c>
      <c r="D6" s="1">
        <f>IF(H5*J5&lt;0,E5,D5)</f>
        <v>2.02</v>
      </c>
      <c r="E6" s="1">
        <f t="shared" ref="E6:E14" si="6">AVERAGE(C6:D6)</f>
        <v>2.0099999999999998</v>
      </c>
      <c r="F6" s="2">
        <f>ABS((E6-E5)/E5)</f>
        <v>4.9999999999998934E-3</v>
      </c>
      <c r="G6" s="15"/>
      <c r="H6" s="1">
        <f t="shared" si="0"/>
        <v>0</v>
      </c>
      <c r="I6" s="1">
        <f t="shared" si="1"/>
        <v>-1.2650146418451413E-3</v>
      </c>
      <c r="J6" s="1">
        <f t="shared" si="2"/>
        <v>-3.1520646290950083E-4</v>
      </c>
      <c r="L6" s="1">
        <v>2</v>
      </c>
      <c r="M6" s="1">
        <f>IF(R5*T5&lt;0,M5,O5)</f>
        <v>-0.99999999990459376</v>
      </c>
      <c r="N6" s="1">
        <f>IF(R5*T5&lt;0,O5,N5)</f>
        <v>2.02</v>
      </c>
      <c r="O6" s="1">
        <f t="shared" ref="O6:O14" si="7">AVERAGE(M6:N6)</f>
        <v>0.51000000004770318</v>
      </c>
      <c r="P6" s="2">
        <f>ABS((O6-O5)/O5)</f>
        <v>1.5100000000963605</v>
      </c>
      <c r="Q6" s="15"/>
      <c r="R6" s="1">
        <f t="shared" si="3"/>
        <v>-8.9918295032020978E-10</v>
      </c>
      <c r="S6" s="1">
        <f t="shared" si="4"/>
        <v>-1.2650146418451413E-3</v>
      </c>
      <c r="T6" s="1">
        <f t="shared" si="5"/>
        <v>-3.5105737578375837</v>
      </c>
    </row>
    <row r="7" spans="2:20" x14ac:dyDescent="0.3">
      <c r="B7" s="1">
        <v>3</v>
      </c>
      <c r="C7" s="1">
        <f t="shared" ref="C7:C14" si="8">IF(H6*J6&lt;0,C6,E6)</f>
        <v>2.0099999999999998</v>
      </c>
      <c r="D7" s="1">
        <f t="shared" ref="D7:D14" si="9">IF(H6*J6&lt;0,E6,D6)</f>
        <v>2.02</v>
      </c>
      <c r="E7" s="1">
        <f t="shared" si="6"/>
        <v>2.0149999999999997</v>
      </c>
      <c r="F7" s="2">
        <f t="shared" ref="F7:F14" si="10">ABS((E7-E6)/E6)</f>
        <v>2.4875621890546734E-3</v>
      </c>
      <c r="G7" s="15"/>
      <c r="H7" s="1">
        <f t="shared" si="0"/>
        <v>-3.1520646290950083E-4</v>
      </c>
      <c r="I7" s="1">
        <f t="shared" si="1"/>
        <v>-1.2650146418451413E-3</v>
      </c>
      <c r="J7" s="1">
        <f t="shared" si="2"/>
        <v>-7.1039263879235648E-4</v>
      </c>
      <c r="L7" s="1">
        <v>3</v>
      </c>
      <c r="M7" s="1">
        <f t="shared" ref="M7:M14" si="11">IF(R6*T6&lt;0,M6,O6)</f>
        <v>0.51000000004770318</v>
      </c>
      <c r="N7" s="1">
        <f t="shared" ref="N7:N14" si="12">IF(R6*T6&lt;0,O6,N6)</f>
        <v>2.02</v>
      </c>
      <c r="O7" s="1">
        <f t="shared" si="7"/>
        <v>1.2650000000238517</v>
      </c>
      <c r="P7" s="2">
        <f t="shared" ref="P7:P14" si="13">ABS((O7-O6)/O6)</f>
        <v>1.480392156677508</v>
      </c>
      <c r="Q7" s="15"/>
      <c r="R7" s="1">
        <f t="shared" si="3"/>
        <v>-3.5105737578375837</v>
      </c>
      <c r="S7" s="1">
        <f t="shared" si="4"/>
        <v>-1.2650146418451413E-3</v>
      </c>
      <c r="T7" s="1">
        <f t="shared" si="5"/>
        <v>-1.2813610028509168</v>
      </c>
    </row>
    <row r="8" spans="2:20" x14ac:dyDescent="0.3">
      <c r="B8" s="1">
        <v>4</v>
      </c>
      <c r="C8" s="1">
        <f t="shared" si="8"/>
        <v>2.0149999999999997</v>
      </c>
      <c r="D8" s="1">
        <f t="shared" si="9"/>
        <v>2.02</v>
      </c>
      <c r="E8" s="1">
        <f t="shared" si="6"/>
        <v>2.0175000000000001</v>
      </c>
      <c r="F8" s="2">
        <f t="shared" si="10"/>
        <v>1.2406947890820799E-3</v>
      </c>
      <c r="G8" s="15"/>
      <c r="H8" s="1">
        <f t="shared" si="0"/>
        <v>-7.1039263879235648E-4</v>
      </c>
      <c r="I8" s="1">
        <f t="shared" si="1"/>
        <v>-1.2650146418451413E-3</v>
      </c>
      <c r="J8" s="1">
        <f t="shared" si="2"/>
        <v>-9.6772507453746215E-4</v>
      </c>
      <c r="L8" s="1">
        <v>4</v>
      </c>
      <c r="M8" s="1">
        <f t="shared" si="11"/>
        <v>1.2650000000238517</v>
      </c>
      <c r="N8" s="1">
        <f t="shared" si="12"/>
        <v>2.02</v>
      </c>
      <c r="O8" s="1">
        <f t="shared" si="7"/>
        <v>1.6425000000119259</v>
      </c>
      <c r="P8" s="2">
        <f t="shared" si="13"/>
        <v>0.29841897231696152</v>
      </c>
      <c r="Q8" s="15"/>
      <c r="R8" s="1">
        <f t="shared" si="3"/>
        <v>-1.2813610028509168</v>
      </c>
      <c r="S8" s="1">
        <f t="shared" si="4"/>
        <v>-1.2650146418451413E-3</v>
      </c>
      <c r="T8" s="1">
        <f t="shared" si="5"/>
        <v>-0.35366795091098568</v>
      </c>
    </row>
    <row r="9" spans="2:20" x14ac:dyDescent="0.3">
      <c r="B9" s="1">
        <v>5</v>
      </c>
      <c r="C9" s="1">
        <f t="shared" si="8"/>
        <v>2.0175000000000001</v>
      </c>
      <c r="D9" s="1">
        <f t="shared" si="9"/>
        <v>2.02</v>
      </c>
      <c r="E9" s="1">
        <f t="shared" si="6"/>
        <v>2.0187499999999998</v>
      </c>
      <c r="F9" s="2">
        <f t="shared" si="10"/>
        <v>6.1957868649306137E-4</v>
      </c>
      <c r="G9" s="15"/>
      <c r="H9" s="1">
        <f t="shared" si="0"/>
        <v>-9.6772507453746215E-4</v>
      </c>
      <c r="I9" s="1">
        <f t="shared" si="1"/>
        <v>-1.2650146418451413E-3</v>
      </c>
      <c r="J9" s="1">
        <f t="shared" si="2"/>
        <v>-1.1113690808226551E-3</v>
      </c>
      <c r="L9" s="1">
        <v>5</v>
      </c>
      <c r="M9" s="1">
        <f t="shared" si="11"/>
        <v>1.6425000000119259</v>
      </c>
      <c r="N9" s="1">
        <f t="shared" si="12"/>
        <v>2.02</v>
      </c>
      <c r="O9" s="1">
        <f t="shared" si="7"/>
        <v>1.8312500000059631</v>
      </c>
      <c r="P9" s="2">
        <f t="shared" si="13"/>
        <v>0.11491628614469815</v>
      </c>
      <c r="Q9" s="15"/>
      <c r="R9" s="1">
        <f t="shared" si="3"/>
        <v>-0.35366795091098568</v>
      </c>
      <c r="S9" s="1">
        <f t="shared" si="4"/>
        <v>-1.2650146418451413E-3</v>
      </c>
      <c r="T9" s="1">
        <f t="shared" si="5"/>
        <v>-8.4429535569042535E-2</v>
      </c>
    </row>
    <row r="10" spans="2:20" x14ac:dyDescent="0.3">
      <c r="B10" s="1">
        <v>6</v>
      </c>
      <c r="C10" s="1">
        <f t="shared" si="8"/>
        <v>2.0187499999999998</v>
      </c>
      <c r="D10" s="1">
        <f t="shared" si="9"/>
        <v>2.02</v>
      </c>
      <c r="E10" s="1">
        <f t="shared" si="6"/>
        <v>2.0193750000000001</v>
      </c>
      <c r="F10" s="2">
        <f t="shared" si="10"/>
        <v>3.0959752321997266E-4</v>
      </c>
      <c r="G10" s="15"/>
      <c r="H10" s="1">
        <f t="shared" si="0"/>
        <v>-1.1113690808226551E-3</v>
      </c>
      <c r="I10" s="1">
        <f t="shared" si="1"/>
        <v>-1.2650146418451413E-3</v>
      </c>
      <c r="J10" s="1">
        <f t="shared" si="2"/>
        <v>-1.1869409000020426E-3</v>
      </c>
      <c r="L10" s="1">
        <v>6</v>
      </c>
      <c r="M10" s="1">
        <f t="shared" si="11"/>
        <v>1.8312500000059631</v>
      </c>
      <c r="N10" s="1">
        <f t="shared" si="12"/>
        <v>2.02</v>
      </c>
      <c r="O10" s="1">
        <f t="shared" si="7"/>
        <v>1.9256250000029815</v>
      </c>
      <c r="P10" s="2">
        <f t="shared" si="13"/>
        <v>5.1535836175678452E-2</v>
      </c>
      <c r="Q10" s="15"/>
      <c r="R10" s="1">
        <f t="shared" si="3"/>
        <v>-8.4429535569042535E-2</v>
      </c>
      <c r="S10" s="1">
        <f t="shared" si="4"/>
        <v>-1.2650146418451413E-3</v>
      </c>
      <c r="T10" s="1">
        <f t="shared" si="5"/>
        <v>-1.6947327960035174E-2</v>
      </c>
    </row>
    <row r="11" spans="2:20" x14ac:dyDescent="0.3">
      <c r="B11" s="1">
        <v>7</v>
      </c>
      <c r="C11" s="1">
        <f t="shared" si="8"/>
        <v>2.0193750000000001</v>
      </c>
      <c r="D11" s="1">
        <f t="shared" si="9"/>
        <v>2.02</v>
      </c>
      <c r="E11" s="1">
        <f t="shared" si="6"/>
        <v>2.0196874999999999</v>
      </c>
      <c r="F11" s="2">
        <f t="shared" si="10"/>
        <v>1.5475085112954046E-4</v>
      </c>
      <c r="G11" s="15"/>
      <c r="H11" s="1">
        <f t="shared" si="0"/>
        <v>-1.1869409000020426E-3</v>
      </c>
      <c r="I11" s="1">
        <f t="shared" si="1"/>
        <v>-1.2650146418451413E-3</v>
      </c>
      <c r="J11" s="1">
        <f t="shared" si="2"/>
        <v>-1.2256649347159865E-3</v>
      </c>
      <c r="L11" s="1">
        <v>7</v>
      </c>
      <c r="M11" s="1">
        <f t="shared" si="11"/>
        <v>1.9256250000029815</v>
      </c>
      <c r="N11" s="1">
        <f t="shared" si="12"/>
        <v>2.02</v>
      </c>
      <c r="O11" s="1">
        <f t="shared" si="7"/>
        <v>1.9728125000014907</v>
      </c>
      <c r="P11" s="2">
        <f t="shared" si="13"/>
        <v>2.4505030833332591E-2</v>
      </c>
      <c r="Q11" s="15"/>
      <c r="R11" s="1">
        <f t="shared" si="3"/>
        <v>-1.6947327960035174E-2</v>
      </c>
      <c r="S11" s="1">
        <f t="shared" si="4"/>
        <v>-1.2650146418451413E-3</v>
      </c>
      <c r="T11" s="1">
        <f t="shared" si="5"/>
        <v>-2.3010957216413885E-3</v>
      </c>
    </row>
    <row r="12" spans="2:20" x14ac:dyDescent="0.3">
      <c r="B12" s="1">
        <v>8</v>
      </c>
      <c r="C12" s="1">
        <f t="shared" si="8"/>
        <v>2.0196874999999999</v>
      </c>
      <c r="D12" s="1">
        <f t="shared" si="9"/>
        <v>2.02</v>
      </c>
      <c r="E12" s="1">
        <f t="shared" si="6"/>
        <v>2.0198437499999997</v>
      </c>
      <c r="F12" s="2">
        <f t="shared" si="10"/>
        <v>7.7363453504494087E-5</v>
      </c>
      <c r="G12" s="15"/>
      <c r="H12" s="1">
        <f t="shared" si="0"/>
        <v>-1.2256649347159865E-3</v>
      </c>
      <c r="I12" s="1">
        <f t="shared" si="1"/>
        <v>-1.2650146418451413E-3</v>
      </c>
      <c r="J12" s="1">
        <f t="shared" si="2"/>
        <v>-1.2452615672451373E-3</v>
      </c>
      <c r="L12" s="1">
        <v>8</v>
      </c>
      <c r="M12" s="1">
        <f t="shared" si="11"/>
        <v>1.9728125000014907</v>
      </c>
      <c r="N12" s="1">
        <f t="shared" si="12"/>
        <v>2.02</v>
      </c>
      <c r="O12" s="1">
        <f t="shared" si="7"/>
        <v>1.9964062500007453</v>
      </c>
      <c r="P12" s="2">
        <f t="shared" si="13"/>
        <v>1.1959448756147302E-2</v>
      </c>
      <c r="Q12" s="15"/>
      <c r="R12" s="1">
        <f t="shared" si="3"/>
        <v>-2.3010957216413885E-3</v>
      </c>
      <c r="S12" s="1">
        <f t="shared" si="4"/>
        <v>-1.2650146418451413E-3</v>
      </c>
      <c r="T12" s="1">
        <f t="shared" si="5"/>
        <v>-4.0525187801065954E-5</v>
      </c>
    </row>
    <row r="13" spans="2:20" x14ac:dyDescent="0.3">
      <c r="B13" s="1">
        <v>9</v>
      </c>
      <c r="C13" s="1">
        <f t="shared" si="8"/>
        <v>2.0198437499999997</v>
      </c>
      <c r="D13" s="1">
        <f t="shared" si="9"/>
        <v>2.02</v>
      </c>
      <c r="E13" s="1">
        <f t="shared" si="6"/>
        <v>2.0199218749999996</v>
      </c>
      <c r="F13" s="2">
        <f t="shared" si="10"/>
        <v>3.8678734431774217E-5</v>
      </c>
      <c r="G13" s="15"/>
      <c r="H13" s="1">
        <f t="shared" si="0"/>
        <v>-1.2452615672451373E-3</v>
      </c>
      <c r="I13" s="1">
        <f t="shared" si="1"/>
        <v>-1.2650146418451413E-3</v>
      </c>
      <c r="J13" s="1">
        <f t="shared" si="2"/>
        <v>-1.2551185477871485E-3</v>
      </c>
      <c r="L13" s="1">
        <v>9</v>
      </c>
      <c r="M13" s="1">
        <f t="shared" si="11"/>
        <v>1.9964062500007453</v>
      </c>
      <c r="N13" s="1">
        <f t="shared" si="12"/>
        <v>2.02</v>
      </c>
      <c r="O13" s="1">
        <f t="shared" si="7"/>
        <v>2.0082031250003727</v>
      </c>
      <c r="P13" s="2">
        <f t="shared" si="13"/>
        <v>5.9090553336140546E-3</v>
      </c>
      <c r="Q13" s="15"/>
      <c r="R13" s="1">
        <f t="shared" si="3"/>
        <v>-4.0525187801065954E-5</v>
      </c>
      <c r="S13" s="1">
        <f t="shared" si="4"/>
        <v>-1.2650146418451413E-3</v>
      </c>
      <c r="T13" s="1">
        <f t="shared" si="5"/>
        <v>-2.1197977894793496E-4</v>
      </c>
    </row>
    <row r="14" spans="2:20" x14ac:dyDescent="0.3">
      <c r="B14" s="1">
        <v>10</v>
      </c>
      <c r="C14" s="1">
        <f t="shared" si="8"/>
        <v>2.0199218749999996</v>
      </c>
      <c r="D14" s="1">
        <f t="shared" si="9"/>
        <v>2.02</v>
      </c>
      <c r="E14" s="3">
        <f t="shared" si="6"/>
        <v>2.0199609374999996</v>
      </c>
      <c r="F14" s="4">
        <f t="shared" si="10"/>
        <v>1.9338619222569921E-5</v>
      </c>
      <c r="G14" s="15"/>
      <c r="H14" s="1">
        <f t="shared" si="0"/>
        <v>-1.2551185477871485E-3</v>
      </c>
      <c r="I14" s="1">
        <f t="shared" si="1"/>
        <v>-1.2650146418451413E-3</v>
      </c>
      <c r="J14" s="1">
        <f t="shared" si="2"/>
        <v>-1.2600617054401297E-3</v>
      </c>
      <c r="L14" s="1">
        <v>10</v>
      </c>
      <c r="M14" s="1">
        <f t="shared" si="11"/>
        <v>2.0082031250003727</v>
      </c>
      <c r="N14" s="1">
        <f t="shared" si="12"/>
        <v>2.02</v>
      </c>
      <c r="O14" s="3">
        <f t="shared" si="7"/>
        <v>2.0141015625001861</v>
      </c>
      <c r="P14" s="4">
        <f t="shared" si="13"/>
        <v>2.9371717563741726E-3</v>
      </c>
      <c r="Q14" s="15"/>
      <c r="R14" s="1">
        <f t="shared" si="3"/>
        <v>-2.1197977894793496E-4</v>
      </c>
      <c r="S14" s="1">
        <f t="shared" si="4"/>
        <v>-1.2650146418451413E-3</v>
      </c>
      <c r="T14" s="1">
        <f t="shared" si="5"/>
        <v>-6.276549717529889E-4</v>
      </c>
    </row>
    <row r="16" spans="2:20" x14ac:dyDescent="0.3">
      <c r="B16" s="6"/>
      <c r="C16" s="6"/>
      <c r="D16" s="7" t="s">
        <v>17</v>
      </c>
    </row>
    <row r="17" spans="2:4" x14ac:dyDescent="0.3">
      <c r="B17" s="7" t="s">
        <v>10</v>
      </c>
      <c r="C17" s="6">
        <f>4/3*PI()*C18^3</f>
        <v>4.1887902047863905</v>
      </c>
      <c r="D17" s="6" t="s">
        <v>22</v>
      </c>
    </row>
    <row r="18" spans="2:4" x14ac:dyDescent="0.3">
      <c r="B18" s="7" t="s">
        <v>11</v>
      </c>
      <c r="C18" s="6">
        <v>1</v>
      </c>
      <c r="D18" s="6" t="s">
        <v>16</v>
      </c>
    </row>
  </sheetData>
  <mergeCells count="4">
    <mergeCell ref="B2:J3"/>
    <mergeCell ref="L2:T3"/>
    <mergeCell ref="G4:G14"/>
    <mergeCell ref="Q4:Q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55C-A1E0-4839-BEDE-2978369997E0}">
  <dimension ref="B1:H37"/>
  <sheetViews>
    <sheetView tabSelected="1" topLeftCell="A22" zoomScale="130" zoomScaleNormal="130" workbookViewId="0">
      <selection activeCell="N28" sqref="N28"/>
    </sheetView>
  </sheetViews>
  <sheetFormatPr baseColWidth="10" defaultRowHeight="14.4" x14ac:dyDescent="0.3"/>
  <sheetData>
    <row r="1" spans="2:6" ht="15" thickBot="1" x14ac:dyDescent="0.35"/>
    <row r="2" spans="2:6" ht="15.6" thickTop="1" thickBot="1" x14ac:dyDescent="0.35">
      <c r="B2" s="18" t="s">
        <v>23</v>
      </c>
      <c r="C2" s="18"/>
      <c r="D2" s="18"/>
      <c r="E2" s="18"/>
      <c r="F2" s="18"/>
    </row>
    <row r="3" spans="2:6" ht="15" thickTop="1" x14ac:dyDescent="0.3">
      <c r="B3" s="19"/>
      <c r="C3" s="19"/>
      <c r="D3" s="19"/>
      <c r="E3" s="19"/>
      <c r="F3" s="19"/>
    </row>
    <row r="4" spans="2:6" x14ac:dyDescent="0.3">
      <c r="B4" s="6" t="s">
        <v>24</v>
      </c>
      <c r="C4" s="6" t="s">
        <v>1</v>
      </c>
      <c r="D4" s="6" t="s">
        <v>25</v>
      </c>
      <c r="E4" s="6"/>
      <c r="F4" s="6" t="s">
        <v>26</v>
      </c>
    </row>
    <row r="5" spans="2:6" x14ac:dyDescent="0.3">
      <c r="B5" s="6">
        <v>0</v>
      </c>
      <c r="C5" s="6">
        <v>3.55</v>
      </c>
      <c r="D5" s="6"/>
      <c r="E5" s="6"/>
      <c r="F5" s="6">
        <f>2*(C5^3)-11.7*(C5^2)+17.7*C5-5</f>
        <v>-0.13649999999999807</v>
      </c>
    </row>
    <row r="6" spans="2:6" x14ac:dyDescent="0.3">
      <c r="B6" s="6">
        <v>1</v>
      </c>
      <c r="C6" s="6">
        <f t="shared" ref="C6:C20" si="0">F5</f>
        <v>-0.13649999999999807</v>
      </c>
      <c r="D6" s="6">
        <f t="shared" ref="D6:D20" si="1">ABS((C6-C5)/C6)</f>
        <v>27.007326007326373</v>
      </c>
      <c r="E6" s="6"/>
      <c r="F6" s="6">
        <f t="shared" ref="F5:F20" si="2">EXP(-C6)</f>
        <v>1.1462548777757651</v>
      </c>
    </row>
    <row r="7" spans="2:6" x14ac:dyDescent="0.3">
      <c r="B7" s="6">
        <v>2</v>
      </c>
      <c r="C7" s="6">
        <f t="shared" si="0"/>
        <v>1.1462548777757651</v>
      </c>
      <c r="D7" s="6">
        <f t="shared" si="1"/>
        <v>1.1190834627154369</v>
      </c>
      <c r="E7" s="6"/>
      <c r="F7" s="6">
        <f t="shared" si="2"/>
        <v>0.31782483611999657</v>
      </c>
    </row>
    <row r="8" spans="2:6" x14ac:dyDescent="0.3">
      <c r="B8" s="6">
        <v>3</v>
      </c>
      <c r="C8" s="6">
        <f t="shared" si="0"/>
        <v>0.31782483611999657</v>
      </c>
      <c r="D8" s="6">
        <f t="shared" si="1"/>
        <v>2.6065616890399026</v>
      </c>
      <c r="E8" s="6"/>
      <c r="F8" s="6">
        <f t="shared" si="2"/>
        <v>0.72773024930506169</v>
      </c>
    </row>
    <row r="9" spans="2:6" x14ac:dyDescent="0.3">
      <c r="B9" s="6">
        <v>4</v>
      </c>
      <c r="C9" s="6">
        <f t="shared" si="0"/>
        <v>0.72773024930506169</v>
      </c>
      <c r="D9" s="6">
        <f t="shared" si="1"/>
        <v>0.56326559680114985</v>
      </c>
      <c r="E9" s="6"/>
      <c r="F9" s="6">
        <f t="shared" si="2"/>
        <v>0.48300404563677796</v>
      </c>
    </row>
    <row r="10" spans="2:6" x14ac:dyDescent="0.3">
      <c r="B10" s="6">
        <v>5</v>
      </c>
      <c r="C10" s="6">
        <f t="shared" si="0"/>
        <v>0.48300404563677796</v>
      </c>
      <c r="D10" s="6">
        <f t="shared" si="1"/>
        <v>0.50667526675815744</v>
      </c>
      <c r="E10" s="6"/>
      <c r="F10" s="6">
        <f t="shared" si="2"/>
        <v>0.61692732750461332</v>
      </c>
    </row>
    <row r="11" spans="2:6" x14ac:dyDescent="0.3">
      <c r="B11" s="6">
        <v>6</v>
      </c>
      <c r="C11" s="6">
        <f t="shared" si="0"/>
        <v>0.61692732750461332</v>
      </c>
      <c r="D11" s="6">
        <f t="shared" si="1"/>
        <v>0.21708113078656563</v>
      </c>
      <c r="E11" s="6"/>
      <c r="F11" s="6">
        <f t="shared" si="2"/>
        <v>0.53959990672686886</v>
      </c>
    </row>
    <row r="12" spans="2:6" x14ac:dyDescent="0.3">
      <c r="B12" s="6">
        <v>7</v>
      </c>
      <c r="C12" s="6">
        <f t="shared" si="0"/>
        <v>0.53959990672686886</v>
      </c>
      <c r="D12" s="6">
        <f t="shared" si="1"/>
        <v>0.14330510404792479</v>
      </c>
      <c r="E12" s="6"/>
      <c r="F12" s="6">
        <f t="shared" si="2"/>
        <v>0.582981452677519</v>
      </c>
    </row>
    <row r="13" spans="2:6" x14ac:dyDescent="0.3">
      <c r="B13" s="6">
        <v>8</v>
      </c>
      <c r="C13" s="6">
        <f t="shared" si="0"/>
        <v>0.582981452677519</v>
      </c>
      <c r="D13" s="6">
        <f t="shared" si="1"/>
        <v>7.4413252345177081E-2</v>
      </c>
      <c r="E13" s="6"/>
      <c r="F13" s="6">
        <f t="shared" si="2"/>
        <v>0.55823154209511539</v>
      </c>
    </row>
    <row r="14" spans="2:6" x14ac:dyDescent="0.3">
      <c r="B14" s="6">
        <v>9</v>
      </c>
      <c r="C14" s="6">
        <f t="shared" si="0"/>
        <v>0.55823154209511539</v>
      </c>
      <c r="D14" s="6">
        <f t="shared" si="1"/>
        <v>4.4336281123624768E-2</v>
      </c>
      <c r="E14" s="6"/>
      <c r="F14" s="6">
        <f t="shared" si="2"/>
        <v>0.57222011677188622</v>
      </c>
    </row>
    <row r="15" spans="2:6" x14ac:dyDescent="0.3">
      <c r="B15" s="6">
        <v>10</v>
      </c>
      <c r="C15" s="6">
        <f t="shared" si="0"/>
        <v>0.57222011677188622</v>
      </c>
      <c r="D15" s="6">
        <f t="shared" si="1"/>
        <v>2.4446142781008411E-2</v>
      </c>
      <c r="E15" s="6"/>
      <c r="F15" s="6">
        <f t="shared" si="2"/>
        <v>0.56427129887171434</v>
      </c>
    </row>
    <row r="16" spans="2:6" x14ac:dyDescent="0.3">
      <c r="B16" s="6">
        <v>11</v>
      </c>
      <c r="C16" s="6">
        <f t="shared" si="0"/>
        <v>0.56427129887171434</v>
      </c>
      <c r="D16" s="6">
        <f t="shared" si="1"/>
        <v>1.4086872602001723E-2</v>
      </c>
      <c r="E16" s="6"/>
      <c r="F16" s="6">
        <f t="shared" si="2"/>
        <v>0.56877446237555074</v>
      </c>
    </row>
    <row r="17" spans="2:8" x14ac:dyDescent="0.3">
      <c r="B17" s="6">
        <v>12</v>
      </c>
      <c r="C17" s="6">
        <f t="shared" si="0"/>
        <v>0.56877446237555074</v>
      </c>
      <c r="D17" s="6">
        <f t="shared" si="1"/>
        <v>7.9173095870521733E-3</v>
      </c>
      <c r="E17" s="6"/>
      <c r="F17" s="6">
        <f t="shared" si="2"/>
        <v>0.56621893626912911</v>
      </c>
    </row>
    <row r="18" spans="2:8" x14ac:dyDescent="0.3">
      <c r="B18" s="6">
        <v>13</v>
      </c>
      <c r="C18" s="6">
        <f t="shared" si="0"/>
        <v>0.56621893626912911</v>
      </c>
      <c r="D18" s="6">
        <f t="shared" si="1"/>
        <v>4.513317981309899E-3</v>
      </c>
      <c r="E18" s="6"/>
      <c r="F18" s="6">
        <f t="shared" si="2"/>
        <v>0.56766777402557511</v>
      </c>
    </row>
    <row r="19" spans="2:8" x14ac:dyDescent="0.3">
      <c r="B19" s="6">
        <v>14</v>
      </c>
      <c r="C19" s="6">
        <f t="shared" si="0"/>
        <v>0.56766777402557511</v>
      </c>
      <c r="D19" s="6">
        <f t="shared" si="1"/>
        <v>2.5522635293732969E-3</v>
      </c>
      <c r="E19" s="6"/>
      <c r="F19" s="6">
        <f t="shared" si="2"/>
        <v>0.56684591103827897</v>
      </c>
    </row>
    <row r="20" spans="2:8" x14ac:dyDescent="0.3">
      <c r="B20" s="6">
        <v>15</v>
      </c>
      <c r="C20" s="20">
        <f t="shared" si="0"/>
        <v>0.56684591103827897</v>
      </c>
      <c r="D20" s="21">
        <f t="shared" si="1"/>
        <v>1.449887828935296E-3</v>
      </c>
      <c r="E20" s="6"/>
      <c r="F20" s="20">
        <f t="shared" si="2"/>
        <v>0.56731197220503915</v>
      </c>
    </row>
    <row r="24" spans="2:8" x14ac:dyDescent="0.3">
      <c r="B24" s="22" t="s">
        <v>29</v>
      </c>
      <c r="C24" s="22"/>
      <c r="D24" s="22"/>
      <c r="E24" s="22"/>
      <c r="F24" s="22"/>
      <c r="G24" s="22"/>
      <c r="H24" s="22"/>
    </row>
    <row r="25" spans="2:8" x14ac:dyDescent="0.3">
      <c r="B25" s="22"/>
      <c r="C25" s="22"/>
      <c r="D25" s="22"/>
      <c r="E25" s="22"/>
      <c r="F25" s="22"/>
      <c r="G25" s="22"/>
      <c r="H25" s="22"/>
    </row>
    <row r="26" spans="2:8" x14ac:dyDescent="0.3">
      <c r="B26" s="6" t="s">
        <v>24</v>
      </c>
      <c r="C26" s="6" t="s">
        <v>1</v>
      </c>
      <c r="D26" s="6" t="s">
        <v>25</v>
      </c>
      <c r="E26" s="6"/>
      <c r="F26" s="6" t="s">
        <v>27</v>
      </c>
      <c r="G26" s="6" t="s">
        <v>5</v>
      </c>
      <c r="H26" s="6" t="s">
        <v>28</v>
      </c>
    </row>
    <row r="27" spans="2:8" x14ac:dyDescent="0.3">
      <c r="B27" s="6">
        <v>-1</v>
      </c>
      <c r="C27" s="6">
        <v>0.44</v>
      </c>
      <c r="D27" s="6"/>
      <c r="E27" s="6"/>
      <c r="F27" s="6">
        <v>0.1</v>
      </c>
      <c r="G27" s="6">
        <f>2*(C27^3)-11.7*(C27^2)+17.7*C27-5</f>
        <v>0.69324799999999964</v>
      </c>
      <c r="H27" s="6">
        <f>2*((C27+$F$27*C27)^3)-11.7*((C27+$F$27*C27)^2)+17.7*(C27+$F$27-C27)-5</f>
        <v>-5.7440353919999989</v>
      </c>
    </row>
    <row r="28" spans="2:8" x14ac:dyDescent="0.3">
      <c r="B28" s="6">
        <v>0</v>
      </c>
      <c r="C28" s="6">
        <f>C27-$L$2*C27*G27/(H27-G27)</f>
        <v>0.44</v>
      </c>
      <c r="D28" s="23">
        <f t="shared" ref="D28:D37" si="3">ABS((C28-C27)/C28)</f>
        <v>0</v>
      </c>
      <c r="E28" s="24"/>
      <c r="F28" s="6"/>
      <c r="G28" s="6">
        <f t="shared" ref="G28:G37" si="4">2*(C28^3)-11.7*(C28^2)+17.7*C28-5</f>
        <v>0.69324799999999964</v>
      </c>
      <c r="H28" s="6">
        <f t="shared" ref="H28:H37" si="5">2*((C28+$F$27*C28)^3)-11.7*((C28+$F$27*C28)^2)+17.7*(C28+$F$27-C28)-5</f>
        <v>-5.7440353919999989</v>
      </c>
    </row>
    <row r="29" spans="2:8" x14ac:dyDescent="0.3">
      <c r="B29" s="6">
        <v>1</v>
      </c>
      <c r="C29" s="6">
        <f t="shared" ref="C29:C37" si="6">C28-$L$2*C28*G28/H28</f>
        <v>0.44</v>
      </c>
      <c r="D29" s="23">
        <f t="shared" si="3"/>
        <v>0</v>
      </c>
      <c r="E29" s="24"/>
      <c r="F29" s="6"/>
      <c r="G29" s="6">
        <f t="shared" si="4"/>
        <v>0.69324799999999964</v>
      </c>
      <c r="H29" s="6">
        <f t="shared" si="5"/>
        <v>-5.7440353919999989</v>
      </c>
    </row>
    <row r="30" spans="2:8" x14ac:dyDescent="0.3">
      <c r="B30" s="6">
        <v>2</v>
      </c>
      <c r="C30" s="6">
        <f t="shared" si="6"/>
        <v>0.44</v>
      </c>
      <c r="D30" s="23">
        <f t="shared" si="3"/>
        <v>0</v>
      </c>
      <c r="E30" s="24"/>
      <c r="F30" s="6"/>
      <c r="G30" s="6">
        <f t="shared" si="4"/>
        <v>0.69324799999999964</v>
      </c>
      <c r="H30" s="6">
        <f t="shared" si="5"/>
        <v>-5.7440353919999989</v>
      </c>
    </row>
    <row r="31" spans="2:8" x14ac:dyDescent="0.3">
      <c r="B31" s="6">
        <v>3</v>
      </c>
      <c r="C31" s="6">
        <f t="shared" si="6"/>
        <v>0.44</v>
      </c>
      <c r="D31" s="23">
        <f t="shared" si="3"/>
        <v>0</v>
      </c>
      <c r="E31" s="24"/>
      <c r="F31" s="6"/>
      <c r="G31" s="6">
        <f t="shared" si="4"/>
        <v>0.69324799999999964</v>
      </c>
      <c r="H31" s="6">
        <f t="shared" si="5"/>
        <v>-5.7440353919999989</v>
      </c>
    </row>
    <row r="32" spans="2:8" x14ac:dyDescent="0.3">
      <c r="B32" s="6">
        <v>4</v>
      </c>
      <c r="C32" s="6">
        <f t="shared" si="6"/>
        <v>0.44</v>
      </c>
      <c r="D32" s="23">
        <f t="shared" si="3"/>
        <v>0</v>
      </c>
      <c r="E32" s="24"/>
      <c r="F32" s="6"/>
      <c r="G32" s="6">
        <f t="shared" si="4"/>
        <v>0.69324799999999964</v>
      </c>
      <c r="H32" s="6">
        <f t="shared" si="5"/>
        <v>-5.7440353919999989</v>
      </c>
    </row>
    <row r="33" spans="2:8" x14ac:dyDescent="0.3">
      <c r="B33" s="6">
        <v>5</v>
      </c>
      <c r="C33" s="6">
        <f t="shared" si="6"/>
        <v>0.44</v>
      </c>
      <c r="D33" s="23">
        <f t="shared" si="3"/>
        <v>0</v>
      </c>
      <c r="E33" s="24"/>
      <c r="F33" s="6"/>
      <c r="G33" s="6">
        <f t="shared" si="4"/>
        <v>0.69324799999999964</v>
      </c>
      <c r="H33" s="6">
        <f t="shared" si="5"/>
        <v>-5.7440353919999989</v>
      </c>
    </row>
    <row r="34" spans="2:8" x14ac:dyDescent="0.3">
      <c r="B34" s="6">
        <v>6</v>
      </c>
      <c r="C34" s="6">
        <f t="shared" si="6"/>
        <v>0.44</v>
      </c>
      <c r="D34" s="23">
        <f t="shared" si="3"/>
        <v>0</v>
      </c>
      <c r="E34" s="24"/>
      <c r="F34" s="6"/>
      <c r="G34" s="6">
        <f t="shared" si="4"/>
        <v>0.69324799999999964</v>
      </c>
      <c r="H34" s="6">
        <f t="shared" si="5"/>
        <v>-5.7440353919999989</v>
      </c>
    </row>
    <row r="35" spans="2:8" x14ac:dyDescent="0.3">
      <c r="B35" s="6">
        <v>7</v>
      </c>
      <c r="C35" s="6">
        <f t="shared" si="6"/>
        <v>0.44</v>
      </c>
      <c r="D35" s="23">
        <f t="shared" si="3"/>
        <v>0</v>
      </c>
      <c r="E35" s="24"/>
      <c r="F35" s="6"/>
      <c r="G35" s="6">
        <f t="shared" si="4"/>
        <v>0.69324799999999964</v>
      </c>
      <c r="H35" s="6">
        <f t="shared" si="5"/>
        <v>-5.7440353919999989</v>
      </c>
    </row>
    <row r="36" spans="2:8" x14ac:dyDescent="0.3">
      <c r="B36" s="6">
        <v>8</v>
      </c>
      <c r="C36" s="6">
        <f t="shared" si="6"/>
        <v>0.44</v>
      </c>
      <c r="D36" s="23">
        <f t="shared" si="3"/>
        <v>0</v>
      </c>
      <c r="E36" s="24"/>
      <c r="F36" s="6"/>
      <c r="G36" s="6">
        <f t="shared" si="4"/>
        <v>0.69324799999999964</v>
      </c>
      <c r="H36" s="6">
        <f t="shared" si="5"/>
        <v>-5.7440353919999989</v>
      </c>
    </row>
    <row r="37" spans="2:8" x14ac:dyDescent="0.3">
      <c r="B37" s="6">
        <v>9</v>
      </c>
      <c r="C37" s="20">
        <f t="shared" si="6"/>
        <v>0.44</v>
      </c>
      <c r="D37" s="25">
        <f t="shared" si="3"/>
        <v>0</v>
      </c>
      <c r="E37" s="24"/>
      <c r="F37" s="6"/>
      <c r="G37" s="20">
        <f t="shared" si="4"/>
        <v>0.69324799999999964</v>
      </c>
      <c r="H37" s="6">
        <f t="shared" si="5"/>
        <v>-5.7440353919999989</v>
      </c>
    </row>
  </sheetData>
  <mergeCells count="2">
    <mergeCell ref="B2:F3"/>
    <mergeCell ref="B24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Vasquez</dc:creator>
  <cp:lastModifiedBy>Sergio Vasquez</cp:lastModifiedBy>
  <dcterms:created xsi:type="dcterms:W3CDTF">2023-07-19T05:52:23Z</dcterms:created>
  <dcterms:modified xsi:type="dcterms:W3CDTF">2023-07-22T08:19:49Z</dcterms:modified>
</cp:coreProperties>
</file>