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vas161259_uvg_edu_gt/Documents/UVG/12vo Semestre/METODOS NUMERICOS/HT 6/"/>
    </mc:Choice>
  </mc:AlternateContent>
  <xr:revisionPtr revIDLastSave="206" documentId="8_{13FE0580-AB3C-4889-9423-4134FB270715}" xr6:coauthVersionLast="47" xr6:coauthVersionMax="47" xr10:uidLastSave="{9FD80C91-CD69-4514-894F-0C5607A15BE9}"/>
  <bookViews>
    <workbookView xWindow="-108" yWindow="-108" windowWidth="23256" windowHeight="13176" activeTab="3" xr2:uid="{93473712-A116-4A49-A982-97FB16457257}"/>
  </bookViews>
  <sheets>
    <sheet name="HT6 - PROB1" sheetId="1" r:id="rId1"/>
    <sheet name="HT6 - PROB2" sheetId="2" r:id="rId2"/>
    <sheet name="HT6 - PROB3" sheetId="3" r:id="rId3"/>
    <sheet name="HT6 - PROB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4" l="1" a="1"/>
  <c r="V2" i="4" s="1"/>
  <c r="I15" i="4"/>
  <c r="H15" i="4"/>
  <c r="G15" i="4"/>
  <c r="F15" i="4"/>
  <c r="E15" i="4"/>
  <c r="B15" i="4"/>
  <c r="L15" i="4" s="1"/>
  <c r="L14" i="4"/>
  <c r="I14" i="4"/>
  <c r="H14" i="4"/>
  <c r="G14" i="4"/>
  <c r="F14" i="4"/>
  <c r="E14" i="4"/>
  <c r="B14" i="4"/>
  <c r="I13" i="4"/>
  <c r="H13" i="4"/>
  <c r="G13" i="4"/>
  <c r="F13" i="4"/>
  <c r="E13" i="4"/>
  <c r="B13" i="4"/>
  <c r="L13" i="4" s="1"/>
  <c r="I12" i="4"/>
  <c r="H12" i="4"/>
  <c r="G12" i="4"/>
  <c r="F12" i="4"/>
  <c r="E12" i="4"/>
  <c r="B12" i="4"/>
  <c r="L12" i="4" s="1"/>
  <c r="I11" i="4"/>
  <c r="H11" i="4"/>
  <c r="G11" i="4"/>
  <c r="F11" i="4"/>
  <c r="E11" i="4"/>
  <c r="B11" i="4"/>
  <c r="L11" i="4" s="1"/>
  <c r="I10" i="4"/>
  <c r="H10" i="4"/>
  <c r="N10" i="4" s="1" a="1"/>
  <c r="N10" i="4" s="1"/>
  <c r="V10" i="4" s="1" a="1"/>
  <c r="V10" i="4" s="1"/>
  <c r="G10" i="4"/>
  <c r="F10" i="4"/>
  <c r="E10" i="4"/>
  <c r="B10" i="4"/>
  <c r="L10" i="4" s="1"/>
  <c r="B3" i="4"/>
  <c r="B4" i="4"/>
  <c r="B5" i="4"/>
  <c r="L5" i="4" s="1"/>
  <c r="B6" i="4"/>
  <c r="L6" i="4" s="1"/>
  <c r="B7" i="4"/>
  <c r="L7" i="4" s="1"/>
  <c r="B2" i="4"/>
  <c r="I7" i="4"/>
  <c r="H7" i="4"/>
  <c r="G7" i="4"/>
  <c r="F7" i="4"/>
  <c r="E7" i="4"/>
  <c r="I6" i="4"/>
  <c r="H6" i="4"/>
  <c r="G6" i="4"/>
  <c r="F6" i="4"/>
  <c r="E6" i="4"/>
  <c r="I5" i="4"/>
  <c r="H5" i="4"/>
  <c r="G5" i="4"/>
  <c r="F5" i="4"/>
  <c r="E5" i="4"/>
  <c r="I4" i="4"/>
  <c r="H4" i="4"/>
  <c r="G4" i="4"/>
  <c r="F4" i="4"/>
  <c r="E4" i="4"/>
  <c r="L4" i="4"/>
  <c r="I3" i="4"/>
  <c r="H3" i="4"/>
  <c r="G3" i="4"/>
  <c r="F3" i="4"/>
  <c r="E3" i="4"/>
  <c r="L3" i="4"/>
  <c r="L2" i="4"/>
  <c r="I2" i="4"/>
  <c r="H2" i="4"/>
  <c r="G2" i="4"/>
  <c r="F2" i="4"/>
  <c r="E2" i="4"/>
  <c r="B3" i="3"/>
  <c r="L3" i="3" s="1"/>
  <c r="B4" i="3"/>
  <c r="L4" i="3" s="1"/>
  <c r="B5" i="3"/>
  <c r="B6" i="3"/>
  <c r="L6" i="3" s="1"/>
  <c r="B7" i="3"/>
  <c r="L7" i="3" s="1"/>
  <c r="B2" i="3"/>
  <c r="I7" i="3"/>
  <c r="H7" i="3"/>
  <c r="G7" i="3"/>
  <c r="F7" i="3"/>
  <c r="E7" i="3"/>
  <c r="I6" i="3"/>
  <c r="H6" i="3"/>
  <c r="G6" i="3"/>
  <c r="F6" i="3"/>
  <c r="E6" i="3"/>
  <c r="I5" i="3"/>
  <c r="H5" i="3"/>
  <c r="G5" i="3"/>
  <c r="F5" i="3"/>
  <c r="E5" i="3"/>
  <c r="L5" i="3"/>
  <c r="I4" i="3"/>
  <c r="H4" i="3"/>
  <c r="G4" i="3"/>
  <c r="F4" i="3"/>
  <c r="E4" i="3"/>
  <c r="I3" i="3"/>
  <c r="H3" i="3"/>
  <c r="G3" i="3"/>
  <c r="F3" i="3"/>
  <c r="E3" i="3"/>
  <c r="L2" i="3"/>
  <c r="I2" i="3"/>
  <c r="H2" i="3"/>
  <c r="G2" i="3"/>
  <c r="F2" i="3"/>
  <c r="E2" i="3"/>
  <c r="B3" i="2"/>
  <c r="B4" i="2"/>
  <c r="B5" i="2"/>
  <c r="B6" i="2"/>
  <c r="B7" i="2"/>
  <c r="B8" i="2"/>
  <c r="B9" i="2"/>
  <c r="B2" i="2"/>
  <c r="C14" i="4" l="1"/>
  <c r="C12" i="4"/>
  <c r="C15" i="4"/>
  <c r="C10" i="4"/>
  <c r="C13" i="4"/>
  <c r="C11" i="4"/>
  <c r="N2" i="4" a="1"/>
  <c r="N2" i="4" s="1"/>
  <c r="C3" i="4" s="1"/>
  <c r="N2" i="3" a="1"/>
  <c r="N2" i="3" s="1"/>
  <c r="V2" i="3" s="1" a="1"/>
  <c r="V2" i="3" s="1"/>
  <c r="C6" i="3" s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2" i="2"/>
  <c r="F2" i="2"/>
  <c r="N9" i="2"/>
  <c r="G9" i="2"/>
  <c r="H9" i="2"/>
  <c r="I9" i="2"/>
  <c r="J9" i="2"/>
  <c r="K9" i="2"/>
  <c r="N8" i="2"/>
  <c r="G8" i="2"/>
  <c r="H8" i="2"/>
  <c r="I8" i="2"/>
  <c r="J8" i="2"/>
  <c r="K8" i="2"/>
  <c r="K7" i="2"/>
  <c r="J7" i="2"/>
  <c r="I7" i="2"/>
  <c r="H7" i="2"/>
  <c r="G7" i="2"/>
  <c r="N7" i="2"/>
  <c r="K6" i="2"/>
  <c r="J6" i="2"/>
  <c r="I6" i="2"/>
  <c r="H6" i="2"/>
  <c r="G6" i="2"/>
  <c r="N6" i="2"/>
  <c r="K5" i="2"/>
  <c r="J5" i="2"/>
  <c r="I5" i="2"/>
  <c r="H5" i="2"/>
  <c r="G5" i="2"/>
  <c r="N5" i="2"/>
  <c r="K4" i="2"/>
  <c r="J4" i="2"/>
  <c r="I4" i="2"/>
  <c r="H4" i="2"/>
  <c r="G4" i="2"/>
  <c r="N4" i="2"/>
  <c r="K3" i="2"/>
  <c r="J3" i="2"/>
  <c r="I3" i="2"/>
  <c r="H3" i="2"/>
  <c r="G3" i="2"/>
  <c r="N3" i="2"/>
  <c r="K2" i="2"/>
  <c r="J2" i="2"/>
  <c r="I2" i="2"/>
  <c r="H2" i="2"/>
  <c r="G2" i="2"/>
  <c r="N2" i="2"/>
  <c r="B3" i="1"/>
  <c r="L3" i="1" s="1"/>
  <c r="B4" i="1"/>
  <c r="L4" i="1" s="1"/>
  <c r="B5" i="1"/>
  <c r="L5" i="1" s="1"/>
  <c r="B6" i="1"/>
  <c r="L6" i="1" s="1"/>
  <c r="B7" i="1"/>
  <c r="L7" i="1" s="1"/>
  <c r="B2" i="1"/>
  <c r="L2" i="1" s="1"/>
  <c r="H3" i="1"/>
  <c r="H4" i="1"/>
  <c r="H5" i="1"/>
  <c r="H6" i="1"/>
  <c r="H7" i="1"/>
  <c r="G3" i="1"/>
  <c r="G4" i="1"/>
  <c r="G5" i="1"/>
  <c r="G6" i="1"/>
  <c r="G7" i="1"/>
  <c r="F3" i="1"/>
  <c r="F4" i="1"/>
  <c r="F5" i="1"/>
  <c r="F6" i="1"/>
  <c r="F7" i="1"/>
  <c r="E3" i="1"/>
  <c r="E4" i="1"/>
  <c r="E5" i="1"/>
  <c r="E6" i="1"/>
  <c r="E7" i="1"/>
  <c r="I3" i="1"/>
  <c r="I4" i="1"/>
  <c r="I5" i="1"/>
  <c r="I6" i="1"/>
  <c r="I7" i="1"/>
  <c r="E2" i="1"/>
  <c r="I2" i="1"/>
  <c r="H2" i="1"/>
  <c r="G2" i="1"/>
  <c r="F2" i="1"/>
  <c r="C2" i="4" l="1"/>
  <c r="C5" i="4"/>
  <c r="C7" i="4"/>
  <c r="C6" i="4"/>
  <c r="C4" i="4"/>
  <c r="C4" i="3"/>
  <c r="C7" i="3"/>
  <c r="C5" i="3"/>
  <c r="C2" i="3"/>
  <c r="C3" i="3"/>
  <c r="P2" i="2" a="1"/>
  <c r="P2" i="2" s="1"/>
  <c r="Z2" i="2" s="1" a="1"/>
  <c r="Z2" i="2" s="1"/>
  <c r="N2" i="1" a="1"/>
  <c r="N2" i="1" s="1"/>
  <c r="U2" i="1" s="1" a="1"/>
  <c r="U2" i="1" s="1"/>
  <c r="C6" i="1" s="1"/>
  <c r="C3" i="2" l="1"/>
  <c r="C4" i="2"/>
  <c r="C2" i="2"/>
  <c r="C5" i="2"/>
  <c r="C6" i="2"/>
  <c r="C7" i="2"/>
  <c r="C8" i="2"/>
  <c r="C9" i="2"/>
  <c r="C5" i="1"/>
  <c r="C4" i="1"/>
  <c r="C3" i="1"/>
  <c r="C2" i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<sst xmlns="http://schemas.openxmlformats.org/spreadsheetml/2006/main" count="88" uniqueCount="14">
  <si>
    <t>y</t>
  </si>
  <si>
    <t>Y AJUSTADA</t>
  </si>
  <si>
    <t>A</t>
  </si>
  <si>
    <t>B</t>
  </si>
  <si>
    <t>C</t>
  </si>
  <si>
    <t>D</t>
  </si>
  <si>
    <t>E</t>
  </si>
  <si>
    <t>F</t>
  </si>
  <si>
    <t>x == pi</t>
  </si>
  <si>
    <t>x == 8</t>
  </si>
  <si>
    <t>G</t>
  </si>
  <si>
    <t>H</t>
  </si>
  <si>
    <t>PYTHON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</si>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</sst>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baseline="0"/>
              <a:t> 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2.1161210248898769E-2"/>
                  <c:y val="-0.731984160439516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yVal>
            <c:numRef>
              <c:f>'HT6 - PROB1'!$U$2:$U$7</c:f>
              <c:numCache>
                <c:formatCode>General</c:formatCode>
                <c:ptCount val="6"/>
                <c:pt idx="0">
                  <c:v>-2.7094709510579462E-3</c:v>
                </c:pt>
                <c:pt idx="1">
                  <c:v>2.4677010020406509E-2</c:v>
                </c:pt>
                <c:pt idx="2">
                  <c:v>0.14281931799145919</c:v>
                </c:pt>
                <c:pt idx="3">
                  <c:v>-1.9719429129304036</c:v>
                </c:pt>
                <c:pt idx="4">
                  <c:v>5.4189831806655633</c:v>
                </c:pt>
                <c:pt idx="5">
                  <c:v>-3.5649012738783341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23-4A4B-A755-0FF7F40EB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701824"/>
        <c:axId val="760659520"/>
      </c:scatterChart>
      <c:valAx>
        <c:axId val="77970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60659520"/>
        <c:crosses val="autoZero"/>
        <c:crossBetween val="midCat"/>
      </c:valAx>
      <c:valAx>
        <c:axId val="7606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7970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'HT6 - PROB2'!$Z$2:$Z$9</c:f>
              <c:numCache>
                <c:formatCode>General</c:formatCode>
                <c:ptCount val="8"/>
                <c:pt idx="0">
                  <c:v>-2.4622284222483305E-6</c:v>
                </c:pt>
                <c:pt idx="1">
                  <c:v>1.6158266793800199E-4</c:v>
                </c:pt>
                <c:pt idx="2">
                  <c:v>-4.1796984634539817E-3</c:v>
                </c:pt>
                <c:pt idx="3">
                  <c:v>5.3833267045223031E-2</c:v>
                </c:pt>
                <c:pt idx="4">
                  <c:v>-0.35825550067356088</c:v>
                </c:pt>
                <c:pt idx="5">
                  <c:v>1.1557751673404539</c:v>
                </c:pt>
                <c:pt idx="6">
                  <c:v>-0.48733235568817818</c:v>
                </c:pt>
                <c:pt idx="7">
                  <c:v>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D2-453E-8533-5C65657A00C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'HT6 - PROB2'!$AC$2:$AC$9</c:f>
              <c:numCache>
                <c:formatCode>0.00E+00</c:formatCode>
                <c:ptCount val="8"/>
                <c:pt idx="0">
                  <c:v>7.2246392799999998E-7</c:v>
                </c:pt>
                <c:pt idx="1">
                  <c:v>-3.9819942199999999E-5</c:v>
                </c:pt>
                <c:pt idx="2">
                  <c:v>8.3020977799999997E-4</c:v>
                </c:pt>
                <c:pt idx="3">
                  <c:v>-8.1547884399999996E-3</c:v>
                </c:pt>
                <c:pt idx="4">
                  <c:v>4.3937071000000001E-2</c:v>
                </c:pt>
                <c:pt idx="5">
                  <c:v>-0.31999193799999998</c:v>
                </c:pt>
                <c:pt idx="6">
                  <c:v>2.9174185399999999</c:v>
                </c:pt>
                <c:pt idx="7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D2-453E-8533-5C65657A0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34880"/>
        <c:axId val="693481616"/>
      </c:scatterChart>
      <c:valAx>
        <c:axId val="49073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3481616"/>
        <c:crosses val="autoZero"/>
        <c:crossBetween val="midCat"/>
      </c:valAx>
      <c:valAx>
        <c:axId val="6934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9073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2.763713910761155E-2"/>
                  <c:y val="-0.16730278506853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yVal>
            <c:numRef>
              <c:f>'HT6 - PROB3'!$V$2:$V$7</c:f>
              <c:numCache>
                <c:formatCode>General</c:formatCode>
                <c:ptCount val="6"/>
                <c:pt idx="0">
                  <c:v>-1.984126984125817E-4</c:v>
                </c:pt>
                <c:pt idx="1">
                  <c:v>5.3571428571401424E-3</c:v>
                </c:pt>
                <c:pt idx="2">
                  <c:v>-5.8531746031724452E-2</c:v>
                </c:pt>
                <c:pt idx="3">
                  <c:v>0.33035714285706297</c:v>
                </c:pt>
                <c:pt idx="4">
                  <c:v>-1.012698412698251</c:v>
                </c:pt>
                <c:pt idx="5">
                  <c:v>1.5928571428570226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3-4610-B795-F1E7596F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045536"/>
        <c:axId val="767326720"/>
      </c:scatterChart>
      <c:valAx>
        <c:axId val="19420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67326720"/>
        <c:crosses val="autoZero"/>
        <c:crossBetween val="midCat"/>
      </c:valAx>
      <c:valAx>
        <c:axId val="7673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420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 </a:t>
            </a:r>
          </a:p>
        </c:rich>
      </c:tx>
      <c:layout>
        <c:manualLayout>
          <c:xMode val="edge"/>
          <c:yMode val="edge"/>
          <c:x val="0.49435880919235503"/>
          <c:y val="6.8922363570352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1.7383394243643012E-2"/>
                  <c:y val="-0.622752628954013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yVal>
            <c:numRef>
              <c:f>'HT6 - PROB4'!$V$2:$V$7</c:f>
              <c:numCache>
                <c:formatCode>General</c:formatCode>
                <c:ptCount val="6"/>
                <c:pt idx="0">
                  <c:v>-2.0361990950225149E-3</c:v>
                </c:pt>
                <c:pt idx="1">
                  <c:v>2.6244343891402316E-2</c:v>
                </c:pt>
                <c:pt idx="2">
                  <c:v>-0.10656108597284986</c:v>
                </c:pt>
                <c:pt idx="3">
                  <c:v>6.6515837104072217E-2</c:v>
                </c:pt>
                <c:pt idx="4">
                  <c:v>0.51583710407239858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62-4B54-A132-1DF1FD51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86672"/>
        <c:axId val="688276608"/>
      </c:scatterChart>
      <c:valAx>
        <c:axId val="6863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8276608"/>
        <c:crosses val="autoZero"/>
        <c:crossBetween val="midCat"/>
      </c:valAx>
      <c:valAx>
        <c:axId val="6882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63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1.0301946449705409E-2"/>
                  <c:y val="-0.623291400098425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yVal>
            <c:numRef>
              <c:f>'HT6 - PROB4'!$V$10:$V$15</c:f>
              <c:numCache>
                <c:formatCode>General</c:formatCode>
                <c:ptCount val="6"/>
                <c:pt idx="0">
                  <c:v>3.8857805861880479E-16</c:v>
                </c:pt>
                <c:pt idx="1">
                  <c:v>-1.8873791418627661E-15</c:v>
                </c:pt>
                <c:pt idx="2">
                  <c:v>4.8849813083506888E-15</c:v>
                </c:pt>
                <c:pt idx="3">
                  <c:v>-3.5527136788005009E-15</c:v>
                </c:pt>
                <c:pt idx="4">
                  <c:v>1.0000000000000016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78-4D86-801D-8D55EF00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025184"/>
        <c:axId val="764650080"/>
      </c:scatterChart>
      <c:valAx>
        <c:axId val="7460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64650080"/>
        <c:crosses val="autoZero"/>
        <c:crossBetween val="midCat"/>
      </c:valAx>
      <c:valAx>
        <c:axId val="7646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4602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'HT6 - PROB4'!$V$2:$V$7</c:f>
              <c:numCache>
                <c:formatCode>General</c:formatCode>
                <c:ptCount val="6"/>
                <c:pt idx="0">
                  <c:v>-2.0361990950225149E-3</c:v>
                </c:pt>
                <c:pt idx="1">
                  <c:v>2.6244343891402316E-2</c:v>
                </c:pt>
                <c:pt idx="2">
                  <c:v>-0.10656108597284986</c:v>
                </c:pt>
                <c:pt idx="3">
                  <c:v>6.6515837104072217E-2</c:v>
                </c:pt>
                <c:pt idx="4">
                  <c:v>0.51583710407239858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74-41EB-A27E-2088CCF8F1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'HT6 - PROB4'!$V$10:$V$15</c:f>
              <c:numCache>
                <c:formatCode>General</c:formatCode>
                <c:ptCount val="6"/>
                <c:pt idx="0">
                  <c:v>3.8857805861880479E-16</c:v>
                </c:pt>
                <c:pt idx="1">
                  <c:v>-1.8873791418627661E-15</c:v>
                </c:pt>
                <c:pt idx="2">
                  <c:v>4.8849813083506888E-15</c:v>
                </c:pt>
                <c:pt idx="3">
                  <c:v>-3.5527136788005009E-15</c:v>
                </c:pt>
                <c:pt idx="4">
                  <c:v>1.0000000000000016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74-41EB-A27E-2088CCF8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86672"/>
        <c:axId val="688276608"/>
      </c:scatterChart>
      <c:valAx>
        <c:axId val="6863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8276608"/>
        <c:crosses val="autoZero"/>
        <c:crossBetween val="midCat"/>
      </c:valAx>
      <c:valAx>
        <c:axId val="6882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63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63966</xdr:colOff>
      <xdr:row>9</xdr:row>
      <xdr:rowOff>78212</xdr:rowOff>
    </xdr:from>
    <xdr:to>
      <xdr:col>20</xdr:col>
      <xdr:colOff>479025</xdr:colOff>
      <xdr:row>24</xdr:row>
      <xdr:rowOff>11993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54B6E0D-5F25-96A2-0036-CA45654A3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441960</xdr:colOff>
      <xdr:row>10</xdr:row>
      <xdr:rowOff>53340</xdr:rowOff>
    </xdr:from>
    <xdr:to>
      <xdr:col>29</xdr:col>
      <xdr:colOff>259080</xdr:colOff>
      <xdr:row>25</xdr:row>
      <xdr:rowOff>53340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4BC287F-3BCC-55A9-44B8-1B893C40A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</xdr:colOff>
      <xdr:row>8</xdr:row>
      <xdr:rowOff>38100</xdr:rowOff>
    </xdr:from>
    <xdr:to>
      <xdr:col>23</xdr:col>
      <xdr:colOff>495300</xdr:colOff>
      <xdr:row>23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738C1C-DBC0-112B-5AB0-7F8DFE5C1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734292</xdr:colOff>
      <xdr:row>0</xdr:row>
      <xdr:rowOff>166256</xdr:rowOff>
    </xdr:from>
    <xdr:to>
      <xdr:col>28</xdr:col>
      <xdr:colOff>487680</xdr:colOff>
      <xdr:row>10</xdr:row>
      <xdr:rowOff>27709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C68914-138E-DC3B-C31A-D2105F937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716280</xdr:colOff>
      <xdr:row>10</xdr:row>
      <xdr:rowOff>167640</xdr:rowOff>
    </xdr:from>
    <xdr:to>
      <xdr:col>28</xdr:col>
      <xdr:colOff>541020</xdr:colOff>
      <xdr:row>21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D964054-6704-1F18-2C44-52F70635A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38100</xdr:colOff>
      <xdr:row>2</xdr:row>
      <xdr:rowOff>137160</xdr:rowOff>
    </xdr:from>
    <xdr:to>
      <xdr:col>34</xdr:col>
      <xdr:colOff>525780</xdr:colOff>
      <xdr:row>18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EF9E14F-A831-45C1-A500-ACA4E0307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55D7-CA8E-44FD-9223-050139D4B796}">
  <dimension ref="A1:U8"/>
  <sheetViews>
    <sheetView zoomScale="130" zoomScaleNormal="130" workbookViewId="0">
      <selection activeCell="B2" sqref="B2"/>
    </sheetView>
  </sheetViews>
  <sheetFormatPr baseColWidth="10" defaultRowHeight="14.4" x14ac:dyDescent="0.3"/>
  <cols>
    <col min="1" max="2" width="11.6640625" bestFit="1" customWidth="1"/>
    <col min="3" max="3" width="12.109375" bestFit="1" customWidth="1"/>
    <col min="5" max="5" width="12.21875" bestFit="1" customWidth="1"/>
    <col min="6" max="10" width="11.77734375" bestFit="1" customWidth="1"/>
    <col min="11" max="12" width="11.6640625" bestFit="1" customWidth="1"/>
    <col min="13" max="13" width="12.6640625" bestFit="1" customWidth="1"/>
    <col min="14" max="15" width="11.6640625" bestFit="1" customWidth="1"/>
    <col min="16" max="16" width="13.109375" bestFit="1" customWidth="1"/>
    <col min="17" max="19" width="11.6640625" bestFit="1" customWidth="1"/>
    <col min="20" max="20" width="12.6640625" bestFit="1" customWidth="1"/>
    <col min="21" max="21" width="12.109375" bestFit="1" customWidth="1"/>
  </cols>
  <sheetData>
    <row r="1" spans="1:21" ht="15.6" thickTop="1" thickBot="1" x14ac:dyDescent="0.35">
      <c r="A1" s="2" t="s">
        <v>8</v>
      </c>
      <c r="B1" s="2" t="s">
        <v>0</v>
      </c>
      <c r="C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21" ht="15.6" thickTop="1" thickBot="1" x14ac:dyDescent="0.35">
      <c r="A2" s="1">
        <v>3</v>
      </c>
      <c r="B2" s="1">
        <f>SIN(A2)</f>
        <v>0.14112000805986721</v>
      </c>
      <c r="C2" s="1">
        <f>$U$2*A2^5+$U$3*A2^4+$U$4*A2^3+$U$5*A2^2+$U$6*A2+$U$7</f>
        <v>0.14112000805996949</v>
      </c>
      <c r="E2">
        <f>A2^5</f>
        <v>243</v>
      </c>
      <c r="F2">
        <f>A2^4</f>
        <v>81</v>
      </c>
      <c r="G2">
        <f>A2^3</f>
        <v>27</v>
      </c>
      <c r="H2">
        <f>A2^2</f>
        <v>9</v>
      </c>
      <c r="I2">
        <f>A2</f>
        <v>3</v>
      </c>
      <c r="J2">
        <v>1</v>
      </c>
      <c r="L2">
        <f t="shared" ref="L2:L7" si="0">B2</f>
        <v>0.14112000805986721</v>
      </c>
      <c r="N2" cm="1">
        <f t="array" ref="N2:S7">MINVERSE(E2:J7)</f>
        <v>-0.88888888889152107</v>
      </c>
      <c r="O2">
        <v>-0.74074074074267904</v>
      </c>
      <c r="P2">
        <v>1.1403028644441269</v>
      </c>
      <c r="Q2">
        <v>0.63492063492220274</v>
      </c>
      <c r="R2">
        <v>-0.22222222222271437</v>
      </c>
      <c r="S2">
        <v>7.6628352490583126E-2</v>
      </c>
      <c r="T2" s="4" t="s">
        <v>2</v>
      </c>
      <c r="U2" cm="1">
        <f t="array" ref="U2:U7">MMULT(_xlfn.ANCHORARRAY(N2),L2:L7)</f>
        <v>-2.7094709510579462E-3</v>
      </c>
    </row>
    <row r="3" spans="1:21" ht="15.6" thickTop="1" thickBot="1" x14ac:dyDescent="0.35">
      <c r="A3" s="1">
        <v>4</v>
      </c>
      <c r="B3" s="1">
        <f t="shared" ref="B3:B7" si="1">SIN(A3)</f>
        <v>-0.7568024953079282</v>
      </c>
      <c r="C3" s="1">
        <f t="shared" ref="C3:C6" si="2">$U$2*A3^5+$U$3*A3^4+$U$4*A3^3+$U$5*A3^2+$U$6*A3+$U$7</f>
        <v>-0.75680249530842048</v>
      </c>
      <c r="E3">
        <f t="shared" ref="E3:E7" si="3">A3^5</f>
        <v>1024</v>
      </c>
      <c r="F3">
        <f t="shared" ref="F3:F7" si="4">A3^4</f>
        <v>256</v>
      </c>
      <c r="G3">
        <f t="shared" ref="G3:G7" si="5">A3^3</f>
        <v>64</v>
      </c>
      <c r="H3">
        <f t="shared" ref="H3:H7" si="6">A3^2</f>
        <v>16</v>
      </c>
      <c r="I3">
        <f t="shared" ref="I3:I7" si="7">A3</f>
        <v>4</v>
      </c>
      <c r="J3">
        <v>1</v>
      </c>
      <c r="L3">
        <f t="shared" si="0"/>
        <v>-0.7568024953079282</v>
      </c>
      <c r="N3">
        <v>20.533333333392704</v>
      </c>
      <c r="O3">
        <v>16.370370370414072</v>
      </c>
      <c r="P3">
        <v>-26.226965882213445</v>
      </c>
      <c r="Q3">
        <v>-13.714285714321052</v>
      </c>
      <c r="R3">
        <v>4.5777777777888753</v>
      </c>
      <c r="S3">
        <v>-1.5402298850611114</v>
      </c>
      <c r="T3" s="4" t="s">
        <v>3</v>
      </c>
      <c r="U3">
        <v>2.4677010020406509E-2</v>
      </c>
    </row>
    <row r="4" spans="1:21" ht="15.6" thickTop="1" thickBot="1" x14ac:dyDescent="0.35">
      <c r="A4" s="1">
        <v>3.1</v>
      </c>
      <c r="B4" s="1">
        <f t="shared" si="1"/>
        <v>4.1580662433290491E-2</v>
      </c>
      <c r="C4" s="1">
        <f t="shared" si="2"/>
        <v>4.1580662433361226E-2</v>
      </c>
      <c r="E4">
        <f t="shared" si="3"/>
        <v>286.29151000000007</v>
      </c>
      <c r="F4">
        <f t="shared" si="4"/>
        <v>92.352100000000021</v>
      </c>
      <c r="G4">
        <f t="shared" si="5"/>
        <v>29.791000000000004</v>
      </c>
      <c r="H4">
        <f t="shared" si="6"/>
        <v>9.6100000000000012</v>
      </c>
      <c r="I4">
        <f t="shared" si="7"/>
        <v>3.1</v>
      </c>
      <c r="J4">
        <v>1</v>
      </c>
      <c r="L4">
        <f t="shared" si="0"/>
        <v>4.1580662433290491E-2</v>
      </c>
      <c r="N4">
        <v>-187.33333333386119</v>
      </c>
      <c r="O4">
        <v>-141.96296296335126</v>
      </c>
      <c r="P4">
        <v>238.03822295268432</v>
      </c>
      <c r="Q4">
        <v>116.09523809555208</v>
      </c>
      <c r="R4">
        <v>-37.055555555654131</v>
      </c>
      <c r="S4">
        <v>12.218390804630014</v>
      </c>
      <c r="T4" s="4" t="s">
        <v>4</v>
      </c>
      <c r="U4">
        <v>0.14281931799145919</v>
      </c>
    </row>
    <row r="5" spans="1:21" ht="15.6" thickTop="1" thickBot="1" x14ac:dyDescent="0.35">
      <c r="A5" s="1">
        <v>4.5</v>
      </c>
      <c r="B5" s="1">
        <f t="shared" si="1"/>
        <v>-0.97753011766509701</v>
      </c>
      <c r="C5" s="1">
        <f t="shared" si="2"/>
        <v>-0.97753011766620901</v>
      </c>
      <c r="E5">
        <f t="shared" si="3"/>
        <v>1845.28125</v>
      </c>
      <c r="F5">
        <f t="shared" si="4"/>
        <v>410.0625</v>
      </c>
      <c r="G5">
        <f t="shared" si="5"/>
        <v>91.125</v>
      </c>
      <c r="H5">
        <f t="shared" si="6"/>
        <v>20.25</v>
      </c>
      <c r="I5">
        <f t="shared" si="7"/>
        <v>4.5</v>
      </c>
      <c r="J5">
        <v>1</v>
      </c>
      <c r="L5">
        <f t="shared" si="0"/>
        <v>-0.97753011766509701</v>
      </c>
      <c r="N5">
        <v>843.22222222453297</v>
      </c>
      <c r="O5">
        <v>603.16666666836534</v>
      </c>
      <c r="P5">
        <v>-1064.7577996745183</v>
      </c>
      <c r="Q5">
        <v>-481.30158730296057</v>
      </c>
      <c r="R5">
        <v>147.50000000043096</v>
      </c>
      <c r="S5">
        <v>-47.829501915850031</v>
      </c>
      <c r="T5" s="4" t="s">
        <v>5</v>
      </c>
      <c r="U5">
        <v>-1.9719429129304036</v>
      </c>
    </row>
    <row r="6" spans="1:21" ht="15.6" thickTop="1" thickBot="1" x14ac:dyDescent="0.35">
      <c r="A6" s="1">
        <v>5.5</v>
      </c>
      <c r="B6" s="1">
        <f t="shared" si="1"/>
        <v>-0.70554032557039192</v>
      </c>
      <c r="C6" s="1">
        <f t="shared" si="2"/>
        <v>-0.70554032557372892</v>
      </c>
      <c r="E6">
        <f t="shared" si="3"/>
        <v>5032.84375</v>
      </c>
      <c r="F6">
        <f t="shared" si="4"/>
        <v>915.0625</v>
      </c>
      <c r="G6">
        <f t="shared" si="5"/>
        <v>166.375</v>
      </c>
      <c r="H6">
        <f t="shared" si="6"/>
        <v>30.25</v>
      </c>
      <c r="I6">
        <f t="shared" si="7"/>
        <v>5.5</v>
      </c>
      <c r="J6">
        <v>1</v>
      </c>
      <c r="L6">
        <f t="shared" si="0"/>
        <v>-0.70554032557039192</v>
      </c>
      <c r="N6">
        <v>-1871.3333333383109</v>
      </c>
      <c r="O6">
        <v>-1254.8333333369894</v>
      </c>
      <c r="P6">
        <v>2345.0328407287975</v>
      </c>
      <c r="Q6">
        <v>977.7142857172405</v>
      </c>
      <c r="R6">
        <v>-289.00000000092683</v>
      </c>
      <c r="S6">
        <v>92.419540230188687</v>
      </c>
      <c r="T6" s="4" t="s">
        <v>6</v>
      </c>
      <c r="U6">
        <v>5.4189831806655633</v>
      </c>
    </row>
    <row r="7" spans="1:21" ht="15.6" thickTop="1" thickBot="1" x14ac:dyDescent="0.35">
      <c r="A7" s="1">
        <v>6</v>
      </c>
      <c r="B7" s="1">
        <f t="shared" si="1"/>
        <v>-0.27941549819892586</v>
      </c>
      <c r="C7" s="1">
        <f>$U$2*A7^5+$U$3*A7^4+$U$4*A7^3+$U$5*A7^2+$U$6*A7+$U$7</f>
        <v>-0.27941549820404532</v>
      </c>
      <c r="E7">
        <f t="shared" si="3"/>
        <v>7776</v>
      </c>
      <c r="F7">
        <f t="shared" si="4"/>
        <v>1296</v>
      </c>
      <c r="G7">
        <f t="shared" si="5"/>
        <v>216</v>
      </c>
      <c r="H7">
        <f t="shared" si="6"/>
        <v>36</v>
      </c>
      <c r="I7">
        <f t="shared" si="7"/>
        <v>6</v>
      </c>
      <c r="J7">
        <v>1</v>
      </c>
      <c r="L7">
        <f t="shared" si="0"/>
        <v>-0.27941549819892586</v>
      </c>
      <c r="N7">
        <v>1636.8000000042186</v>
      </c>
      <c r="O7">
        <v>1023.0000000030958</v>
      </c>
      <c r="P7">
        <v>-2032.0197044388381</v>
      </c>
      <c r="Q7">
        <v>-779.42857143107256</v>
      </c>
      <c r="R7">
        <v>223.20000000078409</v>
      </c>
      <c r="S7">
        <v>-70.551724138187851</v>
      </c>
      <c r="T7" s="4" t="s">
        <v>7</v>
      </c>
      <c r="U7">
        <v>-3.5649012738783341</v>
      </c>
    </row>
    <row r="8" spans="1:21" ht="15" thickTop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004-68F6-4222-885F-2192CE2D23BE}">
  <dimension ref="A1:AC10"/>
  <sheetViews>
    <sheetView zoomScaleNormal="100" workbookViewId="0">
      <selection activeCell="D27" sqref="D27"/>
    </sheetView>
  </sheetViews>
  <sheetFormatPr baseColWidth="10" defaultRowHeight="14.4" x14ac:dyDescent="0.3"/>
  <cols>
    <col min="1" max="2" width="11.6640625" bestFit="1" customWidth="1"/>
    <col min="3" max="3" width="12.109375" bestFit="1" customWidth="1"/>
    <col min="7" max="7" width="12.21875" bestFit="1" customWidth="1"/>
    <col min="8" max="12" width="11.77734375" bestFit="1" customWidth="1"/>
    <col min="13" max="14" width="11.6640625" bestFit="1" customWidth="1"/>
    <col min="15" max="15" width="12.6640625" bestFit="1" customWidth="1"/>
    <col min="16" max="16" width="19.33203125" bestFit="1" customWidth="1"/>
    <col min="17" max="17" width="11.6640625" bestFit="1" customWidth="1"/>
    <col min="18" max="18" width="13.109375" bestFit="1" customWidth="1"/>
    <col min="19" max="21" width="11.6640625" bestFit="1" customWidth="1"/>
    <col min="22" max="22" width="12.6640625" bestFit="1" customWidth="1"/>
    <col min="23" max="23" width="19.33203125" bestFit="1" customWidth="1"/>
  </cols>
  <sheetData>
    <row r="1" spans="1:29" ht="15.6" thickTop="1" thickBot="1" x14ac:dyDescent="0.35">
      <c r="A1" s="2" t="s">
        <v>9</v>
      </c>
      <c r="B1" s="2" t="s">
        <v>0</v>
      </c>
      <c r="C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11</v>
      </c>
      <c r="AB1" s="5" t="s">
        <v>12</v>
      </c>
      <c r="AC1" s="5"/>
    </row>
    <row r="2" spans="1:29" ht="15.6" thickTop="1" thickBot="1" x14ac:dyDescent="0.35">
      <c r="A2" s="1">
        <v>0</v>
      </c>
      <c r="B2" s="1">
        <f ca="1">A2+RANDBETWEEN(1,100)/100</f>
        <v>0.87</v>
      </c>
      <c r="C2" s="1">
        <f ca="1">$Z$2*A2^7+$Z$3*A2^6+$Z$4*A2^5+$Z$5*A2^4+$Z$6*A2^3+$Z$7*A2^2+$Z$8*A2+$Z$9</f>
        <v>0.87</v>
      </c>
      <c r="E2">
        <f>A2^7</f>
        <v>0</v>
      </c>
      <c r="F2">
        <f>A2^6</f>
        <v>0</v>
      </c>
      <c r="G2">
        <f>A2^5</f>
        <v>0</v>
      </c>
      <c r="H2">
        <f>A2^4</f>
        <v>0</v>
      </c>
      <c r="I2">
        <f>A2^3</f>
        <v>0</v>
      </c>
      <c r="J2">
        <f>A2^2</f>
        <v>0</v>
      </c>
      <c r="K2">
        <f>A2</f>
        <v>0</v>
      </c>
      <c r="L2">
        <v>1</v>
      </c>
      <c r="N2">
        <f t="shared" ref="N2:N9" ca="1" si="0">B2</f>
        <v>0.87</v>
      </c>
      <c r="P2" cm="1">
        <f t="array" ref="P2:W9">MINVERSE(E2:L9)</f>
        <v>-2.2073885710243772E-6</v>
      </c>
      <c r="Q2">
        <v>7.2621641249075861E-6</v>
      </c>
      <c r="R2">
        <v>-6.4419707276837205E-6</v>
      </c>
      <c r="S2">
        <v>2.1322272404520189E-6</v>
      </c>
      <c r="T2">
        <v>-2.6236389872750509E-6</v>
      </c>
      <c r="U2">
        <v>2.5900025900023141E-6</v>
      </c>
      <c r="V2">
        <v>-9.4482237339371234E-7</v>
      </c>
      <c r="W2">
        <v>2.3342670401491861E-7</v>
      </c>
      <c r="Y2" s="4" t="s">
        <v>2</v>
      </c>
      <c r="Z2" cm="1">
        <f t="array" aca="1" ref="Z2:Z9" ca="1">MMULT(_xlfn.ANCHORARRAY(P2),N2:N9)</f>
        <v>-2.4622284222483305E-6</v>
      </c>
      <c r="AB2" s="4" t="s">
        <v>2</v>
      </c>
      <c r="AC2" s="6">
        <v>7.2246392799999998E-7</v>
      </c>
    </row>
    <row r="3" spans="1:29" ht="15.6" thickTop="1" thickBot="1" x14ac:dyDescent="0.35">
      <c r="A3" s="1">
        <v>1</v>
      </c>
      <c r="B3" s="1">
        <f t="shared" ref="B3:B9" ca="1" si="1">A3+RANDBETWEEN(1,100)/100</f>
        <v>1.23</v>
      </c>
      <c r="C3" s="1">
        <f t="shared" ref="C3:C9" ca="1" si="2">$Z$2*A3^7+$Z$3*A3^6+$Z$4*A3^5+$Z$5*A3^4+$Z$6*A3^3+$Z$7*A3^2+$Z$8*A3+$Z$9</f>
        <v>1.2299999999999998</v>
      </c>
      <c r="E3">
        <f t="shared" ref="E3:E9" si="3">A3^7</f>
        <v>1</v>
      </c>
      <c r="F3">
        <f t="shared" ref="F3:F9" si="4">A3^6</f>
        <v>1</v>
      </c>
      <c r="G3">
        <f t="shared" ref="G3:G9" si="5">A3^5</f>
        <v>1</v>
      </c>
      <c r="H3">
        <f t="shared" ref="H3:H9" si="6">A3^4</f>
        <v>1</v>
      </c>
      <c r="I3">
        <f t="shared" ref="I3:I9" si="7">A3^3</f>
        <v>1</v>
      </c>
      <c r="J3">
        <f t="shared" ref="J3:J9" si="8">A3^2</f>
        <v>1</v>
      </c>
      <c r="K3">
        <f t="shared" ref="K3:K9" si="9">A3</f>
        <v>1</v>
      </c>
      <c r="L3">
        <v>1</v>
      </c>
      <c r="N3">
        <f t="shared" ca="1" si="0"/>
        <v>1.23</v>
      </c>
      <c r="P3">
        <v>1.4679133997312898E-4</v>
      </c>
      <c r="Q3">
        <v>-4.7567175018146853E-4</v>
      </c>
      <c r="R3">
        <v>4.1550711193561531E-4</v>
      </c>
      <c r="S3">
        <v>-1.3006586166757611E-4</v>
      </c>
      <c r="T3">
        <v>1.4561196379376637E-4</v>
      </c>
      <c r="U3">
        <v>-1.3856513856512424E-4</v>
      </c>
      <c r="V3">
        <v>4.7713529856382316E-5</v>
      </c>
      <c r="W3">
        <v>-1.1321195144723474E-5</v>
      </c>
      <c r="Y3" s="4" t="s">
        <v>3</v>
      </c>
      <c r="Z3">
        <f ca="1"/>
        <v>1.6158266793800199E-4</v>
      </c>
      <c r="AB3" s="4" t="s">
        <v>3</v>
      </c>
      <c r="AC3" s="6">
        <v>-3.9819942199999999E-5</v>
      </c>
    </row>
    <row r="4" spans="1:29" ht="15.6" thickTop="1" thickBot="1" x14ac:dyDescent="0.35">
      <c r="A4" s="1">
        <v>2</v>
      </c>
      <c r="B4" s="1">
        <f t="shared" ca="1" si="1"/>
        <v>2.39</v>
      </c>
      <c r="C4" s="1">
        <f t="shared" ca="1" si="2"/>
        <v>2.3899999999999979</v>
      </c>
      <c r="E4">
        <f t="shared" si="3"/>
        <v>128</v>
      </c>
      <c r="F4">
        <f t="shared" si="4"/>
        <v>64</v>
      </c>
      <c r="G4">
        <f t="shared" si="5"/>
        <v>32</v>
      </c>
      <c r="H4">
        <f t="shared" si="6"/>
        <v>16</v>
      </c>
      <c r="I4">
        <f t="shared" si="7"/>
        <v>8</v>
      </c>
      <c r="J4">
        <f t="shared" si="8"/>
        <v>4</v>
      </c>
      <c r="K4">
        <f t="shared" si="9"/>
        <v>2</v>
      </c>
      <c r="L4">
        <v>1</v>
      </c>
      <c r="N4">
        <f t="shared" ca="1" si="0"/>
        <v>2.39</v>
      </c>
      <c r="P4">
        <v>-3.8816928021467812E-3</v>
      </c>
      <c r="Q4">
        <v>1.2294843863469653E-2</v>
      </c>
      <c r="R4">
        <v>-1.0497191300761403E-2</v>
      </c>
      <c r="S4">
        <v>3.0341593631633599E-3</v>
      </c>
      <c r="T4">
        <v>-3.0119375573918008E-3</v>
      </c>
      <c r="U4">
        <v>2.7531727531724766E-3</v>
      </c>
      <c r="V4">
        <v>-8.9805366591071806E-4</v>
      </c>
      <c r="W4">
        <v>2.0669934640520771E-4</v>
      </c>
      <c r="Y4" s="4" t="s">
        <v>4</v>
      </c>
      <c r="Z4">
        <f ca="1"/>
        <v>-4.1796984634539817E-3</v>
      </c>
      <c r="AB4" s="4" t="s">
        <v>4</v>
      </c>
      <c r="AC4" s="6">
        <v>8.3020977799999997E-4</v>
      </c>
    </row>
    <row r="5" spans="1:29" ht="15.6" thickTop="1" thickBot="1" x14ac:dyDescent="0.35">
      <c r="A5" s="1">
        <v>5.5</v>
      </c>
      <c r="B5" s="1">
        <f t="shared" ca="1" si="1"/>
        <v>5.87</v>
      </c>
      <c r="C5" s="1">
        <f t="shared" ca="1" si="2"/>
        <v>5.8699999999999894</v>
      </c>
      <c r="E5">
        <f t="shared" si="3"/>
        <v>152243.5234375</v>
      </c>
      <c r="F5">
        <f t="shared" si="4"/>
        <v>27680.640625</v>
      </c>
      <c r="G5">
        <f t="shared" si="5"/>
        <v>5032.84375</v>
      </c>
      <c r="H5">
        <f t="shared" si="6"/>
        <v>915.0625</v>
      </c>
      <c r="I5">
        <f t="shared" si="7"/>
        <v>166.375</v>
      </c>
      <c r="J5">
        <f t="shared" si="8"/>
        <v>30.25</v>
      </c>
      <c r="K5">
        <f t="shared" si="9"/>
        <v>5.5</v>
      </c>
      <c r="L5">
        <v>1</v>
      </c>
      <c r="N5">
        <f t="shared" ca="1" si="0"/>
        <v>5.87</v>
      </c>
      <c r="P5">
        <v>5.1779817404812384E-2</v>
      </c>
      <c r="Q5">
        <v>-0.15805737109657203</v>
      </c>
      <c r="R5">
        <v>0.13011814574313396</v>
      </c>
      <c r="S5">
        <v>-3.3328843995507722E-2</v>
      </c>
      <c r="T5">
        <v>2.8412698412695735E-2</v>
      </c>
      <c r="U5">
        <v>-2.4963739963737519E-2</v>
      </c>
      <c r="V5">
        <v>7.7943121693113664E-3</v>
      </c>
      <c r="W5">
        <v>-1.7550186741361342E-3</v>
      </c>
      <c r="Y5" s="4" t="s">
        <v>5</v>
      </c>
      <c r="Z5">
        <f ca="1"/>
        <v>5.3833267045223031E-2</v>
      </c>
      <c r="AB5" s="4" t="s">
        <v>5</v>
      </c>
      <c r="AC5" s="6">
        <v>-8.1547884399999996E-3</v>
      </c>
    </row>
    <row r="6" spans="1:29" ht="15.6" thickTop="1" thickBot="1" x14ac:dyDescent="0.35">
      <c r="A6" s="1">
        <v>11</v>
      </c>
      <c r="B6" s="1">
        <f t="shared" ca="1" si="1"/>
        <v>11.82</v>
      </c>
      <c r="C6" s="1">
        <f t="shared" ca="1" si="2"/>
        <v>11.819999999999995</v>
      </c>
      <c r="E6">
        <f t="shared" si="3"/>
        <v>19487171</v>
      </c>
      <c r="F6">
        <f t="shared" si="4"/>
        <v>1771561</v>
      </c>
      <c r="G6">
        <f t="shared" si="5"/>
        <v>161051</v>
      </c>
      <c r="H6">
        <f t="shared" si="6"/>
        <v>14641</v>
      </c>
      <c r="I6">
        <f t="shared" si="7"/>
        <v>1331</v>
      </c>
      <c r="J6">
        <f t="shared" si="8"/>
        <v>121</v>
      </c>
      <c r="K6">
        <f t="shared" si="9"/>
        <v>11</v>
      </c>
      <c r="L6">
        <v>1</v>
      </c>
      <c r="N6">
        <f t="shared" ca="1" si="0"/>
        <v>11.82</v>
      </c>
      <c r="P6">
        <v>-0.36415399625624872</v>
      </c>
      <c r="Q6">
        <v>1.0399854756716906</v>
      </c>
      <c r="R6">
        <v>-0.80249884044522135</v>
      </c>
      <c r="S6">
        <v>0.16844595199572368</v>
      </c>
      <c r="T6">
        <v>-0.12028335301061491</v>
      </c>
      <c r="U6">
        <v>0.10274540274539287</v>
      </c>
      <c r="V6">
        <v>-3.1158824640964252E-2</v>
      </c>
      <c r="W6">
        <v>6.9181839402420045E-3</v>
      </c>
      <c r="Y6" s="4" t="s">
        <v>6</v>
      </c>
      <c r="Z6">
        <f ca="1"/>
        <v>-0.35825550067356088</v>
      </c>
      <c r="AB6" s="4" t="s">
        <v>6</v>
      </c>
      <c r="AC6" s="6">
        <v>4.3937071000000001E-2</v>
      </c>
    </row>
    <row r="7" spans="1:29" ht="15.6" thickTop="1" thickBot="1" x14ac:dyDescent="0.35">
      <c r="A7" s="1">
        <v>13</v>
      </c>
      <c r="B7" s="1">
        <f t="shared" ca="1" si="1"/>
        <v>13.84</v>
      </c>
      <c r="C7" s="1">
        <f t="shared" ca="1" si="2"/>
        <v>13.839999999999728</v>
      </c>
      <c r="E7">
        <f t="shared" si="3"/>
        <v>62748517</v>
      </c>
      <c r="F7">
        <f t="shared" si="4"/>
        <v>4826809</v>
      </c>
      <c r="G7">
        <f t="shared" si="5"/>
        <v>371293</v>
      </c>
      <c r="H7">
        <f t="shared" si="6"/>
        <v>28561</v>
      </c>
      <c r="I7">
        <f t="shared" si="7"/>
        <v>2197</v>
      </c>
      <c r="J7">
        <f t="shared" si="8"/>
        <v>169</v>
      </c>
      <c r="K7">
        <f t="shared" si="9"/>
        <v>13</v>
      </c>
      <c r="L7">
        <v>1</v>
      </c>
      <c r="N7">
        <f t="shared" ca="1" si="0"/>
        <v>13.84</v>
      </c>
      <c r="P7">
        <v>1.2838171929080688</v>
      </c>
      <c r="Q7">
        <v>-3.1836891793753561</v>
      </c>
      <c r="R7">
        <v>2.1416524943309874</v>
      </c>
      <c r="S7">
        <v>-0.31365062707052099</v>
      </c>
      <c r="T7">
        <v>0.20279155188244311</v>
      </c>
      <c r="U7">
        <v>-0.1706552706552544</v>
      </c>
      <c r="V7">
        <v>5.0967498110349896E-2</v>
      </c>
      <c r="W7">
        <v>-1.12336601307177E-2</v>
      </c>
      <c r="Y7" s="4" t="s">
        <v>7</v>
      </c>
      <c r="Z7">
        <f ca="1"/>
        <v>1.1557751673404539</v>
      </c>
      <c r="AB7" s="4" t="s">
        <v>7</v>
      </c>
      <c r="AC7" s="6">
        <v>-0.31999193799999998</v>
      </c>
    </row>
    <row r="8" spans="1:29" ht="15.6" thickTop="1" thickBot="1" x14ac:dyDescent="0.35">
      <c r="A8" s="1">
        <v>16</v>
      </c>
      <c r="B8" s="1">
        <f t="shared" ca="1" si="1"/>
        <v>16.78</v>
      </c>
      <c r="C8" s="1">
        <f t="shared" ca="1" si="2"/>
        <v>16.779999999997237</v>
      </c>
      <c r="E8">
        <f t="shared" si="3"/>
        <v>268435456</v>
      </c>
      <c r="F8">
        <f t="shared" si="4"/>
        <v>16777216</v>
      </c>
      <c r="G8">
        <f t="shared" si="5"/>
        <v>1048576</v>
      </c>
      <c r="H8">
        <f t="shared" si="6"/>
        <v>65536</v>
      </c>
      <c r="I8">
        <f t="shared" si="7"/>
        <v>4096</v>
      </c>
      <c r="J8">
        <f t="shared" si="8"/>
        <v>256</v>
      </c>
      <c r="K8">
        <f t="shared" si="9"/>
        <v>16</v>
      </c>
      <c r="L8">
        <v>1</v>
      </c>
      <c r="N8">
        <f t="shared" ca="1" si="0"/>
        <v>16.78</v>
      </c>
      <c r="P8">
        <v>-1.9677059052058878</v>
      </c>
      <c r="Q8">
        <v>3.2899346405228247</v>
      </c>
      <c r="R8">
        <v>-1.4591836734693464</v>
      </c>
      <c r="S8">
        <v>0.17562729334156879</v>
      </c>
      <c r="T8">
        <v>-0.10805194805193866</v>
      </c>
      <c r="U8">
        <v>9.0256410256401687E-2</v>
      </c>
      <c r="V8">
        <v>-2.6751700680269282E-2</v>
      </c>
      <c r="W8">
        <v>5.8748832866473309E-3</v>
      </c>
      <c r="Y8" s="4" t="s">
        <v>10</v>
      </c>
      <c r="Z8">
        <f ca="1"/>
        <v>-0.48733235568817818</v>
      </c>
      <c r="AB8" s="4" t="s">
        <v>10</v>
      </c>
      <c r="AC8" s="6">
        <v>2.9174185399999999</v>
      </c>
    </row>
    <row r="9" spans="1:29" ht="15.6" thickTop="1" thickBot="1" x14ac:dyDescent="0.35">
      <c r="A9" s="1">
        <v>18</v>
      </c>
      <c r="B9" s="1">
        <f t="shared" ca="1" si="1"/>
        <v>18.96</v>
      </c>
      <c r="C9" s="1">
        <f t="shared" ca="1" si="2"/>
        <v>18.95999999999162</v>
      </c>
      <c r="E9">
        <f t="shared" si="3"/>
        <v>612220032</v>
      </c>
      <c r="F9">
        <f t="shared" si="4"/>
        <v>34012224</v>
      </c>
      <c r="G9">
        <f t="shared" si="5"/>
        <v>1889568</v>
      </c>
      <c r="H9">
        <f t="shared" si="6"/>
        <v>104976</v>
      </c>
      <c r="I9">
        <f t="shared" si="7"/>
        <v>5832</v>
      </c>
      <c r="J9">
        <f t="shared" si="8"/>
        <v>324</v>
      </c>
      <c r="K9">
        <f t="shared" si="9"/>
        <v>18</v>
      </c>
      <c r="L9">
        <v>1</v>
      </c>
      <c r="N9">
        <f t="shared" ca="1" si="0"/>
        <v>18.96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s="4" t="s">
        <v>11</v>
      </c>
      <c r="Z9">
        <f ca="1"/>
        <v>0.87</v>
      </c>
      <c r="AB9" s="4" t="s">
        <v>11</v>
      </c>
      <c r="AC9" s="6">
        <v>0.5</v>
      </c>
    </row>
    <row r="10" spans="1:29" ht="15" thickTop="1" x14ac:dyDescent="0.3"/>
  </sheetData>
  <mergeCells count="1">
    <mergeCell ref="AB1:A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DFA5-7101-44AC-B9C8-2E771278A8CC}">
  <dimension ref="A1:V8"/>
  <sheetViews>
    <sheetView workbookViewId="0">
      <selection activeCell="A2" sqref="A2"/>
    </sheetView>
  </sheetViews>
  <sheetFormatPr baseColWidth="10" defaultRowHeight="14.4" x14ac:dyDescent="0.3"/>
  <cols>
    <col min="1" max="2" width="11.6640625" bestFit="1" customWidth="1"/>
    <col min="3" max="3" width="12.109375" bestFit="1" customWidth="1"/>
    <col min="5" max="5" width="12.21875" bestFit="1" customWidth="1"/>
    <col min="6" max="10" width="11.77734375" bestFit="1" customWidth="1"/>
    <col min="11" max="12" width="11.6640625" bestFit="1" customWidth="1"/>
    <col min="13" max="13" width="12.6640625" bestFit="1" customWidth="1"/>
    <col min="14" max="15" width="11.6640625" bestFit="1" customWidth="1"/>
    <col min="16" max="16" width="13.109375" bestFit="1" customWidth="1"/>
    <col min="17" max="19" width="11.6640625" bestFit="1" customWidth="1"/>
    <col min="20" max="20" width="12.6640625" bestFit="1" customWidth="1"/>
    <col min="21" max="21" width="12.109375" bestFit="1" customWidth="1"/>
  </cols>
  <sheetData>
    <row r="1" spans="1:22" ht="15.6" thickTop="1" thickBot="1" x14ac:dyDescent="0.35">
      <c r="A1" s="2" t="s">
        <v>13</v>
      </c>
      <c r="B1" s="2" t="s">
        <v>0</v>
      </c>
      <c r="C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22" ht="15.6" thickTop="1" thickBot="1" x14ac:dyDescent="0.35">
      <c r="A2" s="1">
        <v>2</v>
      </c>
      <c r="B2" s="1">
        <f>1/A2</f>
        <v>0.5</v>
      </c>
      <c r="C2" s="1">
        <f>$V$2*A2^5+$V$3*A2^4+$V$4*A2^3+$V$5*A2^2+$V$6*A2+$V$7</f>
        <v>0.50000000000001643</v>
      </c>
      <c r="E2">
        <f>A2^5</f>
        <v>32</v>
      </c>
      <c r="F2">
        <f>A2^4</f>
        <v>16</v>
      </c>
      <c r="G2">
        <f>A2^3</f>
        <v>8</v>
      </c>
      <c r="H2">
        <f>A2^2</f>
        <v>4</v>
      </c>
      <c r="I2">
        <f>A2</f>
        <v>2</v>
      </c>
      <c r="J2">
        <v>1</v>
      </c>
      <c r="L2">
        <f t="shared" ref="L2:L7" si="0">B2</f>
        <v>0.5</v>
      </c>
      <c r="N2" cm="1">
        <f t="array" ref="N2:S7">MINVERSE(E2:J7)</f>
        <v>-8.3333333333307728E-3</v>
      </c>
      <c r="O2">
        <v>4.1666666666656367E-2</v>
      </c>
      <c r="P2">
        <v>-8.3333333333316356E-2</v>
      </c>
      <c r="Q2">
        <v>8.3333333333319104E-2</v>
      </c>
      <c r="R2">
        <v>-4.1666666666660516E-2</v>
      </c>
      <c r="S2">
        <v>8.3333333333322577E-3</v>
      </c>
      <c r="U2" s="4" t="s">
        <v>2</v>
      </c>
      <c r="V2" cm="1">
        <f t="array" ref="V2:V7">MMULT(_xlfn.ANCHORARRAY(N2),L2:L7)</f>
        <v>-1.984126984125817E-4</v>
      </c>
    </row>
    <row r="3" spans="1:22" ht="15.6" thickTop="1" thickBot="1" x14ac:dyDescent="0.35">
      <c r="A3" s="1">
        <v>3</v>
      </c>
      <c r="B3" s="1">
        <f t="shared" ref="B3:B7" si="1">1/A3</f>
        <v>0.33333333333333331</v>
      </c>
      <c r="C3" s="1">
        <f>$V$2*A3^5+$V$3*A3^4+$V$4*A3^3+$V$5*A3^2+$V$6*A3+$V$7</f>
        <v>0.33333333333337034</v>
      </c>
      <c r="E3">
        <f t="shared" ref="E3:E7" si="2">A3^5</f>
        <v>243</v>
      </c>
      <c r="F3">
        <f t="shared" ref="F3:F7" si="3">A3^4</f>
        <v>81</v>
      </c>
      <c r="G3">
        <f t="shared" ref="G3:G7" si="4">A3^3</f>
        <v>27</v>
      </c>
      <c r="H3">
        <f t="shared" ref="H3:H7" si="5">A3^2</f>
        <v>9</v>
      </c>
      <c r="I3">
        <f t="shared" ref="I3:I7" si="6">A3</f>
        <v>3</v>
      </c>
      <c r="J3">
        <v>1</v>
      </c>
      <c r="L3">
        <f t="shared" si="0"/>
        <v>0.33333333333333331</v>
      </c>
      <c r="N3">
        <v>0.20833333333327456</v>
      </c>
      <c r="O3">
        <v>-0.99999999999976297</v>
      </c>
      <c r="P3">
        <v>1.9166666666662739</v>
      </c>
      <c r="Q3">
        <v>-1.8333333333330022</v>
      </c>
      <c r="R3">
        <v>0.87499999999985645</v>
      </c>
      <c r="S3">
        <v>-0.16666666666664143</v>
      </c>
      <c r="U3" s="4" t="s">
        <v>3</v>
      </c>
      <c r="V3">
        <v>5.3571428571401424E-3</v>
      </c>
    </row>
    <row r="4" spans="1:22" ht="15.6" thickTop="1" thickBot="1" x14ac:dyDescent="0.35">
      <c r="A4" s="1">
        <v>4</v>
      </c>
      <c r="B4" s="1">
        <f t="shared" si="1"/>
        <v>0.25</v>
      </c>
      <c r="C4" s="1">
        <f>$V$2*A4^5+$V$3*A4^4+$V$4*A4^3+$V$5*A4^2+$V$6*A4+$V$7</f>
        <v>0.25000000000005418</v>
      </c>
      <c r="E4">
        <f t="shared" si="2"/>
        <v>1024</v>
      </c>
      <c r="F4">
        <f t="shared" si="3"/>
        <v>256</v>
      </c>
      <c r="G4">
        <f t="shared" si="4"/>
        <v>64</v>
      </c>
      <c r="H4">
        <f t="shared" si="5"/>
        <v>16</v>
      </c>
      <c r="I4">
        <f t="shared" si="6"/>
        <v>4</v>
      </c>
      <c r="J4">
        <v>1</v>
      </c>
      <c r="L4">
        <f t="shared" si="0"/>
        <v>0.25</v>
      </c>
      <c r="N4">
        <v>-2.0416666666661492</v>
      </c>
      <c r="O4">
        <v>9.2916666666645717</v>
      </c>
      <c r="P4">
        <v>-16.916666666663183</v>
      </c>
      <c r="Q4">
        <v>15.416666666663708</v>
      </c>
      <c r="R4">
        <v>-7.0416666666653827</v>
      </c>
      <c r="S4">
        <v>1.2916666666664403</v>
      </c>
      <c r="U4" s="4" t="s">
        <v>4</v>
      </c>
      <c r="V4">
        <v>-5.8531746031724452E-2</v>
      </c>
    </row>
    <row r="5" spans="1:22" ht="15.6" thickTop="1" thickBot="1" x14ac:dyDescent="0.35">
      <c r="A5" s="1">
        <v>5</v>
      </c>
      <c r="B5" s="1">
        <f t="shared" si="1"/>
        <v>0.2</v>
      </c>
      <c r="C5" s="1">
        <f>$V$2*A5^5+$V$3*A5^4+$V$4*A5^3+$V$5*A5^2+$V$6*A5+$V$7</f>
        <v>0.20000000000005702</v>
      </c>
      <c r="E5">
        <f t="shared" si="2"/>
        <v>3125</v>
      </c>
      <c r="F5">
        <f t="shared" si="3"/>
        <v>625</v>
      </c>
      <c r="G5">
        <f t="shared" si="4"/>
        <v>125</v>
      </c>
      <c r="H5">
        <f t="shared" si="5"/>
        <v>25</v>
      </c>
      <c r="I5">
        <f t="shared" si="6"/>
        <v>5</v>
      </c>
      <c r="J5">
        <v>1</v>
      </c>
      <c r="L5">
        <f t="shared" si="0"/>
        <v>0.2</v>
      </c>
      <c r="N5">
        <v>9.7916666666644954</v>
      </c>
      <c r="O5">
        <v>-41.499999999991161</v>
      </c>
      <c r="P5">
        <v>71.083333333318606</v>
      </c>
      <c r="Q5">
        <v>-61.666666666654102</v>
      </c>
      <c r="R5">
        <v>27.124999999994539</v>
      </c>
      <c r="S5">
        <v>-4.8333333333323676</v>
      </c>
      <c r="U5" s="4" t="s">
        <v>5</v>
      </c>
      <c r="V5">
        <v>0.33035714285706297</v>
      </c>
    </row>
    <row r="6" spans="1:22" ht="15.6" thickTop="1" thickBot="1" x14ac:dyDescent="0.35">
      <c r="A6" s="1">
        <v>6</v>
      </c>
      <c r="B6" s="1">
        <f t="shared" si="1"/>
        <v>0.16666666666666666</v>
      </c>
      <c r="C6" s="1">
        <f>$V$2*A6^5+$V$3*A6^4+$V$4*A6^3+$V$5*A6^2+$V$6*A6+$V$7</f>
        <v>0.16666666666669094</v>
      </c>
      <c r="E6">
        <f t="shared" si="2"/>
        <v>7776</v>
      </c>
      <c r="F6">
        <f t="shared" si="3"/>
        <v>1296</v>
      </c>
      <c r="G6">
        <f t="shared" si="4"/>
        <v>216</v>
      </c>
      <c r="H6">
        <f t="shared" si="5"/>
        <v>36</v>
      </c>
      <c r="I6">
        <f t="shared" si="6"/>
        <v>6</v>
      </c>
      <c r="J6">
        <v>1</v>
      </c>
      <c r="L6">
        <f t="shared" si="0"/>
        <v>0.16666666666666666</v>
      </c>
      <c r="N6">
        <v>-22.949999999995683</v>
      </c>
      <c r="O6">
        <v>88.166666666649007</v>
      </c>
      <c r="P6">
        <v>-140.9999999999705</v>
      </c>
      <c r="Q6">
        <v>116.9999999999748</v>
      </c>
      <c r="R6">
        <v>-49.916666666655679</v>
      </c>
      <c r="S6">
        <v>8.6999999999980542</v>
      </c>
      <c r="U6" s="4" t="s">
        <v>6</v>
      </c>
      <c r="V6">
        <v>-1.012698412698251</v>
      </c>
    </row>
    <row r="7" spans="1:22" ht="15.6" thickTop="1" thickBot="1" x14ac:dyDescent="0.35">
      <c r="A7" s="1">
        <v>7</v>
      </c>
      <c r="B7" s="1">
        <f t="shared" si="1"/>
        <v>0.14285714285714285</v>
      </c>
      <c r="C7" s="1">
        <f>$V$2*A7^5+$V$3*A7^4+$V$4*A7^3+$V$5*A7^2+$V$6*A7+$V$7</f>
        <v>0.14285714285708551</v>
      </c>
      <c r="E7">
        <f t="shared" si="2"/>
        <v>16807</v>
      </c>
      <c r="F7">
        <f t="shared" si="3"/>
        <v>2401</v>
      </c>
      <c r="G7">
        <f t="shared" si="4"/>
        <v>343</v>
      </c>
      <c r="H7">
        <f t="shared" si="5"/>
        <v>49</v>
      </c>
      <c r="I7">
        <f t="shared" si="6"/>
        <v>7</v>
      </c>
      <c r="J7">
        <v>1</v>
      </c>
      <c r="L7">
        <f t="shared" si="0"/>
        <v>0.14285714285714285</v>
      </c>
      <c r="N7">
        <v>20.999999999996767</v>
      </c>
      <c r="O7">
        <v>-69.999999999986741</v>
      </c>
      <c r="P7">
        <v>104.9999999999778</v>
      </c>
      <c r="Q7">
        <v>-83.999999999981014</v>
      </c>
      <c r="R7">
        <v>34.999999999991708</v>
      </c>
      <c r="S7">
        <v>-5.999999999998531</v>
      </c>
      <c r="U7" s="4" t="s">
        <v>7</v>
      </c>
      <c r="V7">
        <v>1.5928571428570226</v>
      </c>
    </row>
    <row r="8" spans="1:22" ht="15" thickTop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1BB9-5B88-42D3-B78E-1BC5931D32D2}">
  <dimension ref="A1:V16"/>
  <sheetViews>
    <sheetView tabSelected="1" zoomScaleNormal="100" workbookViewId="0">
      <selection activeCell="AK5" sqref="AK5"/>
    </sheetView>
  </sheetViews>
  <sheetFormatPr baseColWidth="10" defaultRowHeight="14.4" x14ac:dyDescent="0.3"/>
  <cols>
    <col min="1" max="2" width="11.6640625" bestFit="1" customWidth="1"/>
    <col min="3" max="3" width="12.109375" bestFit="1" customWidth="1"/>
    <col min="5" max="5" width="12.21875" bestFit="1" customWidth="1"/>
    <col min="6" max="10" width="11.77734375" bestFit="1" customWidth="1"/>
    <col min="11" max="12" width="11.6640625" bestFit="1" customWidth="1"/>
    <col min="13" max="13" width="12.6640625" bestFit="1" customWidth="1"/>
    <col min="14" max="15" width="11.6640625" bestFit="1" customWidth="1"/>
    <col min="16" max="16" width="13.109375" bestFit="1" customWidth="1"/>
    <col min="17" max="19" width="11.6640625" bestFit="1" customWidth="1"/>
    <col min="20" max="20" width="12.6640625" bestFit="1" customWidth="1"/>
    <col min="21" max="21" width="12.109375" bestFit="1" customWidth="1"/>
    <col min="22" max="22" width="12" bestFit="1" customWidth="1"/>
  </cols>
  <sheetData>
    <row r="1" spans="1:22" ht="15.6" thickTop="1" thickBot="1" x14ac:dyDescent="0.35">
      <c r="A1" s="2" t="s">
        <v>13</v>
      </c>
      <c r="B1" s="2" t="s">
        <v>0</v>
      </c>
      <c r="C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22" ht="15.6" thickTop="1" thickBot="1" x14ac:dyDescent="0.35">
      <c r="A2" s="1">
        <v>0</v>
      </c>
      <c r="B2" s="1">
        <f>(A2^2)/(1+A2^2)</f>
        <v>0</v>
      </c>
      <c r="C2" s="1">
        <f>$V$2*A2^5+$V$3*A2^4+$V$4*A2^3+$V$5*A2^2+$V$6*A2+$V$7</f>
        <v>0</v>
      </c>
      <c r="E2">
        <f>A2^5</f>
        <v>0</v>
      </c>
      <c r="F2">
        <f>A2^4</f>
        <v>0</v>
      </c>
      <c r="G2">
        <f>A2^3</f>
        <v>0</v>
      </c>
      <c r="H2">
        <f>A2^2</f>
        <v>0</v>
      </c>
      <c r="I2">
        <f>A2</f>
        <v>0</v>
      </c>
      <c r="J2">
        <v>1</v>
      </c>
      <c r="L2">
        <f t="shared" ref="L2:L7" si="0">B2</f>
        <v>0</v>
      </c>
      <c r="N2" cm="1">
        <f t="array" ref="N2:S7">MINVERSE(E2:J7)</f>
        <v>-8.3333333333335119E-3</v>
      </c>
      <c r="O2">
        <v>4.1666666666667317E-2</v>
      </c>
      <c r="P2">
        <v>-8.33333333333343E-2</v>
      </c>
      <c r="Q2">
        <v>8.3333333333334286E-2</v>
      </c>
      <c r="R2">
        <v>-4.1666666666667067E-2</v>
      </c>
      <c r="S2">
        <v>8.3333333333334095E-3</v>
      </c>
      <c r="U2" s="4" t="s">
        <v>2</v>
      </c>
      <c r="V2" cm="1">
        <f t="array" ref="V2:V7">MMULT(_xlfn.ANCHORARRAY(N2),L2:L7)</f>
        <v>-2.0361990950225149E-3</v>
      </c>
    </row>
    <row r="3" spans="1:22" ht="15.6" thickTop="1" thickBot="1" x14ac:dyDescent="0.35">
      <c r="A3" s="1">
        <v>1</v>
      </c>
      <c r="B3" s="1">
        <f t="shared" ref="B3:B7" si="1">(A3^2)/(1+A3^2)</f>
        <v>0.5</v>
      </c>
      <c r="C3" s="1">
        <f>$V$2*A3^5+$V$3*A3^4+$V$4*A3^3+$V$5*A3^2+$V$6*A3+$V$7</f>
        <v>0.50000000000000078</v>
      </c>
      <c r="E3">
        <f t="shared" ref="E3:E7" si="2">A3^5</f>
        <v>1</v>
      </c>
      <c r="F3">
        <f t="shared" ref="F3:F7" si="3">A3^4</f>
        <v>1</v>
      </c>
      <c r="G3">
        <f t="shared" ref="G3:G7" si="4">A3^3</f>
        <v>1</v>
      </c>
      <c r="H3">
        <f t="shared" ref="H3:H7" si="5">A3^2</f>
        <v>1</v>
      </c>
      <c r="I3">
        <f t="shared" ref="I3:I7" si="6">A3</f>
        <v>1</v>
      </c>
      <c r="J3">
        <v>1</v>
      </c>
      <c r="L3">
        <f t="shared" si="0"/>
        <v>0.5</v>
      </c>
      <c r="N3">
        <v>0.12500000000000211</v>
      </c>
      <c r="O3">
        <v>-0.58333333333334114</v>
      </c>
      <c r="P3">
        <v>1.0833333333333455</v>
      </c>
      <c r="Q3">
        <v>-1.0000000000000111</v>
      </c>
      <c r="R3">
        <v>0.45833333333333814</v>
      </c>
      <c r="S3">
        <v>-8.3333333333334217E-2</v>
      </c>
      <c r="U3" s="4" t="s">
        <v>3</v>
      </c>
      <c r="V3">
        <v>2.6244343891402316E-2</v>
      </c>
    </row>
    <row r="4" spans="1:22" ht="15.6" thickTop="1" thickBot="1" x14ac:dyDescent="0.35">
      <c r="A4" s="1">
        <v>2</v>
      </c>
      <c r="B4" s="1">
        <f t="shared" si="1"/>
        <v>0.8</v>
      </c>
      <c r="C4" s="1">
        <f>$V$2*A4^5+$V$3*A4^4+$V$4*A4^3+$V$5*A4^2+$V$6*A4+$V$7</f>
        <v>0.80000000000000382</v>
      </c>
      <c r="E4">
        <f t="shared" si="2"/>
        <v>32</v>
      </c>
      <c r="F4">
        <f t="shared" si="3"/>
        <v>16</v>
      </c>
      <c r="G4">
        <f t="shared" si="4"/>
        <v>8</v>
      </c>
      <c r="H4">
        <f t="shared" si="5"/>
        <v>4</v>
      </c>
      <c r="I4">
        <f t="shared" si="6"/>
        <v>2</v>
      </c>
      <c r="J4">
        <v>1</v>
      </c>
      <c r="L4">
        <f t="shared" si="0"/>
        <v>0.8</v>
      </c>
      <c r="N4">
        <v>-0.70833333333334225</v>
      </c>
      <c r="O4">
        <v>2.9583333333333659</v>
      </c>
      <c r="P4">
        <v>-4.9166666666667176</v>
      </c>
      <c r="Q4">
        <v>4.0833333333333783</v>
      </c>
      <c r="R4">
        <v>-1.708333333333353</v>
      </c>
      <c r="S4">
        <v>0.29166666666667024</v>
      </c>
      <c r="U4" s="4" t="s">
        <v>4</v>
      </c>
      <c r="V4">
        <v>-0.10656108597284986</v>
      </c>
    </row>
    <row r="5" spans="1:22" ht="15.6" thickTop="1" thickBot="1" x14ac:dyDescent="0.35">
      <c r="A5" s="1">
        <v>3</v>
      </c>
      <c r="B5" s="1">
        <f t="shared" si="1"/>
        <v>0.9</v>
      </c>
      <c r="C5" s="1">
        <f>$V$2*A5^5+$V$3*A5^4+$V$4*A5^3+$V$5*A5^2+$V$6*A5+$V$7</f>
        <v>0.9000000000000159</v>
      </c>
      <c r="E5">
        <f t="shared" si="2"/>
        <v>243</v>
      </c>
      <c r="F5">
        <f t="shared" si="3"/>
        <v>81</v>
      </c>
      <c r="G5">
        <f t="shared" si="4"/>
        <v>27</v>
      </c>
      <c r="H5">
        <f t="shared" si="5"/>
        <v>9</v>
      </c>
      <c r="I5">
        <f t="shared" si="6"/>
        <v>3</v>
      </c>
      <c r="J5">
        <v>1</v>
      </c>
      <c r="L5">
        <f t="shared" si="0"/>
        <v>0.9</v>
      </c>
      <c r="N5">
        <v>1.8750000000000155</v>
      </c>
      <c r="O5">
        <v>-6.416666666666722</v>
      </c>
      <c r="P5">
        <v>8.9166666666667531</v>
      </c>
      <c r="Q5">
        <v>-6.5000000000000746</v>
      </c>
      <c r="R5">
        <v>2.5416666666666994</v>
      </c>
      <c r="S5">
        <v>-0.41666666666667251</v>
      </c>
      <c r="U5" s="4" t="s">
        <v>5</v>
      </c>
      <c r="V5">
        <v>6.6515837104072217E-2</v>
      </c>
    </row>
    <row r="6" spans="1:22" ht="15.6" thickTop="1" thickBot="1" x14ac:dyDescent="0.35">
      <c r="A6" s="1">
        <v>4</v>
      </c>
      <c r="B6" s="1">
        <f t="shared" si="1"/>
        <v>0.94117647058823528</v>
      </c>
      <c r="C6" s="1">
        <f>$V$2*A6^5+$V$3*A6^4+$V$4*A6^3+$V$5*A6^2+$V$6*A6+$V$7</f>
        <v>0.94117647058829679</v>
      </c>
      <c r="E6">
        <f t="shared" si="2"/>
        <v>1024</v>
      </c>
      <c r="F6">
        <f t="shared" si="3"/>
        <v>256</v>
      </c>
      <c r="G6">
        <f t="shared" si="4"/>
        <v>64</v>
      </c>
      <c r="H6">
        <f t="shared" si="5"/>
        <v>16</v>
      </c>
      <c r="I6">
        <f t="shared" si="6"/>
        <v>4</v>
      </c>
      <c r="J6">
        <v>1</v>
      </c>
      <c r="L6">
        <f t="shared" si="0"/>
        <v>0.94117647058823528</v>
      </c>
      <c r="N6">
        <v>-2.2833333333333421</v>
      </c>
      <c r="O6">
        <v>5.0000000000000311</v>
      </c>
      <c r="P6">
        <v>-5.000000000000048</v>
      </c>
      <c r="Q6">
        <v>3.3333333333333739</v>
      </c>
      <c r="R6">
        <v>-1.2500000000000175</v>
      </c>
      <c r="S6">
        <v>0.20000000000000315</v>
      </c>
      <c r="U6" s="4" t="s">
        <v>6</v>
      </c>
      <c r="V6">
        <v>0.51583710407239858</v>
      </c>
    </row>
    <row r="7" spans="1:22" ht="15.6" thickTop="1" thickBot="1" x14ac:dyDescent="0.35">
      <c r="A7" s="1">
        <v>5</v>
      </c>
      <c r="B7" s="1">
        <f t="shared" si="1"/>
        <v>0.96153846153846156</v>
      </c>
      <c r="C7" s="1">
        <f>$V$2*A7^5+$V$3*A7^4+$V$4*A7^3+$V$5*A7^2+$V$6*A7+$V$7</f>
        <v>0.96153846153865352</v>
      </c>
      <c r="E7">
        <f t="shared" si="2"/>
        <v>3125</v>
      </c>
      <c r="F7">
        <f t="shared" si="3"/>
        <v>625</v>
      </c>
      <c r="G7">
        <f t="shared" si="4"/>
        <v>125</v>
      </c>
      <c r="H7">
        <f t="shared" si="5"/>
        <v>25</v>
      </c>
      <c r="I7">
        <f t="shared" si="6"/>
        <v>5</v>
      </c>
      <c r="J7">
        <v>1</v>
      </c>
      <c r="L7">
        <f t="shared" si="0"/>
        <v>0.96153846153846156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U7" s="4" t="s">
        <v>7</v>
      </c>
      <c r="V7">
        <v>0</v>
      </c>
    </row>
    <row r="8" spans="1:22" ht="15.6" thickTop="1" thickBot="1" x14ac:dyDescent="0.35"/>
    <row r="9" spans="1:22" ht="15.6" thickTop="1" thickBot="1" x14ac:dyDescent="0.35">
      <c r="A9" s="2" t="s">
        <v>13</v>
      </c>
      <c r="B9" s="2" t="s">
        <v>0</v>
      </c>
      <c r="C9" s="2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</row>
    <row r="10" spans="1:22" ht="15.6" thickTop="1" thickBot="1" x14ac:dyDescent="0.35">
      <c r="A10" s="1">
        <v>0</v>
      </c>
      <c r="B10" s="1">
        <f>(A10^2)/(1+A10^2)</f>
        <v>0</v>
      </c>
      <c r="C10" s="1">
        <f>$V$2*A10^5+$V$3*A10^4+$V$4*A10^3+$V$5*A10^2+$V$6*A10+$V$7</f>
        <v>0</v>
      </c>
      <c r="E10">
        <f>A10^5</f>
        <v>0</v>
      </c>
      <c r="F10">
        <f>A10^4</f>
        <v>0</v>
      </c>
      <c r="G10">
        <f>A10^3</f>
        <v>0</v>
      </c>
      <c r="H10">
        <f>A10^2</f>
        <v>0</v>
      </c>
      <c r="I10">
        <f>A10</f>
        <v>0</v>
      </c>
      <c r="J10">
        <v>1</v>
      </c>
      <c r="L10">
        <f t="shared" ref="L10:L15" si="7">B10</f>
        <v>0</v>
      </c>
      <c r="N10" cm="1">
        <f t="array" ref="N10:S15">MINVERSE(E10:J15)</f>
        <v>-8.3333333333335119E-3</v>
      </c>
      <c r="O10">
        <v>4.1666666666667317E-2</v>
      </c>
      <c r="P10">
        <v>-8.33333333333343E-2</v>
      </c>
      <c r="Q10">
        <v>8.3333333333334286E-2</v>
      </c>
      <c r="R10">
        <v>-4.1666666666667067E-2</v>
      </c>
      <c r="S10">
        <v>8.3333333333334095E-3</v>
      </c>
      <c r="U10" s="4" t="s">
        <v>2</v>
      </c>
      <c r="V10" cm="1">
        <f t="array" ref="V10:V15">MMULT(_xlfn.ANCHORARRAY(N10),A10:A15)</f>
        <v>3.8857805861880479E-16</v>
      </c>
    </row>
    <row r="11" spans="1:22" ht="15.6" thickTop="1" thickBot="1" x14ac:dyDescent="0.35">
      <c r="A11" s="1">
        <v>1</v>
      </c>
      <c r="B11" s="1">
        <f t="shared" ref="B11:B15" si="8">(A11^2)/(1+A11^2)</f>
        <v>0.5</v>
      </c>
      <c r="C11" s="1">
        <f>$V$2*A11^5+$V$3*A11^4+$V$4*A11^3+$V$5*A11^2+$V$6*A11+$V$7</f>
        <v>0.50000000000000078</v>
      </c>
      <c r="E11">
        <f t="shared" ref="E11:E15" si="9">A11^5</f>
        <v>1</v>
      </c>
      <c r="F11">
        <f t="shared" ref="F11:F15" si="10">A11^4</f>
        <v>1</v>
      </c>
      <c r="G11">
        <f t="shared" ref="G11:G15" si="11">A11^3</f>
        <v>1</v>
      </c>
      <c r="H11">
        <f t="shared" ref="H11:H15" si="12">A11^2</f>
        <v>1</v>
      </c>
      <c r="I11">
        <f t="shared" ref="I11:I15" si="13">A11</f>
        <v>1</v>
      </c>
      <c r="J11">
        <v>1</v>
      </c>
      <c r="L11">
        <f t="shared" si="7"/>
        <v>0.5</v>
      </c>
      <c r="N11">
        <v>0.12500000000000211</v>
      </c>
      <c r="O11">
        <v>-0.58333333333334114</v>
      </c>
      <c r="P11">
        <v>1.0833333333333455</v>
      </c>
      <c r="Q11">
        <v>-1.0000000000000111</v>
      </c>
      <c r="R11">
        <v>0.45833333333333814</v>
      </c>
      <c r="S11">
        <v>-8.3333333333334217E-2</v>
      </c>
      <c r="U11" s="4" t="s">
        <v>3</v>
      </c>
      <c r="V11">
        <v>-1.8873791418627661E-15</v>
      </c>
    </row>
    <row r="12" spans="1:22" ht="15.6" thickTop="1" thickBot="1" x14ac:dyDescent="0.35">
      <c r="A12" s="1">
        <v>2</v>
      </c>
      <c r="B12" s="1">
        <f t="shared" si="8"/>
        <v>0.8</v>
      </c>
      <c r="C12" s="1">
        <f>$V$2*A12^5+$V$3*A12^4+$V$4*A12^3+$V$5*A12^2+$V$6*A12+$V$7</f>
        <v>0.80000000000000382</v>
      </c>
      <c r="E12">
        <f t="shared" si="9"/>
        <v>32</v>
      </c>
      <c r="F12">
        <f t="shared" si="10"/>
        <v>16</v>
      </c>
      <c r="G12">
        <f t="shared" si="11"/>
        <v>8</v>
      </c>
      <c r="H12">
        <f t="shared" si="12"/>
        <v>4</v>
      </c>
      <c r="I12">
        <f t="shared" si="13"/>
        <v>2</v>
      </c>
      <c r="J12">
        <v>1</v>
      </c>
      <c r="L12">
        <f t="shared" si="7"/>
        <v>0.8</v>
      </c>
      <c r="N12">
        <v>-0.70833333333334225</v>
      </c>
      <c r="O12">
        <v>2.9583333333333659</v>
      </c>
      <c r="P12">
        <v>-4.9166666666667176</v>
      </c>
      <c r="Q12">
        <v>4.0833333333333783</v>
      </c>
      <c r="R12">
        <v>-1.708333333333353</v>
      </c>
      <c r="S12">
        <v>0.29166666666667024</v>
      </c>
      <c r="U12" s="4" t="s">
        <v>4</v>
      </c>
      <c r="V12">
        <v>4.8849813083506888E-15</v>
      </c>
    </row>
    <row r="13" spans="1:22" ht="15.6" thickTop="1" thickBot="1" x14ac:dyDescent="0.35">
      <c r="A13" s="1">
        <v>3</v>
      </c>
      <c r="B13" s="1">
        <f t="shared" si="8"/>
        <v>0.9</v>
      </c>
      <c r="C13" s="1">
        <f>$V$2*A13^5+$V$3*A13^4+$V$4*A13^3+$V$5*A13^2+$V$6*A13+$V$7</f>
        <v>0.9000000000000159</v>
      </c>
      <c r="E13">
        <f t="shared" si="9"/>
        <v>243</v>
      </c>
      <c r="F13">
        <f t="shared" si="10"/>
        <v>81</v>
      </c>
      <c r="G13">
        <f t="shared" si="11"/>
        <v>27</v>
      </c>
      <c r="H13">
        <f t="shared" si="12"/>
        <v>9</v>
      </c>
      <c r="I13">
        <f t="shared" si="13"/>
        <v>3</v>
      </c>
      <c r="J13">
        <v>1</v>
      </c>
      <c r="L13">
        <f t="shared" si="7"/>
        <v>0.9</v>
      </c>
      <c r="N13">
        <v>1.8750000000000155</v>
      </c>
      <c r="O13">
        <v>-6.416666666666722</v>
      </c>
      <c r="P13">
        <v>8.9166666666667531</v>
      </c>
      <c r="Q13">
        <v>-6.5000000000000746</v>
      </c>
      <c r="R13">
        <v>2.5416666666666994</v>
      </c>
      <c r="S13">
        <v>-0.41666666666667251</v>
      </c>
      <c r="U13" s="4" t="s">
        <v>5</v>
      </c>
      <c r="V13">
        <v>-3.5527136788005009E-15</v>
      </c>
    </row>
    <row r="14" spans="1:22" ht="15.6" thickTop="1" thickBot="1" x14ac:dyDescent="0.35">
      <c r="A14" s="1">
        <v>4</v>
      </c>
      <c r="B14" s="1">
        <f t="shared" si="8"/>
        <v>0.94117647058823528</v>
      </c>
      <c r="C14" s="1">
        <f>$V$2*A14^5+$V$3*A14^4+$V$4*A14^3+$V$5*A14^2+$V$6*A14+$V$7</f>
        <v>0.94117647058829679</v>
      </c>
      <c r="E14">
        <f t="shared" si="9"/>
        <v>1024</v>
      </c>
      <c r="F14">
        <f t="shared" si="10"/>
        <v>256</v>
      </c>
      <c r="G14">
        <f t="shared" si="11"/>
        <v>64</v>
      </c>
      <c r="H14">
        <f t="shared" si="12"/>
        <v>16</v>
      </c>
      <c r="I14">
        <f t="shared" si="13"/>
        <v>4</v>
      </c>
      <c r="J14">
        <v>1</v>
      </c>
      <c r="L14">
        <f t="shared" si="7"/>
        <v>0.94117647058823528</v>
      </c>
      <c r="N14">
        <v>-2.2833333333333421</v>
      </c>
      <c r="O14">
        <v>5.0000000000000311</v>
      </c>
      <c r="P14">
        <v>-5.000000000000048</v>
      </c>
      <c r="Q14">
        <v>3.3333333333333739</v>
      </c>
      <c r="R14">
        <v>-1.2500000000000175</v>
      </c>
      <c r="S14">
        <v>0.20000000000000315</v>
      </c>
      <c r="U14" s="4" t="s">
        <v>6</v>
      </c>
      <c r="V14">
        <v>1.0000000000000016</v>
      </c>
    </row>
    <row r="15" spans="1:22" ht="15.6" thickTop="1" thickBot="1" x14ac:dyDescent="0.35">
      <c r="A15" s="1">
        <v>5</v>
      </c>
      <c r="B15" s="1">
        <f t="shared" si="8"/>
        <v>0.96153846153846156</v>
      </c>
      <c r="C15" s="1">
        <f>$V$2*A15^5+$V$3*A15^4+$V$4*A15^3+$V$5*A15^2+$V$6*A15+$V$7</f>
        <v>0.96153846153865352</v>
      </c>
      <c r="E15">
        <f t="shared" si="9"/>
        <v>3125</v>
      </c>
      <c r="F15">
        <f t="shared" si="10"/>
        <v>625</v>
      </c>
      <c r="G15">
        <f t="shared" si="11"/>
        <v>125</v>
      </c>
      <c r="H15">
        <f t="shared" si="12"/>
        <v>25</v>
      </c>
      <c r="I15">
        <f t="shared" si="13"/>
        <v>5</v>
      </c>
      <c r="J15">
        <v>1</v>
      </c>
      <c r="L15">
        <f t="shared" si="7"/>
        <v>0.96153846153846156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U15" s="4" t="s">
        <v>7</v>
      </c>
      <c r="V15">
        <v>0</v>
      </c>
    </row>
    <row r="16" spans="1:22" ht="15" thickTop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HT6 - PROB1</vt:lpstr>
      <vt:lpstr>HT6 - PROB2</vt:lpstr>
      <vt:lpstr>HT6 - PROB3</vt:lpstr>
      <vt:lpstr>HT6 - PROB4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</dc:creator>
  <cp:lastModifiedBy>VASQUEZ MARROQUIN, SERGIO ALEJANDRO</cp:lastModifiedBy>
  <dcterms:created xsi:type="dcterms:W3CDTF">2023-09-19T22:18:10Z</dcterms:created>
  <dcterms:modified xsi:type="dcterms:W3CDTF">2023-09-25T05:17:48Z</dcterms:modified>
</cp:coreProperties>
</file>