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vas161259_uvg_edu_gt/Documents/UVG/12vo Semestre/METODOS NUMERICOS/HT 8/"/>
    </mc:Choice>
  </mc:AlternateContent>
  <xr:revisionPtr revIDLastSave="869" documentId="8_{685E1AF8-8C24-4DA2-AD19-95D9BAA07F69}" xr6:coauthVersionLast="47" xr6:coauthVersionMax="47" xr10:uidLastSave="{C7D052B7-B81B-4471-8FD8-89BDBB7324FD}"/>
  <bookViews>
    <workbookView xWindow="-108" yWindow="-108" windowWidth="23256" windowHeight="13176" activeTab="5" xr2:uid="{87CF20DC-A665-4061-B951-FF19653C3E90}"/>
  </bookViews>
  <sheets>
    <sheet name="PROB1_1" sheetId="1" r:id="rId1"/>
    <sheet name="PROB1_2" sheetId="2" r:id="rId2"/>
    <sheet name="PROB1_3" sheetId="3" r:id="rId3"/>
    <sheet name="PROB2" sheetId="4" r:id="rId4"/>
    <sheet name="PROB5" sheetId="5" r:id="rId5"/>
    <sheet name="PROB6" sheetId="6" r:id="rId6"/>
  </sheets>
  <definedNames>
    <definedName name="solver_adj" localSheetId="4" hidden="1">PROB5!$A$2:$B$2</definedName>
    <definedName name="solver_adj" localSheetId="5" hidden="1">PROB6!$A$2:$B$2</definedName>
    <definedName name="solver_cvg" localSheetId="4" hidden="1">0.0001</definedName>
    <definedName name="solver_cvg" localSheetId="5" hidden="1">0.0001</definedName>
    <definedName name="solver_drv" localSheetId="4" hidden="1">2</definedName>
    <definedName name="solver_drv" localSheetId="5" hidden="1">1</definedName>
    <definedName name="solver_eng" localSheetId="4" hidden="1">1</definedName>
    <definedName name="solver_eng" localSheetId="5" hidden="1">2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PROB5!$D$2</definedName>
    <definedName name="solver_lhs1" localSheetId="5" hidden="1">PROB6!$A$2</definedName>
    <definedName name="solver_lhs2" localSheetId="4" hidden="1">PROB5!#REF!</definedName>
    <definedName name="solver_lhs2" localSheetId="5" hidden="1">PROB6!$B$2</definedName>
    <definedName name="solver_lhs3" localSheetId="5" hidden="1">PROB6!$D$2</definedName>
    <definedName name="solver_lhs4" localSheetId="5" hidden="1">PROB6!$E$2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1</definedName>
    <definedName name="solver_num" localSheetId="5" hidden="1">4</definedName>
    <definedName name="solver_nwt" localSheetId="4" hidden="1">1</definedName>
    <definedName name="solver_nwt" localSheetId="5" hidden="1">1</definedName>
    <definedName name="solver_opt" localSheetId="4" hidden="1">PROB5!$C$2</definedName>
    <definedName name="solver_opt" localSheetId="5" hidden="1">PROB6!$C$2</definedName>
    <definedName name="solver_pre" localSheetId="4" hidden="1">0.000001</definedName>
    <definedName name="solver_pre" localSheetId="5" hidden="1">0.000001</definedName>
    <definedName name="solver_rbv" localSheetId="4" hidden="1">2</definedName>
    <definedName name="solver_rbv" localSheetId="5" hidden="1">1</definedName>
    <definedName name="solver_rel1" localSheetId="4" hidden="1">1</definedName>
    <definedName name="solver_rel1" localSheetId="5" hidden="1">1</definedName>
    <definedName name="solver_rel2" localSheetId="4" hidden="1">1</definedName>
    <definedName name="solver_rel2" localSheetId="5" hidden="1">1</definedName>
    <definedName name="solver_rel3" localSheetId="5" hidden="1">1</definedName>
    <definedName name="solver_rel4" localSheetId="5" hidden="1">1</definedName>
    <definedName name="solver_rhs1" localSheetId="4" hidden="1">PROB5!$F$2</definedName>
    <definedName name="solver_rhs1" localSheetId="5" hidden="1">PROB6!$G$4</definedName>
    <definedName name="solver_rhs2" localSheetId="4" hidden="1">PROB5!#REF!</definedName>
    <definedName name="solver_rhs2" localSheetId="5" hidden="1">PROB6!$G$5</definedName>
    <definedName name="solver_rhs3" localSheetId="5" hidden="1">PROB6!$G$2</definedName>
    <definedName name="solver_rhs4" localSheetId="5" hidden="1">PROB6!$G$3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2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2</definedName>
    <definedName name="solver_typ" localSheetId="5" hidden="1">1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D2" i="5"/>
  <c r="C2" i="5"/>
  <c r="L3" i="4" l="1"/>
  <c r="M3" i="4"/>
  <c r="M2" i="4"/>
  <c r="L2" i="4"/>
  <c r="B1" i="4"/>
  <c r="F2" i="3"/>
  <c r="E2" i="3"/>
  <c r="G2" i="2"/>
  <c r="G2" i="4" l="1"/>
  <c r="B3" i="3"/>
  <c r="F3" i="3" s="1"/>
  <c r="H2" i="4" l="1"/>
  <c r="I2" i="4"/>
  <c r="C3" i="3"/>
  <c r="E3" i="3"/>
  <c r="F3" i="4" l="1"/>
  <c r="E3" i="4"/>
  <c r="O2" i="4"/>
  <c r="B4" i="3"/>
  <c r="G3" i="4" l="1"/>
  <c r="H3" i="4" s="1"/>
  <c r="I3" i="4"/>
  <c r="E4" i="3"/>
  <c r="F4" i="3"/>
  <c r="C4" i="3"/>
  <c r="J3" i="4" l="1"/>
  <c r="B5" i="3"/>
  <c r="F5" i="3" s="1"/>
  <c r="E5" i="3"/>
  <c r="B6" i="3" s="1"/>
  <c r="F6" i="3" s="1"/>
  <c r="C5" i="3"/>
  <c r="E4" i="4" l="1"/>
  <c r="L4" i="4" s="1"/>
  <c r="F4" i="4"/>
  <c r="E6" i="3"/>
  <c r="C6" i="3"/>
  <c r="G4" i="4" l="1"/>
  <c r="H4" i="4" s="1"/>
  <c r="M4" i="4"/>
  <c r="I4" i="4"/>
  <c r="B7" i="3"/>
  <c r="F7" i="3" s="1"/>
  <c r="J4" i="4" l="1"/>
  <c r="E5" i="4"/>
  <c r="L5" i="4" s="1"/>
  <c r="F5" i="4"/>
  <c r="E7" i="3"/>
  <c r="C7" i="3"/>
  <c r="G5" i="4" l="1"/>
  <c r="I5" i="4" s="1"/>
  <c r="M5" i="4"/>
  <c r="H5" i="4"/>
  <c r="J5" i="4"/>
  <c r="B8" i="3"/>
  <c r="F8" i="3" s="1"/>
  <c r="F6" i="4" l="1"/>
  <c r="M6" i="4" s="1"/>
  <c r="E6" i="4"/>
  <c r="L6" i="4" s="1"/>
  <c r="E8" i="3"/>
  <c r="C8" i="3"/>
  <c r="B9" i="3"/>
  <c r="F9" i="3" s="1"/>
  <c r="G6" i="4" l="1"/>
  <c r="H6" i="4" s="1"/>
  <c r="E9" i="3"/>
  <c r="C9" i="3"/>
  <c r="B10" i="3"/>
  <c r="F10" i="3" s="1"/>
  <c r="I6" i="4" l="1"/>
  <c r="E10" i="3"/>
  <c r="C10" i="3"/>
  <c r="B11" i="3"/>
  <c r="F11" i="3" s="1"/>
  <c r="J6" i="4" l="1"/>
  <c r="E11" i="3"/>
  <c r="C11" i="3"/>
  <c r="E7" i="4" l="1"/>
  <c r="L7" i="4" s="1"/>
  <c r="F7" i="4"/>
  <c r="H2" i="2"/>
  <c r="D2" i="2"/>
  <c r="I2" i="2" s="1"/>
  <c r="G7" i="4" l="1"/>
  <c r="H7" i="4" s="1"/>
  <c r="M7" i="4"/>
  <c r="I7" i="4"/>
  <c r="B3" i="2"/>
  <c r="G3" i="2" s="1"/>
  <c r="C3" i="2"/>
  <c r="H3" i="2" s="1"/>
  <c r="J7" i="4" l="1"/>
  <c r="D3" i="2"/>
  <c r="I3" i="2" s="1"/>
  <c r="E8" i="4" l="1"/>
  <c r="L8" i="4" s="1"/>
  <c r="F8" i="4"/>
  <c r="E3" i="2"/>
  <c r="G8" i="4" l="1"/>
  <c r="M8" i="4"/>
  <c r="H8" i="4"/>
  <c r="I8" i="4"/>
  <c r="C4" i="2"/>
  <c r="H4" i="2" s="1"/>
  <c r="B4" i="2"/>
  <c r="G4" i="2" s="1"/>
  <c r="J8" i="4" l="1"/>
  <c r="D4" i="2"/>
  <c r="I4" i="2" s="1"/>
  <c r="F9" i="4" l="1"/>
  <c r="M9" i="4" s="1"/>
  <c r="E9" i="4"/>
  <c r="E4" i="2"/>
  <c r="B5" i="2"/>
  <c r="G5" i="2" s="1"/>
  <c r="H9" i="4" l="1"/>
  <c r="L9" i="4"/>
  <c r="G9" i="4"/>
  <c r="I9" i="4" s="1"/>
  <c r="C5" i="2"/>
  <c r="H5" i="2" s="1"/>
  <c r="J9" i="4" l="1"/>
  <c r="D5" i="2"/>
  <c r="I5" i="2" s="1"/>
  <c r="E10" i="4" l="1"/>
  <c r="L10" i="4" s="1"/>
  <c r="H10" i="4"/>
  <c r="F10" i="4"/>
  <c r="E5" i="2"/>
  <c r="G10" i="4" l="1"/>
  <c r="M10" i="4"/>
  <c r="I10" i="4"/>
  <c r="B6" i="2"/>
  <c r="G6" i="2" s="1"/>
  <c r="C6" i="2"/>
  <c r="H6" i="2" s="1"/>
  <c r="J10" i="4" l="1"/>
  <c r="D6" i="2"/>
  <c r="I6" i="2" s="1"/>
  <c r="E11" i="4" l="1"/>
  <c r="L11" i="4" s="1"/>
  <c r="F11" i="4"/>
  <c r="C7" i="2"/>
  <c r="H7" i="2" s="1"/>
  <c r="E6" i="2"/>
  <c r="G11" i="4" l="1"/>
  <c r="I11" i="4" s="1"/>
  <c r="M11" i="4"/>
  <c r="H11" i="4"/>
  <c r="F12" i="4"/>
  <c r="M12" i="4" s="1"/>
  <c r="J11" i="4"/>
  <c r="B7" i="2"/>
  <c r="G7" i="2" s="1"/>
  <c r="E12" i="4" l="1"/>
  <c r="D7" i="2"/>
  <c r="I7" i="2" s="1"/>
  <c r="G12" i="4" l="1"/>
  <c r="I12" i="4" s="1"/>
  <c r="L12" i="4"/>
  <c r="E13" i="4" s="1"/>
  <c r="L13" i="4" s="1"/>
  <c r="H12" i="4"/>
  <c r="J12" i="4"/>
  <c r="C8" i="2"/>
  <c r="H8" i="2" s="1"/>
  <c r="E7" i="2"/>
  <c r="B8" i="2"/>
  <c r="G8" i="2" s="1"/>
  <c r="F13" i="4" l="1"/>
  <c r="D8" i="2"/>
  <c r="I8" i="2" s="1"/>
  <c r="G13" i="4" l="1"/>
  <c r="H13" i="4" s="1"/>
  <c r="M13" i="4"/>
  <c r="I13" i="4"/>
  <c r="J13" i="4"/>
  <c r="C9" i="2"/>
  <c r="H9" i="2" s="1"/>
  <c r="E8" i="2"/>
  <c r="F14" i="4" l="1"/>
  <c r="M14" i="4" s="1"/>
  <c r="E14" i="4"/>
  <c r="L14" i="4" s="1"/>
  <c r="B9" i="2"/>
  <c r="G9" i="2" s="1"/>
  <c r="G14" i="4" l="1"/>
  <c r="I14" i="4" s="1"/>
  <c r="J14" i="4" s="1"/>
  <c r="D9" i="2"/>
  <c r="I9" i="2" s="1"/>
  <c r="H14" i="4" l="1"/>
  <c r="F15" i="4"/>
  <c r="M15" i="4" s="1"/>
  <c r="E15" i="4"/>
  <c r="L15" i="4" s="1"/>
  <c r="E9" i="2"/>
  <c r="C10" i="2"/>
  <c r="H10" i="2" s="1"/>
  <c r="G15" i="4" l="1"/>
  <c r="H15" i="4" s="1"/>
  <c r="B10" i="2"/>
  <c r="G10" i="2" s="1"/>
  <c r="I15" i="4" l="1"/>
  <c r="D10" i="2"/>
  <c r="I10" i="2" s="1"/>
  <c r="J15" i="4" l="1"/>
  <c r="C11" i="2"/>
  <c r="H11" i="2" s="1"/>
  <c r="B11" i="2"/>
  <c r="G11" i="2" s="1"/>
  <c r="E10" i="2"/>
  <c r="F16" i="4" l="1"/>
  <c r="M16" i="4" s="1"/>
  <c r="E16" i="4"/>
  <c r="H16" i="4"/>
  <c r="D11" i="2"/>
  <c r="I11" i="2" s="1"/>
  <c r="G16" i="4" l="1"/>
  <c r="I16" i="4" s="1"/>
  <c r="J16" i="4" s="1"/>
  <c r="L16" i="4"/>
  <c r="F17" i="4" s="1"/>
  <c r="M17" i="4" s="1"/>
  <c r="B12" i="2"/>
  <c r="G12" i="2" s="1"/>
  <c r="C12" i="2"/>
  <c r="H12" i="2" s="1"/>
  <c r="E11" i="2"/>
  <c r="E17" i="4" l="1"/>
  <c r="D12" i="2"/>
  <c r="B1" i="1"/>
  <c r="L17" i="4" l="1"/>
  <c r="G17" i="4"/>
  <c r="I17" i="4" s="1"/>
  <c r="J17" i="4" s="1"/>
  <c r="I12" i="2"/>
  <c r="E12" i="2"/>
  <c r="G2" i="1"/>
  <c r="H17" i="4" l="1"/>
  <c r="H18" i="4"/>
  <c r="E18" i="4"/>
  <c r="L18" i="4" s="1"/>
  <c r="F18" i="4"/>
  <c r="B13" i="2"/>
  <c r="C13" i="2"/>
  <c r="H13" i="2" s="1"/>
  <c r="I2" i="1"/>
  <c r="M2" i="1" s="1"/>
  <c r="H2" i="1"/>
  <c r="L2" i="1" s="1"/>
  <c r="G18" i="4" l="1"/>
  <c r="I18" i="4" s="1"/>
  <c r="M18" i="4"/>
  <c r="E19" i="4" s="1"/>
  <c r="L19" i="4" s="1"/>
  <c r="J18" i="4"/>
  <c r="D13" i="2"/>
  <c r="G13" i="2"/>
  <c r="H3" i="1"/>
  <c r="L3" i="1" s="1"/>
  <c r="F3" i="1"/>
  <c r="E3" i="1"/>
  <c r="O2" i="1"/>
  <c r="F19" i="4" l="1"/>
  <c r="I13" i="2"/>
  <c r="E13" i="2"/>
  <c r="G3" i="1"/>
  <c r="I3" i="1" s="1"/>
  <c r="G19" i="4" l="1"/>
  <c r="M19" i="4"/>
  <c r="H19" i="4"/>
  <c r="I19" i="4"/>
  <c r="C14" i="2"/>
  <c r="H14" i="2" s="1"/>
  <c r="B14" i="2"/>
  <c r="M3" i="1"/>
  <c r="J3" i="1"/>
  <c r="E20" i="4" l="1"/>
  <c r="L20" i="4" s="1"/>
  <c r="J19" i="4"/>
  <c r="F20" i="4"/>
  <c r="M20" i="4" s="1"/>
  <c r="D14" i="2"/>
  <c r="G14" i="2"/>
  <c r="E4" i="1"/>
  <c r="F4" i="1"/>
  <c r="G4" i="1" s="1"/>
  <c r="H4" i="1" s="1"/>
  <c r="L4" i="1" s="1"/>
  <c r="G20" i="4" l="1"/>
  <c r="H20" i="4" s="1"/>
  <c r="I20" i="4"/>
  <c r="I4" i="1"/>
  <c r="E14" i="2"/>
  <c r="I14" i="2"/>
  <c r="M4" i="1"/>
  <c r="E5" i="1" s="1"/>
  <c r="J4" i="1"/>
  <c r="J20" i="4" l="1"/>
  <c r="B15" i="2"/>
  <c r="G15" i="2" s="1"/>
  <c r="C15" i="2"/>
  <c r="H15" i="2" s="1"/>
  <c r="F5" i="1"/>
  <c r="G5" i="1" s="1"/>
  <c r="H5" i="1"/>
  <c r="L5" i="1" s="1"/>
  <c r="F21" i="4" l="1"/>
  <c r="M21" i="4" s="1"/>
  <c r="E21" i="4"/>
  <c r="D15" i="2"/>
  <c r="I5" i="1"/>
  <c r="H21" i="4" l="1"/>
  <c r="L21" i="4"/>
  <c r="G21" i="4"/>
  <c r="I21" i="4" s="1"/>
  <c r="E15" i="2"/>
  <c r="I15" i="2"/>
  <c r="M5" i="1"/>
  <c r="J5" i="1"/>
  <c r="J21" i="4" l="1"/>
  <c r="B16" i="2"/>
  <c r="C16" i="2"/>
  <c r="H16" i="2" s="1"/>
  <c r="E6" i="1"/>
  <c r="F6" i="1"/>
  <c r="G6" i="1" s="1"/>
  <c r="H6" i="1" l="1"/>
  <c r="L6" i="1" s="1"/>
  <c r="I6" i="1"/>
  <c r="M6" i="1" s="1"/>
  <c r="G16" i="2"/>
  <c r="D16" i="2"/>
  <c r="J6" i="1"/>
  <c r="I16" i="2" l="1"/>
  <c r="E16" i="2"/>
  <c r="E7" i="1"/>
  <c r="F7" i="1"/>
  <c r="G7" i="1" l="1"/>
  <c r="H7" i="1" s="1"/>
  <c r="L7" i="1" s="1"/>
  <c r="I7" i="1"/>
  <c r="B17" i="2"/>
  <c r="C17" i="2"/>
  <c r="H17" i="2" s="1"/>
  <c r="G17" i="2"/>
  <c r="D17" i="2"/>
  <c r="J7" i="1" l="1"/>
  <c r="M7" i="1"/>
  <c r="E17" i="2"/>
  <c r="I17" i="2"/>
  <c r="F8" i="1" l="1"/>
  <c r="H8" i="1"/>
  <c r="L8" i="1" s="1"/>
  <c r="E8" i="1"/>
  <c r="C18" i="2"/>
  <c r="H18" i="2" s="1"/>
  <c r="B18" i="2"/>
  <c r="G8" i="1" l="1"/>
  <c r="I8" i="1" s="1"/>
  <c r="D18" i="2"/>
  <c r="G18" i="2"/>
  <c r="J8" i="1" l="1"/>
  <c r="M8" i="1"/>
  <c r="I18" i="2"/>
  <c r="E18" i="2"/>
  <c r="F9" i="1" l="1"/>
  <c r="E9" i="1"/>
  <c r="B19" i="2"/>
  <c r="G19" i="2" s="1"/>
  <c r="C19" i="2"/>
  <c r="H19" i="2" s="1"/>
  <c r="G9" i="1" l="1"/>
  <c r="H9" i="1" s="1"/>
  <c r="L9" i="1" s="1"/>
  <c r="I9" i="1"/>
  <c r="D19" i="2"/>
  <c r="M9" i="1" l="1"/>
  <c r="J9" i="1"/>
  <c r="E19" i="2"/>
  <c r="I19" i="2"/>
  <c r="H10" i="1" l="1"/>
  <c r="L10" i="1" s="1"/>
  <c r="F10" i="1"/>
  <c r="E10" i="1"/>
  <c r="C20" i="2"/>
  <c r="H20" i="2" s="1"/>
  <c r="B20" i="2"/>
  <c r="G10" i="1" l="1"/>
  <c r="I10" i="1" s="1"/>
  <c r="G20" i="2"/>
  <c r="D20" i="2"/>
  <c r="M10" i="1" l="1"/>
  <c r="J10" i="1"/>
  <c r="E20" i="2"/>
  <c r="I20" i="2"/>
  <c r="H11" i="1" l="1"/>
  <c r="L11" i="1" s="1"/>
  <c r="E11" i="1"/>
  <c r="F11" i="1"/>
  <c r="C21" i="2"/>
  <c r="H21" i="2" s="1"/>
  <c r="B21" i="2"/>
  <c r="G11" i="1" l="1"/>
  <c r="I11" i="1"/>
  <c r="D21" i="2"/>
  <c r="G21" i="2"/>
  <c r="M11" i="1" l="1"/>
  <c r="J11" i="1"/>
  <c r="I21" i="2"/>
  <c r="E21" i="2"/>
  <c r="E12" i="1" l="1"/>
  <c r="F12" i="1"/>
  <c r="G12" i="1" s="1"/>
  <c r="H12" i="1" s="1"/>
  <c r="L12" i="1" s="1"/>
  <c r="I12" i="1" l="1"/>
  <c r="M12" i="1" l="1"/>
  <c r="J12" i="1"/>
  <c r="E13" i="1" l="1"/>
  <c r="F13" i="1"/>
  <c r="G13" i="1" s="1"/>
  <c r="H13" i="1" s="1"/>
  <c r="L13" i="1" s="1"/>
  <c r="I13" i="1" l="1"/>
  <c r="J13" i="1" l="1"/>
  <c r="M13" i="1"/>
  <c r="F14" i="1" l="1"/>
  <c r="E14" i="1"/>
  <c r="H14" i="1"/>
  <c r="L14" i="1" s="1"/>
  <c r="G14" i="1" l="1"/>
  <c r="I14" i="1" s="1"/>
  <c r="M14" i="1" l="1"/>
  <c r="J14" i="1"/>
  <c r="F15" i="1" l="1"/>
  <c r="E15" i="1"/>
  <c r="G15" i="1" l="1"/>
  <c r="H15" i="1" s="1"/>
  <c r="L15" i="1" s="1"/>
  <c r="I15" i="1"/>
  <c r="J15" i="1" l="1"/>
  <c r="M15" i="1"/>
  <c r="H16" i="1" s="1"/>
  <c r="L16" i="1" s="1"/>
  <c r="F16" i="1" l="1"/>
  <c r="E16" i="1"/>
  <c r="G16" i="1" l="1"/>
  <c r="I16" i="1" s="1"/>
  <c r="M16" i="1" l="1"/>
  <c r="J16" i="1"/>
  <c r="E17" i="1" l="1"/>
  <c r="F17" i="1"/>
  <c r="G17" i="1" l="1"/>
  <c r="I17" i="1" s="1"/>
  <c r="M17" i="1" s="1"/>
  <c r="H17" i="1" l="1"/>
  <c r="L17" i="1" s="1"/>
  <c r="F18" i="1" s="1"/>
  <c r="G18" i="1" s="1"/>
  <c r="I18" i="1" s="1"/>
  <c r="E18" i="1"/>
  <c r="H18" i="1"/>
  <c r="L18" i="1" s="1"/>
  <c r="J17" i="1"/>
  <c r="J18" i="1" l="1"/>
  <c r="M18" i="1"/>
  <c r="F19" i="1" l="1"/>
  <c r="E19" i="1"/>
  <c r="G19" i="1" l="1"/>
  <c r="I19" i="1" s="1"/>
  <c r="H19" i="1" l="1"/>
  <c r="L19" i="1" s="1"/>
  <c r="J19" i="1"/>
  <c r="M19" i="1"/>
  <c r="E20" i="1" l="1"/>
  <c r="F20" i="1"/>
  <c r="G20" i="1" s="1"/>
  <c r="H20" i="1"/>
  <c r="L20" i="1" s="1"/>
  <c r="I20" i="1" l="1"/>
  <c r="M20" i="1" l="1"/>
  <c r="J20" i="1"/>
  <c r="F21" i="1" l="1"/>
  <c r="E21" i="1"/>
  <c r="G21" i="1" l="1"/>
  <c r="H21" i="1" s="1"/>
  <c r="L21" i="1" s="1"/>
  <c r="I21" i="1"/>
  <c r="M21" i="1" l="1"/>
  <c r="J21" i="1"/>
</calcChain>
</file>

<file path=xl/sharedStrings.xml><?xml version="1.0" encoding="utf-8"?>
<sst xmlns="http://schemas.openxmlformats.org/spreadsheetml/2006/main" count="57" uniqueCount="36">
  <si>
    <t>R</t>
  </si>
  <si>
    <t>ITERACION</t>
  </si>
  <si>
    <t>xi</t>
  </si>
  <si>
    <t>xs</t>
  </si>
  <si>
    <t>d</t>
  </si>
  <si>
    <t>x1</t>
  </si>
  <si>
    <t>x2</t>
  </si>
  <si>
    <t>ea</t>
  </si>
  <si>
    <t>fx1</t>
  </si>
  <si>
    <t>fx2</t>
  </si>
  <si>
    <t>FUNCION</t>
  </si>
  <si>
    <t>Haciendo la grafica hubico la mejor aproximacion entre el intervalo [xi, xs]</t>
  </si>
  <si>
    <t>METODO "LA BUSQUEDA DE LA SECCIÓN DORADA"</t>
  </si>
  <si>
    <t xml:space="preserve">Iteración </t>
  </si>
  <si>
    <t>xr</t>
  </si>
  <si>
    <t>Error Aprox.</t>
  </si>
  <si>
    <t>fxi</t>
  </si>
  <si>
    <t>fxs</t>
  </si>
  <si>
    <t>fxr</t>
  </si>
  <si>
    <t>Iteración</t>
  </si>
  <si>
    <t>fprima</t>
  </si>
  <si>
    <t>fbiprima</t>
  </si>
  <si>
    <t>X</t>
  </si>
  <si>
    <t>Y</t>
  </si>
  <si>
    <t>Z</t>
  </si>
  <si>
    <t>EC. RESTRICCION 1</t>
  </si>
  <si>
    <t>VALOR RESTRICCION 1</t>
  </si>
  <si>
    <t>RESPUESTA</t>
  </si>
  <si>
    <t>INTRODUCIR</t>
  </si>
  <si>
    <t>z</t>
  </si>
  <si>
    <t>CANT MAX DE H</t>
  </si>
  <si>
    <t>CANT MAX DE ALMACENADO DE X1</t>
  </si>
  <si>
    <t>CANT MAX DE ALMACENADO DE X2</t>
  </si>
  <si>
    <t>Demanda Consumidores</t>
  </si>
  <si>
    <t>CAP MAX DE DEMANDA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</si>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</sst>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5" fillId="5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4" fillId="4" borderId="2" xfId="4" applyAlignment="1">
      <alignment horizontal="center" vertical="center"/>
    </xf>
    <xf numFmtId="0" fontId="3" fillId="3" borderId="1" xfId="3" applyAlignment="1">
      <alignment horizontal="center" vertical="center"/>
    </xf>
    <xf numFmtId="0" fontId="0" fillId="0" borderId="6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2" fillId="2" borderId="0" xfId="2" applyNumberFormat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165" fontId="0" fillId="0" borderId="0" xfId="0" applyNumberFormat="1"/>
    <xf numFmtId="165" fontId="0" fillId="0" borderId="6" xfId="1" applyNumberFormat="1" applyFont="1" applyBorder="1" applyAlignment="1">
      <alignment horizontal="center"/>
    </xf>
    <xf numFmtId="164" fontId="0" fillId="0" borderId="0" xfId="1" applyNumberFormat="1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4" borderId="2" xfId="4" applyAlignment="1">
      <alignment horizontal="center" vertical="center"/>
    </xf>
    <xf numFmtId="0" fontId="2" fillId="2" borderId="0" xfId="2"/>
    <xf numFmtId="0" fontId="2" fillId="2" borderId="0" xfId="2" applyAlignment="1">
      <alignment horizontal="center" vertical="center"/>
    </xf>
    <xf numFmtId="0" fontId="5" fillId="5" borderId="0" xfId="5" applyAlignment="1">
      <alignment horizontal="center" vertical="center"/>
    </xf>
    <xf numFmtId="165" fontId="2" fillId="2" borderId="6" xfId="2" applyNumberFormat="1" applyBorder="1" applyAlignment="1">
      <alignment horizontal="center"/>
    </xf>
    <xf numFmtId="164" fontId="2" fillId="2" borderId="0" xfId="2" applyNumberFormat="1"/>
  </cellXfs>
  <cellStyles count="6">
    <cellStyle name="Bueno" xfId="2" builtinId="26"/>
    <cellStyle name="Cálculo" xfId="3" builtinId="22"/>
    <cellStyle name="Celda de comprobación" xfId="4" builtinId="23"/>
    <cellStyle name="Neutral" xfId="5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654202</xdr:colOff>
      <xdr:row>3</xdr:row>
      <xdr:rowOff>63500</xdr:rowOff>
    </xdr:from>
    <xdr:to>
      <xdr:col>21</xdr:col>
      <xdr:colOff>418500</xdr:colOff>
      <xdr:row>28</xdr:row>
      <xdr:rowOff>128628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875D00-EF2B-8802-0699-562959D5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0402" y="635000"/>
          <a:ext cx="6126999" cy="4573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380873</xdr:colOff>
      <xdr:row>7</xdr:row>
      <xdr:rowOff>164820</xdr:rowOff>
    </xdr:from>
    <xdr:to>
      <xdr:col>8</xdr:col>
      <xdr:colOff>381233</xdr:colOff>
      <xdr:row>7</xdr:row>
      <xdr:rowOff>165180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90F07DE8-7349-49F8-9F2A-6018F8836176}"/>
                </a:ext>
              </a:extLst>
            </xdr14:cNvPr>
            <xdr14:cNvContentPartPr/>
          </xdr14:nvContentPartPr>
          <xdr14:nvPr macro=""/>
          <xdr14:xfrm>
            <a:off x="6904440" y="14983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048EC3B-81CF-B767-EEC4-10801B5B63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95440" y="1489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296655</xdr:colOff>
      <xdr:row>5</xdr:row>
      <xdr:rowOff>133744</xdr:rowOff>
    </xdr:from>
    <xdr:to>
      <xdr:col>6</xdr:col>
      <xdr:colOff>1255986</xdr:colOff>
      <xdr:row>14</xdr:row>
      <xdr:rowOff>88933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0F0358-56CB-76EB-9811-DC1ED952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655" y="1090185"/>
          <a:ext cx="6435221" cy="16105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195262</xdr:colOff>
      <xdr:row>4</xdr:row>
      <xdr:rowOff>42011</xdr:rowOff>
    </xdr:from>
    <xdr:to>
      <xdr:col>5</xdr:col>
      <xdr:colOff>283775</xdr:colOff>
      <xdr:row>16</xdr:row>
      <xdr:rowOff>23813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CF9F37-A788-CCB1-C0BC-6D0125B3B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62" y="765911"/>
          <a:ext cx="4684326" cy="215350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0-31T00:26:56.6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F5DC-9090-4996-83F7-FC14ECD6E8D8}">
  <dimension ref="A1:O24"/>
  <sheetViews>
    <sheetView zoomScale="84" zoomScaleNormal="115" workbookViewId="0">
      <selection activeCell="E29" sqref="E29"/>
    </sheetView>
  </sheetViews>
  <sheetFormatPr baseColWidth="10" defaultRowHeight="14.4" x14ac:dyDescent="0.3"/>
  <cols>
    <col min="1" max="4" width="11.5546875" style="1"/>
    <col min="5" max="6" width="14.21875" style="1" bestFit="1" customWidth="1"/>
    <col min="7" max="7" width="13.5546875" style="1" bestFit="1" customWidth="1"/>
    <col min="8" max="9" width="14.21875" style="1" bestFit="1" customWidth="1"/>
    <col min="10" max="10" width="13.5546875" style="1" bestFit="1" customWidth="1"/>
    <col min="11" max="11" width="11.5546875" style="1"/>
    <col min="12" max="13" width="13.5546875" style="1" bestFit="1" customWidth="1"/>
    <col min="14" max="14" width="11.5546875" style="1"/>
    <col min="15" max="15" width="12.44140625" style="1" bestFit="1" customWidth="1"/>
    <col min="16" max="16384" width="11.5546875" style="1"/>
  </cols>
  <sheetData>
    <row r="1" spans="1:15" ht="15.6" thickTop="1" thickBot="1" x14ac:dyDescent="0.35">
      <c r="A1" s="1" t="s">
        <v>0</v>
      </c>
      <c r="B1" s="1">
        <f>(SQRT(5)-1)/2</f>
        <v>0.6180339887498949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L1" s="1" t="s">
        <v>8</v>
      </c>
      <c r="M1" s="1" t="s">
        <v>9</v>
      </c>
      <c r="O1" s="2" t="s">
        <v>10</v>
      </c>
    </row>
    <row r="2" spans="1:15" ht="15" thickTop="1" x14ac:dyDescent="0.3">
      <c r="D2" s="1">
        <v>1</v>
      </c>
      <c r="E2" s="5">
        <v>-1</v>
      </c>
      <c r="F2" s="5">
        <v>0</v>
      </c>
      <c r="G2" s="5">
        <f>$B$1*(F2-E2)</f>
        <v>0.6180339887498949</v>
      </c>
      <c r="H2" s="5">
        <f>E2+G2</f>
        <v>-0.3819660112501051</v>
      </c>
      <c r="I2" s="5">
        <f>F2-G2</f>
        <v>-0.6180339887498949</v>
      </c>
      <c r="J2" s="5"/>
      <c r="K2" s="5"/>
      <c r="L2" s="5">
        <f>3+6*H2+5*H2^2+3*H2^3+4*H2^4</f>
        <v>1.3556547762572553</v>
      </c>
      <c r="M2" s="5">
        <f>3+6*I2+5*I2^2+3*I2^3+4*I2^4</f>
        <v>1.0770143262530492</v>
      </c>
      <c r="O2" s="3" t="str">
        <f>IF(L2&gt;M2,"CRECIENTE","DECRECIENTE")</f>
        <v>CRECIENTE</v>
      </c>
    </row>
    <row r="3" spans="1:15" x14ac:dyDescent="0.3">
      <c r="D3" s="1">
        <v>2</v>
      </c>
      <c r="E3" s="5">
        <f>IF(L2&lt;M2,I2,E2)</f>
        <v>-1</v>
      </c>
      <c r="F3" s="5">
        <f>IF(L2&lt;M2,F2,H2)</f>
        <v>-0.3819660112501051</v>
      </c>
      <c r="G3" s="5">
        <f>$B$1*(F3-E3)</f>
        <v>0.38196601125010521</v>
      </c>
      <c r="H3" s="5">
        <f>IF(L2&lt;M2,E3+G3,I2)</f>
        <v>-0.6180339887498949</v>
      </c>
      <c r="I3" s="5">
        <f>IF(L2&lt;M2,H2,F3-G3)</f>
        <v>-0.76393202250021031</v>
      </c>
      <c r="J3" s="6">
        <f>ABS((I3-I2)/I3)</f>
        <v>0.19098300562505252</v>
      </c>
      <c r="K3" s="5"/>
      <c r="L3" s="5">
        <f t="shared" ref="L3:M21" si="0">3+6*H3+5*H3^2+3*H3^3+4*H3^4</f>
        <v>1.0770143262530492</v>
      </c>
      <c r="M3" s="5">
        <f t="shared" si="0"/>
        <v>1.3592135001261823</v>
      </c>
    </row>
    <row r="4" spans="1:15" x14ac:dyDescent="0.3">
      <c r="D4" s="1">
        <v>3</v>
      </c>
      <c r="E4" s="5">
        <f t="shared" ref="E4:E21" si="1">IF(L3&lt;M3,I3,E3)</f>
        <v>-0.76393202250021031</v>
      </c>
      <c r="F4" s="5">
        <f t="shared" ref="F4:F21" si="2">IF(L3&lt;M3,F3,H3)</f>
        <v>-0.3819660112501051</v>
      </c>
      <c r="G4" s="5">
        <f t="shared" ref="G4:G21" si="3">$B$1*(F4-E4)</f>
        <v>0.23606797749978975</v>
      </c>
      <c r="H4" s="5">
        <f t="shared" ref="H4:H21" si="4">IF(L3&lt;M3,E4+G4,I3)</f>
        <v>-0.52786404500042061</v>
      </c>
      <c r="I4" s="5">
        <f t="shared" ref="I4:I21" si="5">IF(L3&lt;M3,H3,F4-G4)</f>
        <v>-0.6180339887498949</v>
      </c>
      <c r="J4" s="6">
        <f t="shared" ref="J4:J21" si="6">ABS((I4-I3)/I4)</f>
        <v>0.23606797749978958</v>
      </c>
      <c r="K4" s="5"/>
      <c r="L4" s="5">
        <f t="shared" si="0"/>
        <v>1.0953271564128195</v>
      </c>
      <c r="M4" s="5">
        <f t="shared" si="0"/>
        <v>1.0770143262530492</v>
      </c>
    </row>
    <row r="5" spans="1:15" x14ac:dyDescent="0.3">
      <c r="D5" s="1">
        <v>4</v>
      </c>
      <c r="E5" s="5">
        <f t="shared" si="1"/>
        <v>-0.76393202250021031</v>
      </c>
      <c r="F5" s="5">
        <f t="shared" si="2"/>
        <v>-0.52786404500042061</v>
      </c>
      <c r="G5" s="5">
        <f t="shared" si="3"/>
        <v>0.14589803375031546</v>
      </c>
      <c r="H5" s="5">
        <f t="shared" si="4"/>
        <v>-0.6180339887498949</v>
      </c>
      <c r="I5" s="5">
        <f t="shared" si="5"/>
        <v>-0.67376207875073613</v>
      </c>
      <c r="J5" s="6">
        <f t="shared" si="6"/>
        <v>8.2711823295502349E-2</v>
      </c>
      <c r="K5" s="5"/>
      <c r="L5" s="5">
        <f t="shared" si="0"/>
        <v>1.0770143262530492</v>
      </c>
      <c r="M5" s="5">
        <f t="shared" si="0"/>
        <v>1.133932341558225</v>
      </c>
    </row>
    <row r="6" spans="1:15" x14ac:dyDescent="0.3">
      <c r="D6" s="1">
        <v>5</v>
      </c>
      <c r="E6" s="5">
        <f t="shared" si="1"/>
        <v>-0.67376207875073613</v>
      </c>
      <c r="F6" s="5">
        <f t="shared" si="2"/>
        <v>-0.52786404500042061</v>
      </c>
      <c r="G6" s="5">
        <f t="shared" si="3"/>
        <v>9.0169943749474291E-2</v>
      </c>
      <c r="H6" s="5">
        <f t="shared" si="4"/>
        <v>-0.58359213500126184</v>
      </c>
      <c r="I6" s="5">
        <f t="shared" si="5"/>
        <v>-0.6180339887498949</v>
      </c>
      <c r="J6" s="6">
        <f t="shared" si="6"/>
        <v>9.0169943749474249E-2</v>
      </c>
      <c r="K6" s="5"/>
      <c r="L6" s="5">
        <f t="shared" si="0"/>
        <v>1.0690453935375048</v>
      </c>
      <c r="M6" s="5">
        <f t="shared" si="0"/>
        <v>1.0770143262530492</v>
      </c>
    </row>
    <row r="7" spans="1:15" x14ac:dyDescent="0.3">
      <c r="D7" s="1">
        <v>6</v>
      </c>
      <c r="E7" s="5">
        <f t="shared" si="1"/>
        <v>-0.6180339887498949</v>
      </c>
      <c r="F7" s="5">
        <f t="shared" si="2"/>
        <v>-0.52786404500042061</v>
      </c>
      <c r="G7" s="5">
        <f t="shared" si="3"/>
        <v>5.5728090000841252E-2</v>
      </c>
      <c r="H7" s="5">
        <f t="shared" si="4"/>
        <v>-0.56230589874905368</v>
      </c>
      <c r="I7" s="5">
        <f t="shared" si="5"/>
        <v>-0.58359213500126184</v>
      </c>
      <c r="J7" s="6">
        <f t="shared" si="6"/>
        <v>5.9016994374947493E-2</v>
      </c>
      <c r="K7" s="5"/>
      <c r="L7" s="5">
        <f t="shared" si="0"/>
        <v>1.0736204349485536</v>
      </c>
      <c r="M7" s="5">
        <f t="shared" si="0"/>
        <v>1.0690453935375048</v>
      </c>
    </row>
    <row r="8" spans="1:15" x14ac:dyDescent="0.3">
      <c r="D8" s="1">
        <v>7</v>
      </c>
      <c r="E8" s="5">
        <f t="shared" si="1"/>
        <v>-0.6180339887498949</v>
      </c>
      <c r="F8" s="5">
        <f t="shared" si="2"/>
        <v>-0.56230589874905368</v>
      </c>
      <c r="G8" s="5">
        <f t="shared" si="3"/>
        <v>3.4441853748633039E-2</v>
      </c>
      <c r="H8" s="5">
        <f t="shared" si="4"/>
        <v>-0.58359213500126184</v>
      </c>
      <c r="I8" s="5">
        <f t="shared" si="5"/>
        <v>-0.59674775249768675</v>
      </c>
      <c r="J8" s="6">
        <f t="shared" si="6"/>
        <v>2.2045525000072633E-2</v>
      </c>
      <c r="K8" s="5"/>
      <c r="L8" s="5">
        <f t="shared" si="0"/>
        <v>1.0690453935375048</v>
      </c>
      <c r="M8" s="5">
        <f t="shared" si="0"/>
        <v>1.0697844433688608</v>
      </c>
    </row>
    <row r="9" spans="1:15" x14ac:dyDescent="0.3">
      <c r="D9" s="1">
        <v>8</v>
      </c>
      <c r="E9" s="5">
        <f t="shared" si="1"/>
        <v>-0.59674775249768675</v>
      </c>
      <c r="F9" s="5">
        <f t="shared" si="2"/>
        <v>-0.56230589874905368</v>
      </c>
      <c r="G9" s="5">
        <f t="shared" si="3"/>
        <v>2.1286236252208213E-2</v>
      </c>
      <c r="H9" s="5">
        <f t="shared" si="4"/>
        <v>-0.57546151624547859</v>
      </c>
      <c r="I9" s="5">
        <f t="shared" si="5"/>
        <v>-0.58359213500126184</v>
      </c>
      <c r="J9" s="6">
        <f t="shared" si="6"/>
        <v>2.254248593736868E-2</v>
      </c>
      <c r="K9" s="5"/>
      <c r="L9" s="5">
        <f t="shared" si="0"/>
        <v>1.0699652296686346</v>
      </c>
      <c r="M9" s="5">
        <f t="shared" si="0"/>
        <v>1.0690453935375048</v>
      </c>
    </row>
    <row r="10" spans="1:15" x14ac:dyDescent="0.3">
      <c r="D10" s="1">
        <v>9</v>
      </c>
      <c r="E10" s="5">
        <f t="shared" si="1"/>
        <v>-0.59674775249768675</v>
      </c>
      <c r="F10" s="5">
        <f t="shared" si="2"/>
        <v>-0.57546151624547859</v>
      </c>
      <c r="G10" s="5">
        <f t="shared" si="3"/>
        <v>1.3155617496424821E-2</v>
      </c>
      <c r="H10" s="5">
        <f t="shared" si="4"/>
        <v>-0.58359213500126184</v>
      </c>
      <c r="I10" s="5">
        <f t="shared" si="5"/>
        <v>-0.58861713374190339</v>
      </c>
      <c r="J10" s="6">
        <f t="shared" si="6"/>
        <v>8.5369562871829528E-3</v>
      </c>
      <c r="K10" s="5"/>
      <c r="L10" s="5">
        <f t="shared" si="0"/>
        <v>1.0690453935375048</v>
      </c>
      <c r="M10" s="5">
        <f t="shared" si="0"/>
        <v>1.0689992877420913</v>
      </c>
    </row>
    <row r="11" spans="1:15" x14ac:dyDescent="0.3">
      <c r="D11" s="1">
        <v>10</v>
      </c>
      <c r="E11" s="5">
        <f t="shared" si="1"/>
        <v>-0.59674775249768675</v>
      </c>
      <c r="F11" s="5">
        <f t="shared" si="2"/>
        <v>-0.58359213500126184</v>
      </c>
      <c r="G11" s="5">
        <f t="shared" si="3"/>
        <v>8.1306187557833934E-3</v>
      </c>
      <c r="H11" s="5">
        <f t="shared" si="4"/>
        <v>-0.58861713374190339</v>
      </c>
      <c r="I11" s="5">
        <f t="shared" si="5"/>
        <v>-0.59172275375704519</v>
      </c>
      <c r="J11" s="6">
        <f t="shared" si="6"/>
        <v>5.2484377107744973E-3</v>
      </c>
      <c r="K11" s="5"/>
      <c r="L11" s="5">
        <f t="shared" si="0"/>
        <v>1.0689992877420913</v>
      </c>
      <c r="M11" s="5">
        <f t="shared" si="0"/>
        <v>1.0691729362611784</v>
      </c>
    </row>
    <row r="12" spans="1:15" x14ac:dyDescent="0.3">
      <c r="D12" s="1">
        <v>11</v>
      </c>
      <c r="E12" s="5">
        <f t="shared" si="1"/>
        <v>-0.59172275375704519</v>
      </c>
      <c r="F12" s="5">
        <f t="shared" si="2"/>
        <v>-0.58359213500126184</v>
      </c>
      <c r="G12" s="5">
        <f t="shared" si="3"/>
        <v>5.0249987406414971E-3</v>
      </c>
      <c r="H12" s="5">
        <f t="shared" si="4"/>
        <v>-0.58669775501640364</v>
      </c>
      <c r="I12" s="5">
        <f t="shared" si="5"/>
        <v>-0.58861713374190339</v>
      </c>
      <c r="J12" s="6">
        <f t="shared" si="6"/>
        <v>5.276129145951023E-3</v>
      </c>
      <c r="K12" s="5"/>
      <c r="L12" s="5">
        <f t="shared" si="0"/>
        <v>1.0689693707659658</v>
      </c>
      <c r="M12" s="5">
        <f t="shared" si="0"/>
        <v>1.0689992877420913</v>
      </c>
    </row>
    <row r="13" spans="1:15" x14ac:dyDescent="0.3">
      <c r="D13" s="1">
        <v>12</v>
      </c>
      <c r="E13" s="5">
        <f t="shared" si="1"/>
        <v>-0.58861713374190339</v>
      </c>
      <c r="F13" s="5">
        <f t="shared" si="2"/>
        <v>-0.58359213500126184</v>
      </c>
      <c r="G13" s="5">
        <f t="shared" si="3"/>
        <v>3.1056200151418963E-3</v>
      </c>
      <c r="H13" s="5">
        <f t="shared" si="4"/>
        <v>-0.58551151372676147</v>
      </c>
      <c r="I13" s="5">
        <f t="shared" si="5"/>
        <v>-0.58669775501640364</v>
      </c>
      <c r="J13" s="6">
        <f t="shared" si="6"/>
        <v>3.2714949206616249E-3</v>
      </c>
      <c r="K13" s="5"/>
      <c r="L13" s="5">
        <f t="shared" si="0"/>
        <v>1.0689802999644979</v>
      </c>
      <c r="M13" s="5">
        <f t="shared" si="0"/>
        <v>1.0689693707659658</v>
      </c>
    </row>
    <row r="14" spans="1:15" x14ac:dyDescent="0.3">
      <c r="D14" s="1">
        <v>13</v>
      </c>
      <c r="E14" s="5">
        <f t="shared" si="1"/>
        <v>-0.58861713374190339</v>
      </c>
      <c r="F14" s="5">
        <f t="shared" si="2"/>
        <v>-0.58551151372676147</v>
      </c>
      <c r="G14" s="5">
        <f t="shared" si="3"/>
        <v>1.919378725499669E-3</v>
      </c>
      <c r="H14" s="5">
        <f t="shared" si="4"/>
        <v>-0.58669775501640364</v>
      </c>
      <c r="I14" s="5">
        <f t="shared" si="5"/>
        <v>-0.5874308924522611</v>
      </c>
      <c r="J14" s="6">
        <f t="shared" si="6"/>
        <v>1.2480403146605643E-3</v>
      </c>
      <c r="K14" s="5"/>
      <c r="L14" s="5">
        <f t="shared" si="0"/>
        <v>1.0689693707659658</v>
      </c>
      <c r="M14" s="5">
        <f t="shared" si="0"/>
        <v>1.0689738425007114</v>
      </c>
    </row>
    <row r="15" spans="1:15" x14ac:dyDescent="0.3">
      <c r="D15" s="1">
        <v>14</v>
      </c>
      <c r="E15" s="5">
        <f t="shared" si="1"/>
        <v>-0.5874308924522611</v>
      </c>
      <c r="F15" s="5">
        <f t="shared" si="2"/>
        <v>-0.58551151372676147</v>
      </c>
      <c r="G15" s="5">
        <f t="shared" si="3"/>
        <v>1.1862412896422271E-3</v>
      </c>
      <c r="H15" s="5">
        <f t="shared" si="4"/>
        <v>-0.58624465116261892</v>
      </c>
      <c r="I15" s="5">
        <f t="shared" si="5"/>
        <v>-0.58669775501640364</v>
      </c>
      <c r="J15" s="6">
        <f t="shared" si="6"/>
        <v>1.2495998656701151E-3</v>
      </c>
      <c r="K15" s="5"/>
      <c r="L15" s="5">
        <f t="shared" si="0"/>
        <v>1.0689708976818433</v>
      </c>
      <c r="M15" s="5">
        <f t="shared" si="0"/>
        <v>1.0689693707659658</v>
      </c>
    </row>
    <row r="16" spans="1:15" x14ac:dyDescent="0.3">
      <c r="D16" s="1">
        <v>15</v>
      </c>
      <c r="E16" s="5">
        <f t="shared" si="1"/>
        <v>-0.5874308924522611</v>
      </c>
      <c r="F16" s="5">
        <f t="shared" si="2"/>
        <v>-0.58624465116261892</v>
      </c>
      <c r="G16" s="5">
        <f t="shared" si="3"/>
        <v>7.3313743585737333E-4</v>
      </c>
      <c r="H16" s="5">
        <f t="shared" si="4"/>
        <v>-0.58669775501640364</v>
      </c>
      <c r="I16" s="5">
        <f t="shared" si="5"/>
        <v>-0.58697778859847627</v>
      </c>
      <c r="J16" s="6">
        <f t="shared" si="6"/>
        <v>4.7707696528221261E-4</v>
      </c>
      <c r="K16" s="5"/>
      <c r="L16" s="5">
        <f t="shared" si="0"/>
        <v>1.0689693707659658</v>
      </c>
      <c r="M16" s="5">
        <f t="shared" si="0"/>
        <v>1.0689700653490346</v>
      </c>
    </row>
    <row r="17" spans="4:13" x14ac:dyDescent="0.3">
      <c r="D17" s="1">
        <v>16</v>
      </c>
      <c r="E17" s="5">
        <f t="shared" si="1"/>
        <v>-0.58697778859847627</v>
      </c>
      <c r="F17" s="5">
        <f t="shared" si="2"/>
        <v>-0.58624465116261892</v>
      </c>
      <c r="G17" s="5">
        <f t="shared" si="3"/>
        <v>4.5310385378478517E-4</v>
      </c>
      <c r="H17" s="5">
        <f t="shared" si="4"/>
        <v>-0.58652468474469144</v>
      </c>
      <c r="I17" s="5">
        <f t="shared" si="5"/>
        <v>-0.58669775501640364</v>
      </c>
      <c r="J17" s="6">
        <f t="shared" si="6"/>
        <v>4.7730467634872004E-4</v>
      </c>
      <c r="K17" s="5"/>
      <c r="L17" s="5">
        <f t="shared" si="0"/>
        <v>1.0689695673933195</v>
      </c>
      <c r="M17" s="5">
        <f t="shared" si="0"/>
        <v>1.0689693707659658</v>
      </c>
    </row>
    <row r="18" spans="4:13" x14ac:dyDescent="0.3">
      <c r="D18" s="1">
        <v>17</v>
      </c>
      <c r="E18" s="5">
        <f t="shared" si="1"/>
        <v>-0.58697778859847627</v>
      </c>
      <c r="F18" s="5">
        <f t="shared" si="2"/>
        <v>-0.58652468474469144</v>
      </c>
      <c r="G18" s="5">
        <f t="shared" si="3"/>
        <v>2.8003358207258816E-4</v>
      </c>
      <c r="H18" s="5">
        <f t="shared" si="4"/>
        <v>-0.58669775501640364</v>
      </c>
      <c r="I18" s="5">
        <f t="shared" si="5"/>
        <v>-0.58680471832676406</v>
      </c>
      <c r="J18" s="6">
        <f t="shared" si="6"/>
        <v>1.8228093098061397E-4</v>
      </c>
      <c r="K18" s="5"/>
      <c r="L18" s="5">
        <f t="shared" si="0"/>
        <v>1.0689693707659658</v>
      </c>
      <c r="M18" s="5">
        <f t="shared" si="0"/>
        <v>1.0689694882842486</v>
      </c>
    </row>
    <row r="19" spans="4:13" x14ac:dyDescent="0.3">
      <c r="D19" s="1">
        <v>18</v>
      </c>
      <c r="E19" s="5">
        <f t="shared" si="1"/>
        <v>-0.58680471832676406</v>
      </c>
      <c r="F19" s="5">
        <f t="shared" si="2"/>
        <v>-0.58652468474469144</v>
      </c>
      <c r="G19" s="5">
        <f t="shared" si="3"/>
        <v>1.7307027171226561E-4</v>
      </c>
      <c r="H19" s="5">
        <f t="shared" si="4"/>
        <v>-0.58663164805505175</v>
      </c>
      <c r="I19" s="5">
        <f t="shared" si="5"/>
        <v>-0.58669775501640364</v>
      </c>
      <c r="J19" s="6">
        <f t="shared" si="6"/>
        <v>1.823141633760451E-4</v>
      </c>
      <c r="K19" s="5"/>
      <c r="L19" s="5">
        <f t="shared" si="0"/>
        <v>1.0689693894489001</v>
      </c>
      <c r="M19" s="5">
        <f t="shared" si="0"/>
        <v>1.0689693707659658</v>
      </c>
    </row>
    <row r="20" spans="4:13" x14ac:dyDescent="0.3">
      <c r="D20" s="1">
        <v>19</v>
      </c>
      <c r="E20" s="5">
        <f t="shared" si="1"/>
        <v>-0.58680471832676406</v>
      </c>
      <c r="F20" s="5">
        <f t="shared" si="2"/>
        <v>-0.58663164805505175</v>
      </c>
      <c r="G20" s="5">
        <f t="shared" si="3"/>
        <v>1.0696331036039119E-4</v>
      </c>
      <c r="H20" s="5">
        <f t="shared" si="4"/>
        <v>-0.58669775501640364</v>
      </c>
      <c r="I20" s="5">
        <f t="shared" si="5"/>
        <v>-0.58673861136541217</v>
      </c>
      <c r="J20" s="6">
        <f t="shared" si="6"/>
        <v>6.9632964691797961E-5</v>
      </c>
      <c r="K20" s="5"/>
      <c r="L20" s="5">
        <f t="shared" si="0"/>
        <v>1.0689693707659658</v>
      </c>
      <c r="M20" s="5">
        <f t="shared" si="0"/>
        <v>1.068969394095981</v>
      </c>
    </row>
    <row r="21" spans="4:13" x14ac:dyDescent="0.3">
      <c r="D21" s="1">
        <v>20</v>
      </c>
      <c r="E21" s="7">
        <f t="shared" si="1"/>
        <v>-0.58673861136541217</v>
      </c>
      <c r="F21" s="7">
        <f t="shared" si="2"/>
        <v>-0.58663164805505175</v>
      </c>
      <c r="G21" s="5">
        <f t="shared" si="3"/>
        <v>6.6106961351943032E-5</v>
      </c>
      <c r="H21" s="7">
        <f t="shared" si="4"/>
        <v>-0.58667250440406027</v>
      </c>
      <c r="I21" s="7">
        <f t="shared" si="5"/>
        <v>-0.58669775501640364</v>
      </c>
      <c r="J21" s="6">
        <f t="shared" si="6"/>
        <v>6.9637813779226064E-5</v>
      </c>
      <c r="K21" s="5"/>
      <c r="L21" s="5">
        <f t="shared" si="0"/>
        <v>1.0689693696693745</v>
      </c>
      <c r="M21" s="5">
        <f t="shared" si="0"/>
        <v>1.0689693707659658</v>
      </c>
    </row>
    <row r="22" spans="4:13" ht="15" thickBot="1" x14ac:dyDescent="0.35"/>
    <row r="23" spans="4:13" ht="15.6" thickTop="1" thickBot="1" x14ac:dyDescent="0.35">
      <c r="F23" s="15" t="s">
        <v>12</v>
      </c>
      <c r="G23" s="15"/>
      <c r="H23" s="15"/>
      <c r="I23" s="15"/>
      <c r="J23" s="15"/>
      <c r="K23" s="15"/>
    </row>
    <row r="24" spans="4:13" ht="15.6" thickTop="1" thickBot="1" x14ac:dyDescent="0.35">
      <c r="F24" s="12" t="s">
        <v>11</v>
      </c>
      <c r="G24" s="13"/>
      <c r="H24" s="13"/>
      <c r="I24" s="13"/>
      <c r="J24" s="13"/>
      <c r="K24" s="14"/>
    </row>
  </sheetData>
  <mergeCells count="2">
    <mergeCell ref="F24:K24"/>
    <mergeCell ref="F23:K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562D-4710-4161-BA18-932F346321A5}">
  <dimension ref="A1:I21"/>
  <sheetViews>
    <sheetView workbookViewId="0">
      <selection activeCell="N11" sqref="N11"/>
    </sheetView>
  </sheetViews>
  <sheetFormatPr baseColWidth="10" defaultRowHeight="14.4" x14ac:dyDescent="0.3"/>
  <sheetData>
    <row r="1" spans="1:9" x14ac:dyDescent="0.3">
      <c r="A1" s="4" t="s">
        <v>13</v>
      </c>
      <c r="B1" s="4" t="s">
        <v>2</v>
      </c>
      <c r="C1" s="4" t="s">
        <v>3</v>
      </c>
      <c r="D1" s="4" t="s">
        <v>14</v>
      </c>
      <c r="E1" s="4" t="s">
        <v>15</v>
      </c>
      <c r="G1" s="4" t="s">
        <v>16</v>
      </c>
      <c r="H1" s="4" t="s">
        <v>17</v>
      </c>
      <c r="I1" s="4" t="s">
        <v>18</v>
      </c>
    </row>
    <row r="2" spans="1:9" x14ac:dyDescent="0.3">
      <c r="A2" s="4">
        <v>1</v>
      </c>
      <c r="B2" s="8">
        <v>0</v>
      </c>
      <c r="C2" s="8">
        <v>1</v>
      </c>
      <c r="D2" s="8">
        <f>AVERAGE(B2:C2)</f>
        <v>0.5</v>
      </c>
      <c r="E2" s="8"/>
      <c r="F2" s="9"/>
      <c r="G2" s="8">
        <f>3+6*B2+5*B2^2+3*B2^3+4*B2^4</f>
        <v>3</v>
      </c>
      <c r="H2" s="8">
        <f>3+6*C2+5*C2^2+3*C2^3+4*C2^4</f>
        <v>21</v>
      </c>
      <c r="I2" s="8">
        <f>3+6*D2+5*D2^2+3*D2^3+4*D2^4</f>
        <v>7.875</v>
      </c>
    </row>
    <row r="3" spans="1:9" x14ac:dyDescent="0.3">
      <c r="A3" s="4">
        <v>2</v>
      </c>
      <c r="B3" s="8">
        <f>IF(G2*I2&lt;0,B2,D2)</f>
        <v>0.5</v>
      </c>
      <c r="C3" s="8">
        <f>IF(G2*I2&lt;0,D2,C2)</f>
        <v>1</v>
      </c>
      <c r="D3" s="8">
        <f t="shared" ref="D3:D11" si="0">AVERAGE(B3:C3)</f>
        <v>0.75</v>
      </c>
      <c r="E3" s="10">
        <f>ABS((D3-D2)/D2)</f>
        <v>0.5</v>
      </c>
      <c r="F3" s="9"/>
      <c r="G3" s="8">
        <f t="shared" ref="G3:G11" si="1">3+6*B3+5*B3^2+3*B3^3+4*B3^4</f>
        <v>7.875</v>
      </c>
      <c r="H3" s="8">
        <f t="shared" ref="H3:H11" si="2">3+6*C3+5*C3^2+3*C3^3+4*C3^4</f>
        <v>21</v>
      </c>
      <c r="I3" s="8">
        <f t="shared" ref="I3:I11" si="3">3+6*D3+5*D3^2+3*D3^3+4*D3^4</f>
        <v>12.84375</v>
      </c>
    </row>
    <row r="4" spans="1:9" x14ac:dyDescent="0.3">
      <c r="A4" s="4">
        <v>3</v>
      </c>
      <c r="B4" s="8">
        <f t="shared" ref="B4:B11" si="4">IF(G3*I3&lt;0,B3,D3)</f>
        <v>0.75</v>
      </c>
      <c r="C4" s="8">
        <f t="shared" ref="C4:C11" si="5">IF(G3*I3&lt;0,D3,C3)</f>
        <v>1</v>
      </c>
      <c r="D4" s="8">
        <f t="shared" si="0"/>
        <v>0.875</v>
      </c>
      <c r="E4" s="10">
        <f t="shared" ref="E4:E11" si="6">ABS((D4-D3)/D3)</f>
        <v>0.16666666666666666</v>
      </c>
      <c r="F4" s="9"/>
      <c r="G4" s="8">
        <f t="shared" si="1"/>
        <v>12.84375</v>
      </c>
      <c r="H4" s="8">
        <f t="shared" si="2"/>
        <v>21</v>
      </c>
      <c r="I4" s="8">
        <f t="shared" si="3"/>
        <v>16.4326171875</v>
      </c>
    </row>
    <row r="5" spans="1:9" x14ac:dyDescent="0.3">
      <c r="A5" s="4">
        <v>4</v>
      </c>
      <c r="B5" s="8">
        <f t="shared" si="4"/>
        <v>0.875</v>
      </c>
      <c r="C5" s="8">
        <f t="shared" si="5"/>
        <v>1</v>
      </c>
      <c r="D5" s="8">
        <f t="shared" si="0"/>
        <v>0.9375</v>
      </c>
      <c r="E5" s="10">
        <f t="shared" si="6"/>
        <v>7.1428571428571425E-2</v>
      </c>
      <c r="F5" s="9"/>
      <c r="G5" s="8">
        <f t="shared" si="1"/>
        <v>16.4326171875</v>
      </c>
      <c r="H5" s="8">
        <f t="shared" si="2"/>
        <v>21</v>
      </c>
      <c r="I5" s="8">
        <f t="shared" si="3"/>
        <v>18.58135986328125</v>
      </c>
    </row>
    <row r="6" spans="1:9" x14ac:dyDescent="0.3">
      <c r="A6" s="4">
        <v>5</v>
      </c>
      <c r="B6" s="8">
        <f t="shared" si="4"/>
        <v>0.9375</v>
      </c>
      <c r="C6" s="8">
        <f t="shared" si="5"/>
        <v>1</v>
      </c>
      <c r="D6" s="8">
        <f t="shared" si="0"/>
        <v>0.96875</v>
      </c>
      <c r="E6" s="10">
        <f t="shared" si="6"/>
        <v>3.3333333333333333E-2</v>
      </c>
      <c r="F6" s="9"/>
      <c r="G6" s="8">
        <f t="shared" si="1"/>
        <v>18.58135986328125</v>
      </c>
      <c r="H6" s="8">
        <f t="shared" si="2"/>
        <v>21</v>
      </c>
      <c r="I6" s="8">
        <f t="shared" si="3"/>
        <v>19.755283355712891</v>
      </c>
    </row>
    <row r="7" spans="1:9" x14ac:dyDescent="0.3">
      <c r="A7" s="4">
        <v>6</v>
      </c>
      <c r="B7" s="8">
        <f t="shared" si="4"/>
        <v>0.96875</v>
      </c>
      <c r="C7" s="8">
        <f t="shared" si="5"/>
        <v>1</v>
      </c>
      <c r="D7" s="8">
        <f t="shared" si="0"/>
        <v>0.984375</v>
      </c>
      <c r="E7" s="10">
        <f t="shared" si="6"/>
        <v>1.6129032258064516E-2</v>
      </c>
      <c r="F7" s="9"/>
      <c r="G7" s="8">
        <f t="shared" si="1"/>
        <v>19.755283355712891</v>
      </c>
      <c r="H7" s="8">
        <f t="shared" si="2"/>
        <v>21</v>
      </c>
      <c r="I7" s="8">
        <f t="shared" si="3"/>
        <v>20.368580102920532</v>
      </c>
    </row>
    <row r="8" spans="1:9" x14ac:dyDescent="0.3">
      <c r="A8" s="4">
        <v>7</v>
      </c>
      <c r="B8" s="8">
        <f t="shared" si="4"/>
        <v>0.984375</v>
      </c>
      <c r="C8" s="8">
        <f t="shared" si="5"/>
        <v>1</v>
      </c>
      <c r="D8" s="8">
        <f t="shared" si="0"/>
        <v>0.9921875</v>
      </c>
      <c r="E8" s="10">
        <f t="shared" si="6"/>
        <v>7.9365079365079361E-3</v>
      </c>
      <c r="F8" s="9"/>
      <c r="G8" s="8">
        <f t="shared" si="1"/>
        <v>20.368580102920532</v>
      </c>
      <c r="H8" s="8">
        <f t="shared" si="2"/>
        <v>21</v>
      </c>
      <c r="I8" s="8">
        <f t="shared" si="3"/>
        <v>20.681997790932655</v>
      </c>
    </row>
    <row r="9" spans="1:9" x14ac:dyDescent="0.3">
      <c r="A9" s="4">
        <v>8</v>
      </c>
      <c r="B9" s="8">
        <f t="shared" si="4"/>
        <v>0.9921875</v>
      </c>
      <c r="C9" s="8">
        <f t="shared" si="5"/>
        <v>1</v>
      </c>
      <c r="D9" s="8">
        <f t="shared" si="0"/>
        <v>0.99609375</v>
      </c>
      <c r="E9" s="10">
        <f t="shared" si="6"/>
        <v>3.937007874015748E-3</v>
      </c>
      <c r="F9" s="9"/>
      <c r="G9" s="8">
        <f t="shared" si="1"/>
        <v>20.681997790932655</v>
      </c>
      <c r="H9" s="8">
        <f t="shared" si="2"/>
        <v>21</v>
      </c>
      <c r="I9" s="8">
        <f t="shared" si="3"/>
        <v>20.840422452427447</v>
      </c>
    </row>
    <row r="10" spans="1:9" x14ac:dyDescent="0.3">
      <c r="A10" s="4">
        <v>9</v>
      </c>
      <c r="B10" s="8">
        <f t="shared" si="4"/>
        <v>0.99609375</v>
      </c>
      <c r="C10" s="8">
        <f t="shared" si="5"/>
        <v>1</v>
      </c>
      <c r="D10" s="8">
        <f t="shared" si="0"/>
        <v>0.998046875</v>
      </c>
      <c r="E10" s="10">
        <f t="shared" si="6"/>
        <v>1.9607843137254902E-3</v>
      </c>
      <c r="F10" s="9"/>
      <c r="G10" s="8">
        <f t="shared" si="1"/>
        <v>20.840422452427447</v>
      </c>
      <c r="H10" s="8">
        <f t="shared" si="2"/>
        <v>21</v>
      </c>
      <c r="I10" s="8">
        <f t="shared" si="3"/>
        <v>20.92006669199327</v>
      </c>
    </row>
    <row r="11" spans="1:9" x14ac:dyDescent="0.3">
      <c r="A11" s="4">
        <v>10</v>
      </c>
      <c r="B11" s="8">
        <f t="shared" si="4"/>
        <v>0.998046875</v>
      </c>
      <c r="C11" s="8">
        <f t="shared" si="5"/>
        <v>1</v>
      </c>
      <c r="D11" s="8">
        <f t="shared" si="0"/>
        <v>0.9990234375</v>
      </c>
      <c r="E11" s="10">
        <f t="shared" si="6"/>
        <v>9.7847358121330719E-4</v>
      </c>
      <c r="F11" s="9"/>
      <c r="G11" s="8">
        <f t="shared" si="1"/>
        <v>20.92006669199327</v>
      </c>
      <c r="H11" s="8">
        <f t="shared" si="2"/>
        <v>21</v>
      </c>
      <c r="I11" s="8">
        <f t="shared" si="3"/>
        <v>20.959997159432532</v>
      </c>
    </row>
    <row r="12" spans="1:9" x14ac:dyDescent="0.3">
      <c r="A12" s="4">
        <v>11</v>
      </c>
      <c r="B12" s="8">
        <f t="shared" ref="B12:B16" si="7">IF(G11*I11&lt;0,B11,D11)</f>
        <v>0.9990234375</v>
      </c>
      <c r="C12" s="8">
        <f t="shared" ref="C12:C16" si="8">IF(G11*I11&lt;0,D11,C11)</f>
        <v>1</v>
      </c>
      <c r="D12" s="8">
        <f t="shared" ref="D12:D16" si="9">AVERAGE(B12:C12)</f>
        <v>0.99951171875</v>
      </c>
      <c r="E12" s="10">
        <f t="shared" ref="E12:E16" si="10">ABS((D12-D11)/D11)</f>
        <v>4.8875855327468231E-4</v>
      </c>
      <c r="F12" s="9"/>
      <c r="G12" s="8">
        <f t="shared" ref="G12:G16" si="11">3+6*B12+5*B12^2+3*B12^3+4*B12^4</f>
        <v>20.959997159432532</v>
      </c>
      <c r="H12" s="8">
        <f t="shared" ref="H12:H16" si="12">3+6*C12+5*C12^2+3*C12^3+4*C12^4</f>
        <v>21</v>
      </c>
      <c r="I12" s="8">
        <f t="shared" ref="I12:I16" si="13">3+6*D12+5*D12^2+3*D12^3+4*D12^4</f>
        <v>20.979989526444342</v>
      </c>
    </row>
    <row r="13" spans="1:9" x14ac:dyDescent="0.3">
      <c r="A13" s="4">
        <v>12</v>
      </c>
      <c r="B13" s="8">
        <f t="shared" si="7"/>
        <v>0.99951171875</v>
      </c>
      <c r="C13" s="8">
        <f t="shared" si="8"/>
        <v>1</v>
      </c>
      <c r="D13" s="8">
        <f t="shared" si="9"/>
        <v>0.999755859375</v>
      </c>
      <c r="E13" s="10">
        <f t="shared" si="10"/>
        <v>2.4425989252564728E-4</v>
      </c>
      <c r="F13" s="9"/>
      <c r="G13" s="8">
        <f t="shared" si="11"/>
        <v>20.979989526444342</v>
      </c>
      <c r="H13" s="8">
        <f t="shared" si="12"/>
        <v>21</v>
      </c>
      <c r="I13" s="8">
        <f t="shared" si="13"/>
        <v>20.989992499075029</v>
      </c>
    </row>
    <row r="14" spans="1:9" x14ac:dyDescent="0.3">
      <c r="A14" s="4">
        <v>13</v>
      </c>
      <c r="B14" s="8">
        <f t="shared" si="7"/>
        <v>0.999755859375</v>
      </c>
      <c r="C14" s="8">
        <f t="shared" si="8"/>
        <v>1</v>
      </c>
      <c r="D14" s="8">
        <f t="shared" si="9"/>
        <v>0.9998779296875</v>
      </c>
      <c r="E14" s="10">
        <f t="shared" si="10"/>
        <v>1.221001221001221E-4</v>
      </c>
      <c r="F14" s="9"/>
      <c r="G14" s="8">
        <f t="shared" si="11"/>
        <v>20.989992499075029</v>
      </c>
      <c r="H14" s="8">
        <f t="shared" si="12"/>
        <v>21</v>
      </c>
      <c r="I14" s="8">
        <f t="shared" si="13"/>
        <v>20.994995683397065</v>
      </c>
    </row>
    <row r="15" spans="1:9" x14ac:dyDescent="0.3">
      <c r="A15" s="4">
        <v>14</v>
      </c>
      <c r="B15" s="8">
        <f t="shared" si="7"/>
        <v>0.9998779296875</v>
      </c>
      <c r="C15" s="8">
        <f t="shared" si="8"/>
        <v>1</v>
      </c>
      <c r="D15" s="8">
        <f t="shared" si="9"/>
        <v>0.99993896484375</v>
      </c>
      <c r="E15" s="10">
        <f t="shared" si="10"/>
        <v>6.1042607740202661E-5</v>
      </c>
      <c r="F15" s="9"/>
      <c r="G15" s="8">
        <f t="shared" si="11"/>
        <v>20.994995683397065</v>
      </c>
      <c r="H15" s="8">
        <f t="shared" si="12"/>
        <v>21</v>
      </c>
      <c r="I15" s="8">
        <f t="shared" si="13"/>
        <v>20.997497700150461</v>
      </c>
    </row>
    <row r="16" spans="1:9" x14ac:dyDescent="0.3">
      <c r="A16" s="4">
        <v>15</v>
      </c>
      <c r="B16" s="8">
        <f t="shared" si="7"/>
        <v>0.99993896484375</v>
      </c>
      <c r="C16" s="8">
        <f t="shared" si="8"/>
        <v>1</v>
      </c>
      <c r="D16" s="8">
        <f t="shared" si="9"/>
        <v>0.999969482421875</v>
      </c>
      <c r="E16" s="10">
        <f t="shared" si="10"/>
        <v>3.0519440883843008E-5</v>
      </c>
      <c r="F16" s="9"/>
      <c r="G16" s="8">
        <f t="shared" si="11"/>
        <v>20.997497700150461</v>
      </c>
      <c r="H16" s="8">
        <f t="shared" si="12"/>
        <v>21</v>
      </c>
      <c r="I16" s="8">
        <f t="shared" si="13"/>
        <v>20.998748814686593</v>
      </c>
    </row>
    <row r="17" spans="1:9" x14ac:dyDescent="0.3">
      <c r="A17" s="4">
        <v>16</v>
      </c>
      <c r="B17" s="8">
        <f t="shared" ref="B17:B21" si="14">IF(G16*I16&lt;0,B16,D16)</f>
        <v>0.999969482421875</v>
      </c>
      <c r="C17" s="8">
        <f t="shared" ref="C17:C21" si="15">IF(G16*I16&lt;0,D16,C16)</f>
        <v>1</v>
      </c>
      <c r="D17" s="8">
        <f t="shared" ref="D17:D21" si="16">AVERAGE(B17:C17)</f>
        <v>0.9999847412109375</v>
      </c>
      <c r="E17" s="10">
        <f t="shared" ref="E17:E21" si="17">ABS((D17-D16)/D16)</f>
        <v>1.5259254737998596E-5</v>
      </c>
      <c r="F17" s="9"/>
      <c r="G17" s="8">
        <f t="shared" ref="G17:G21" si="18">3+6*B17+5*B17^2+3*B17^3+4*B17^4</f>
        <v>20.998748814686593</v>
      </c>
      <c r="H17" s="8">
        <f t="shared" ref="H17:H21" si="19">3+6*C17+5*C17^2+3*C17^3+4*C17^4</f>
        <v>21</v>
      </c>
      <c r="I17" s="8">
        <f t="shared" ref="I17:I21" si="20">3+6*D17+5*D17^2+3*D17^3+4*D17^4</f>
        <v>20.999374398495934</v>
      </c>
    </row>
    <row r="18" spans="1:9" x14ac:dyDescent="0.3">
      <c r="A18" s="4">
        <v>17</v>
      </c>
      <c r="B18" s="8">
        <f t="shared" si="14"/>
        <v>0.9999847412109375</v>
      </c>
      <c r="C18" s="8">
        <f t="shared" si="15"/>
        <v>1</v>
      </c>
      <c r="D18" s="8">
        <f t="shared" si="16"/>
        <v>0.99999237060546875</v>
      </c>
      <c r="E18" s="10">
        <f t="shared" si="17"/>
        <v>7.6295109483482109E-6</v>
      </c>
      <c r="F18" s="9"/>
      <c r="G18" s="8">
        <f t="shared" si="18"/>
        <v>20.999374398495934</v>
      </c>
      <c r="H18" s="8">
        <f t="shared" si="19"/>
        <v>21</v>
      </c>
      <c r="I18" s="8">
        <f t="shared" si="20"/>
        <v>20.999687197036103</v>
      </c>
    </row>
    <row r="19" spans="1:9" x14ac:dyDescent="0.3">
      <c r="A19" s="4">
        <v>18</v>
      </c>
      <c r="B19" s="8">
        <f t="shared" si="14"/>
        <v>0.99999237060546875</v>
      </c>
      <c r="C19" s="8">
        <f t="shared" si="15"/>
        <v>1</v>
      </c>
      <c r="D19" s="8">
        <f t="shared" si="16"/>
        <v>0.99999618530273438</v>
      </c>
      <c r="E19" s="10">
        <f t="shared" si="17"/>
        <v>3.814726369677503E-6</v>
      </c>
      <c r="F19" s="9"/>
      <c r="G19" s="8">
        <f t="shared" si="18"/>
        <v>20.999687197036103</v>
      </c>
      <c r="H19" s="8">
        <f t="shared" si="19"/>
        <v>21</v>
      </c>
      <c r="I19" s="8">
        <f t="shared" si="20"/>
        <v>20.999843597965082</v>
      </c>
    </row>
    <row r="20" spans="1:9" x14ac:dyDescent="0.3">
      <c r="A20" s="4">
        <v>19</v>
      </c>
      <c r="B20" s="8">
        <f t="shared" si="14"/>
        <v>0.99999618530273438</v>
      </c>
      <c r="C20" s="8">
        <f t="shared" si="15"/>
        <v>1</v>
      </c>
      <c r="D20" s="8">
        <f t="shared" si="16"/>
        <v>0.99999809265136719</v>
      </c>
      <c r="E20" s="10">
        <f t="shared" si="17"/>
        <v>1.9073559087978698E-6</v>
      </c>
      <c r="F20" s="9"/>
      <c r="G20" s="8">
        <f t="shared" si="18"/>
        <v>20.999843597965082</v>
      </c>
      <c r="H20" s="8">
        <f t="shared" si="19"/>
        <v>21</v>
      </c>
      <c r="I20" s="8">
        <f t="shared" si="20"/>
        <v>20.999921798844298</v>
      </c>
    </row>
    <row r="21" spans="1:9" x14ac:dyDescent="0.3">
      <c r="A21" s="4">
        <v>20</v>
      </c>
      <c r="B21" s="19">
        <f t="shared" si="14"/>
        <v>0.99999809265136719</v>
      </c>
      <c r="C21" s="19">
        <f t="shared" si="15"/>
        <v>1</v>
      </c>
      <c r="D21" s="19">
        <f t="shared" si="16"/>
        <v>0.99999904632568359</v>
      </c>
      <c r="E21" s="19">
        <f t="shared" si="17"/>
        <v>9.5367613539912299E-7</v>
      </c>
      <c r="F21" s="9"/>
      <c r="G21" s="19">
        <f t="shared" si="18"/>
        <v>20.999921798844298</v>
      </c>
      <c r="H21" s="19">
        <f t="shared" si="19"/>
        <v>21</v>
      </c>
      <c r="I21" s="19">
        <f t="shared" si="20"/>
        <v>20.999960899387588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0D22-CEB1-4C4D-AA20-0B3E9FEA2C26}">
  <dimension ref="A1:F11"/>
  <sheetViews>
    <sheetView workbookViewId="0">
      <selection activeCell="I6" sqref="I6"/>
    </sheetView>
  </sheetViews>
  <sheetFormatPr baseColWidth="10" defaultRowHeight="14.4" x14ac:dyDescent="0.3"/>
  <sheetData>
    <row r="1" spans="1:6" x14ac:dyDescent="0.3">
      <c r="A1" t="s">
        <v>19</v>
      </c>
      <c r="B1" t="s">
        <v>2</v>
      </c>
      <c r="C1" s="11" t="s">
        <v>7</v>
      </c>
      <c r="E1" t="s">
        <v>20</v>
      </c>
      <c r="F1" t="s">
        <v>21</v>
      </c>
    </row>
    <row r="2" spans="1:6" x14ac:dyDescent="0.3">
      <c r="A2">
        <v>1</v>
      </c>
      <c r="B2">
        <v>-0.6</v>
      </c>
      <c r="C2" s="11"/>
      <c r="E2">
        <f>6+10*B2+9*B2^2+16*B2^3</f>
        <v>-0.21600000000000019</v>
      </c>
      <c r="F2">
        <f>10+18*B2+48*B2^2</f>
        <v>16.480000000000004</v>
      </c>
    </row>
    <row r="3" spans="1:6" x14ac:dyDescent="0.3">
      <c r="A3">
        <v>2</v>
      </c>
      <c r="B3">
        <f>B2-E2/F2</f>
        <v>-0.58689320388349508</v>
      </c>
      <c r="C3" s="11">
        <f>ABS((B3-B2)/B3)</f>
        <v>2.2332506203474014E-2</v>
      </c>
      <c r="E3">
        <f t="shared" ref="E3:E11" si="0">6+10*B3+9*B3^2+16*B3^3</f>
        <v>-3.3653790013410401E-3</v>
      </c>
      <c r="F3">
        <f t="shared" ref="F3:F11" si="1">10+18*B3+48*B3^2</f>
        <v>15.96921670279951</v>
      </c>
    </row>
    <row r="4" spans="1:6" x14ac:dyDescent="0.3">
      <c r="A4">
        <v>3</v>
      </c>
      <c r="B4">
        <f t="shared" ref="B4:B11" si="2">B3-E3/F3</f>
        <v>-0.58668246223824261</v>
      </c>
      <c r="C4" s="11">
        <f t="shared" ref="C4:C11" si="3">ABS((B4-B3)/B4)</f>
        <v>3.5920904205740165E-4</v>
      </c>
      <c r="E4">
        <f t="shared" si="0"/>
        <v>-8.5126788196276948E-7</v>
      </c>
      <c r="F4">
        <f t="shared" si="1"/>
        <v>15.961138631612126</v>
      </c>
    </row>
    <row r="5" spans="1:6" x14ac:dyDescent="0.3">
      <c r="A5">
        <v>4</v>
      </c>
      <c r="B5">
        <f t="shared" si="2"/>
        <v>-0.58668240890446099</v>
      </c>
      <c r="C5" s="11">
        <f t="shared" si="3"/>
        <v>9.0907415671301594E-8</v>
      </c>
      <c r="E5">
        <f t="shared" si="0"/>
        <v>-5.5067062021407764E-14</v>
      </c>
      <c r="F5">
        <f t="shared" si="1"/>
        <v>15.961136587780878</v>
      </c>
    </row>
    <row r="6" spans="1:6" x14ac:dyDescent="0.3">
      <c r="A6">
        <v>5</v>
      </c>
      <c r="B6">
        <f t="shared" si="2"/>
        <v>-0.58668240890445755</v>
      </c>
      <c r="C6" s="11">
        <f t="shared" si="3"/>
        <v>5.8663619772831328E-15</v>
      </c>
      <c r="E6">
        <f t="shared" si="0"/>
        <v>0</v>
      </c>
      <c r="F6">
        <f t="shared" si="1"/>
        <v>15.961136587780748</v>
      </c>
    </row>
    <row r="7" spans="1:6" x14ac:dyDescent="0.3">
      <c r="A7">
        <v>6</v>
      </c>
      <c r="B7">
        <f t="shared" si="2"/>
        <v>-0.58668240890445755</v>
      </c>
      <c r="C7" s="11">
        <f t="shared" si="3"/>
        <v>0</v>
      </c>
      <c r="E7">
        <f t="shared" si="0"/>
        <v>0</v>
      </c>
      <c r="F7">
        <f t="shared" si="1"/>
        <v>15.961136587780748</v>
      </c>
    </row>
    <row r="8" spans="1:6" x14ac:dyDescent="0.3">
      <c r="A8">
        <v>7</v>
      </c>
      <c r="B8">
        <f t="shared" si="2"/>
        <v>-0.58668240890445755</v>
      </c>
      <c r="C8" s="11">
        <f t="shared" si="3"/>
        <v>0</v>
      </c>
      <c r="E8">
        <f t="shared" si="0"/>
        <v>0</v>
      </c>
      <c r="F8">
        <f t="shared" si="1"/>
        <v>15.961136587780748</v>
      </c>
    </row>
    <row r="9" spans="1:6" x14ac:dyDescent="0.3">
      <c r="A9">
        <v>8</v>
      </c>
      <c r="B9">
        <f t="shared" si="2"/>
        <v>-0.58668240890445755</v>
      </c>
      <c r="C9" s="11">
        <f t="shared" si="3"/>
        <v>0</v>
      </c>
      <c r="E9">
        <f t="shared" si="0"/>
        <v>0</v>
      </c>
      <c r="F9">
        <f t="shared" si="1"/>
        <v>15.961136587780748</v>
      </c>
    </row>
    <row r="10" spans="1:6" x14ac:dyDescent="0.3">
      <c r="A10">
        <v>9</v>
      </c>
      <c r="B10">
        <f t="shared" si="2"/>
        <v>-0.58668240890445755</v>
      </c>
      <c r="C10" s="11">
        <f t="shared" si="3"/>
        <v>0</v>
      </c>
      <c r="E10">
        <f t="shared" si="0"/>
        <v>0</v>
      </c>
      <c r="F10">
        <f t="shared" si="1"/>
        <v>15.961136587780748</v>
      </c>
    </row>
    <row r="11" spans="1:6" x14ac:dyDescent="0.3">
      <c r="A11">
        <v>10</v>
      </c>
      <c r="B11" s="16">
        <f t="shared" si="2"/>
        <v>-0.58668240890445755</v>
      </c>
      <c r="C11" s="20">
        <f t="shared" si="3"/>
        <v>0</v>
      </c>
      <c r="E11">
        <f t="shared" si="0"/>
        <v>0</v>
      </c>
      <c r="F11">
        <f t="shared" si="1"/>
        <v>15.961136587780748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21E3-5A37-4078-AA9D-CE065DD37DD9}">
  <dimension ref="A1:O24"/>
  <sheetViews>
    <sheetView workbookViewId="0">
      <selection activeCell="F27" sqref="F27"/>
    </sheetView>
  </sheetViews>
  <sheetFormatPr baseColWidth="10" defaultRowHeight="14.4" x14ac:dyDescent="0.3"/>
  <cols>
    <col min="1" max="4" width="11.5546875" style="1"/>
    <col min="5" max="6" width="14.21875" style="1" bestFit="1" customWidth="1"/>
    <col min="7" max="7" width="13.5546875" style="1" bestFit="1" customWidth="1"/>
    <col min="8" max="9" width="14.21875" style="1" bestFit="1" customWidth="1"/>
    <col min="10" max="10" width="13.5546875" style="1" bestFit="1" customWidth="1"/>
    <col min="11" max="11" width="11.5546875" style="1"/>
    <col min="12" max="13" width="13.5546875" style="1" bestFit="1" customWidth="1"/>
    <col min="14" max="14" width="11.5546875" style="1"/>
    <col min="15" max="15" width="12.44140625" style="1" bestFit="1" customWidth="1"/>
    <col min="16" max="16384" width="11.5546875" style="1"/>
  </cols>
  <sheetData>
    <row r="1" spans="1:15" ht="15.6" thickTop="1" thickBot="1" x14ac:dyDescent="0.35">
      <c r="A1" s="1" t="s">
        <v>0</v>
      </c>
      <c r="B1" s="1">
        <f>(SQRT(5)-1)/2</f>
        <v>0.6180339887498949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L1" s="1" t="s">
        <v>8</v>
      </c>
      <c r="M1" s="1" t="s">
        <v>9</v>
      </c>
      <c r="O1" s="2" t="s">
        <v>10</v>
      </c>
    </row>
    <row r="2" spans="1:15" ht="15" thickTop="1" x14ac:dyDescent="0.3">
      <c r="D2" s="1">
        <v>1</v>
      </c>
      <c r="E2" s="5">
        <v>0</v>
      </c>
      <c r="F2" s="5">
        <v>60</v>
      </c>
      <c r="G2" s="5">
        <f>$B$1*(F2-E2)</f>
        <v>37.082039324993694</v>
      </c>
      <c r="H2" s="5">
        <f>E2+G2</f>
        <v>37.082039324993694</v>
      </c>
      <c r="I2" s="5">
        <f>F2-G2</f>
        <v>22.917960675006306</v>
      </c>
      <c r="J2" s="5"/>
      <c r="K2" s="5"/>
      <c r="L2" s="5">
        <f>TAN(RADIANS(50))*E2-(9.8/(2*25^2*COS(RADIANS(50))))*E2^2+1</f>
        <v>1</v>
      </c>
      <c r="M2" s="5">
        <f>TAN(RADIANS(50))*F2-(9.8/(2*25^2*COS(RADIANS(50))))*F2^2+1</f>
        <v>28.596466266344315</v>
      </c>
      <c r="O2" s="3" t="str">
        <f>IF(L2&gt;M2,"CRECIENTE","DECRECIENTE")</f>
        <v>DECRECIENTE</v>
      </c>
    </row>
    <row r="3" spans="1:15" x14ac:dyDescent="0.3">
      <c r="D3" s="1">
        <v>2</v>
      </c>
      <c r="E3" s="5">
        <f>IF(L2&lt;M2,I2,E2)</f>
        <v>22.917960675006306</v>
      </c>
      <c r="F3" s="5">
        <f>IF(L2&lt;M2,F2,H2)</f>
        <v>60</v>
      </c>
      <c r="G3" s="5">
        <f>$B$1*(F3-E3)</f>
        <v>22.917960675006313</v>
      </c>
      <c r="H3" s="5">
        <f>IF(L2&lt;M2,E3+G3,I2)</f>
        <v>45.835921350012619</v>
      </c>
      <c r="I3" s="5">
        <f>IF(L2&lt;M2,H2,F3-G3)</f>
        <v>37.082039324993694</v>
      </c>
      <c r="J3" s="6">
        <f>ABS((I3-I2)/I3)</f>
        <v>0.38196601125010532</v>
      </c>
      <c r="K3" s="5"/>
      <c r="L3" s="5">
        <f t="shared" ref="L3:L21" si="0">TAN(RADIANS(50))*E3-(9.8/(2*25^2*COS(RADIANS(50))))*E3^2+1</f>
        <v>21.906361783625954</v>
      </c>
      <c r="M3" s="5">
        <f t="shared" ref="M3:M21" si="1">TAN(RADIANS(50))*F3-(9.8/(2*25^2*COS(RADIANS(50))))*F3^2+1</f>
        <v>28.596466266344315</v>
      </c>
    </row>
    <row r="4" spans="1:15" x14ac:dyDescent="0.3">
      <c r="D4" s="1">
        <v>3</v>
      </c>
      <c r="E4" s="5">
        <f t="shared" ref="E4:E21" si="2">IF(L3&lt;M3,I3,E3)</f>
        <v>37.082039324993694</v>
      </c>
      <c r="F4" s="5">
        <f t="shared" ref="F4:F21" si="3">IF(L3&lt;M3,F3,H3)</f>
        <v>60</v>
      </c>
      <c r="G4" s="5">
        <f t="shared" ref="G4:G21" si="4">$B$1*(F4-E4)</f>
        <v>14.164078649987381</v>
      </c>
      <c r="H4" s="5">
        <f t="shared" ref="H4:H21" si="5">IF(L3&lt;M3,E4+G4,I3)</f>
        <v>51.246117974981075</v>
      </c>
      <c r="I4" s="5">
        <f t="shared" ref="I4:I21" si="6">IF(L3&lt;M3,H3,F4-G4)</f>
        <v>45.835921350012619</v>
      </c>
      <c r="J4" s="6">
        <f t="shared" ref="J4:J21" si="7">ABS((I4-I3)/I4)</f>
        <v>0.19098300562505252</v>
      </c>
      <c r="K4" s="5"/>
      <c r="L4" s="5">
        <f t="shared" si="0"/>
        <v>28.421003761263037</v>
      </c>
      <c r="M4" s="5">
        <f t="shared" si="1"/>
        <v>28.596466266344315</v>
      </c>
    </row>
    <row r="5" spans="1:15" x14ac:dyDescent="0.3">
      <c r="D5" s="1">
        <v>4</v>
      </c>
      <c r="E5" s="5">
        <f t="shared" si="2"/>
        <v>45.835921350012619</v>
      </c>
      <c r="F5" s="5">
        <f t="shared" si="3"/>
        <v>60</v>
      </c>
      <c r="G5" s="5">
        <f t="shared" si="4"/>
        <v>8.7538820250189282</v>
      </c>
      <c r="H5" s="5">
        <f t="shared" si="5"/>
        <v>54.589803375031551</v>
      </c>
      <c r="I5" s="5">
        <f t="shared" si="6"/>
        <v>51.246117974981075</v>
      </c>
      <c r="J5" s="6">
        <f t="shared" si="7"/>
        <v>0.10557280900008416</v>
      </c>
      <c r="K5" s="5"/>
      <c r="L5" s="5">
        <f t="shared" si="0"/>
        <v>30.000323195760625</v>
      </c>
      <c r="M5" s="5">
        <f t="shared" si="1"/>
        <v>28.596466266344315</v>
      </c>
    </row>
    <row r="6" spans="1:15" x14ac:dyDescent="0.3">
      <c r="D6" s="1">
        <v>5</v>
      </c>
      <c r="E6" s="5">
        <f t="shared" si="2"/>
        <v>45.835921350012619</v>
      </c>
      <c r="F6" s="5">
        <f t="shared" si="3"/>
        <v>54.589803375031551</v>
      </c>
      <c r="G6" s="5">
        <f t="shared" si="4"/>
        <v>5.4101966249684574</v>
      </c>
      <c r="H6" s="5">
        <f t="shared" si="5"/>
        <v>51.246117974981075</v>
      </c>
      <c r="I6" s="5">
        <f t="shared" si="6"/>
        <v>49.179606750063094</v>
      </c>
      <c r="J6" s="6">
        <f t="shared" si="7"/>
        <v>4.2019677697307536E-2</v>
      </c>
      <c r="K6" s="5"/>
      <c r="L6" s="5">
        <f t="shared" si="0"/>
        <v>30.000323195760625</v>
      </c>
      <c r="M6" s="5">
        <f t="shared" si="1"/>
        <v>29.710338608435841</v>
      </c>
    </row>
    <row r="7" spans="1:15" x14ac:dyDescent="0.3">
      <c r="D7" s="1">
        <v>6</v>
      </c>
      <c r="E7" s="5">
        <f t="shared" si="2"/>
        <v>45.835921350012619</v>
      </c>
      <c r="F7" s="5">
        <f t="shared" si="3"/>
        <v>51.246117974981075</v>
      </c>
      <c r="G7" s="5">
        <f t="shared" si="4"/>
        <v>3.3436854000504743</v>
      </c>
      <c r="H7" s="5">
        <f t="shared" si="5"/>
        <v>49.179606750063094</v>
      </c>
      <c r="I7" s="5">
        <f t="shared" si="6"/>
        <v>47.9024325749306</v>
      </c>
      <c r="J7" s="6">
        <f t="shared" si="7"/>
        <v>2.6661989934116496E-2</v>
      </c>
      <c r="K7" s="5"/>
      <c r="L7" s="5">
        <f t="shared" si="0"/>
        <v>30.000323195760625</v>
      </c>
      <c r="M7" s="5">
        <f t="shared" si="1"/>
        <v>30.041744274462218</v>
      </c>
    </row>
    <row r="8" spans="1:15" x14ac:dyDescent="0.3">
      <c r="D8" s="1">
        <v>7</v>
      </c>
      <c r="E8" s="5">
        <f t="shared" si="2"/>
        <v>47.9024325749306</v>
      </c>
      <c r="F8" s="5">
        <f t="shared" si="3"/>
        <v>51.246117974981075</v>
      </c>
      <c r="G8" s="5">
        <f t="shared" si="4"/>
        <v>2.0665112249179831</v>
      </c>
      <c r="H8" s="5">
        <f t="shared" si="5"/>
        <v>49.968943799848581</v>
      </c>
      <c r="I8" s="5">
        <f t="shared" si="6"/>
        <v>49.179606750063094</v>
      </c>
      <c r="J8" s="6">
        <f t="shared" si="7"/>
        <v>2.5969589013252029E-2</v>
      </c>
      <c r="K8" s="5"/>
      <c r="L8" s="5">
        <f t="shared" si="0"/>
        <v>30.100422159223147</v>
      </c>
      <c r="M8" s="5">
        <f t="shared" si="1"/>
        <v>30.041744274462218</v>
      </c>
    </row>
    <row r="9" spans="1:15" x14ac:dyDescent="0.3">
      <c r="D9" s="1">
        <v>8</v>
      </c>
      <c r="E9" s="5">
        <f t="shared" si="2"/>
        <v>47.9024325749306</v>
      </c>
      <c r="F9" s="5">
        <f t="shared" si="3"/>
        <v>49.968943799848581</v>
      </c>
      <c r="G9" s="5">
        <f t="shared" si="4"/>
        <v>1.2771741751324912</v>
      </c>
      <c r="H9" s="5">
        <f t="shared" si="5"/>
        <v>49.179606750063094</v>
      </c>
      <c r="I9" s="5">
        <f t="shared" si="6"/>
        <v>48.691769624716088</v>
      </c>
      <c r="J9" s="6">
        <f t="shared" si="7"/>
        <v>1.0018882638830584E-2</v>
      </c>
      <c r="K9" s="5"/>
      <c r="L9" s="5">
        <f t="shared" si="0"/>
        <v>30.100422159223147</v>
      </c>
      <c r="M9" s="5">
        <f t="shared" si="1"/>
        <v>30.096348379918613</v>
      </c>
    </row>
    <row r="10" spans="1:15" x14ac:dyDescent="0.3">
      <c r="D10" s="1">
        <v>9</v>
      </c>
      <c r="E10" s="5">
        <f t="shared" si="2"/>
        <v>47.9024325749306</v>
      </c>
      <c r="F10" s="5">
        <f t="shared" si="3"/>
        <v>49.179606750063094</v>
      </c>
      <c r="G10" s="5">
        <f t="shared" si="4"/>
        <v>0.78933704978549202</v>
      </c>
      <c r="H10" s="5">
        <f t="shared" si="5"/>
        <v>48.691769624716088</v>
      </c>
      <c r="I10" s="5">
        <f t="shared" si="6"/>
        <v>48.390269700277599</v>
      </c>
      <c r="J10" s="6">
        <f t="shared" si="7"/>
        <v>6.2305898749053382E-3</v>
      </c>
      <c r="K10" s="5"/>
      <c r="L10" s="5">
        <f t="shared" si="0"/>
        <v>30.100422159223147</v>
      </c>
      <c r="M10" s="5">
        <f t="shared" si="1"/>
        <v>30.110200349498093</v>
      </c>
    </row>
    <row r="11" spans="1:15" x14ac:dyDescent="0.3">
      <c r="D11" s="1">
        <v>10</v>
      </c>
      <c r="E11" s="5">
        <f t="shared" si="2"/>
        <v>48.390269700277599</v>
      </c>
      <c r="F11" s="5">
        <f t="shared" si="3"/>
        <v>49.179606750063094</v>
      </c>
      <c r="G11" s="5">
        <f t="shared" si="4"/>
        <v>0.48783712534700358</v>
      </c>
      <c r="H11" s="5">
        <f t="shared" si="5"/>
        <v>48.878106825624606</v>
      </c>
      <c r="I11" s="5">
        <f t="shared" si="6"/>
        <v>48.691769624716088</v>
      </c>
      <c r="J11" s="6">
        <f t="shared" si="7"/>
        <v>6.192010000093443E-3</v>
      </c>
      <c r="K11" s="5"/>
      <c r="L11" s="5">
        <f t="shared" si="0"/>
        <v>30.108853720737482</v>
      </c>
      <c r="M11" s="5">
        <f t="shared" si="1"/>
        <v>30.110200349498093</v>
      </c>
    </row>
    <row r="12" spans="1:15" x14ac:dyDescent="0.3">
      <c r="D12" s="1">
        <v>11</v>
      </c>
      <c r="E12" s="5">
        <f t="shared" si="2"/>
        <v>48.691769624716088</v>
      </c>
      <c r="F12" s="5">
        <f t="shared" si="3"/>
        <v>49.179606750063094</v>
      </c>
      <c r="G12" s="5">
        <f t="shared" si="4"/>
        <v>0.30149992443849283</v>
      </c>
      <c r="H12" s="5">
        <f t="shared" si="5"/>
        <v>48.993269549154583</v>
      </c>
      <c r="I12" s="5">
        <f t="shared" si="6"/>
        <v>48.878106825624606</v>
      </c>
      <c r="J12" s="6">
        <f t="shared" si="7"/>
        <v>3.8122835152614785E-3</v>
      </c>
      <c r="K12" s="5"/>
      <c r="L12" s="5">
        <f t="shared" si="0"/>
        <v>30.111162038339298</v>
      </c>
      <c r="M12" s="5">
        <f t="shared" si="1"/>
        <v>30.110200349498093</v>
      </c>
    </row>
    <row r="13" spans="1:15" x14ac:dyDescent="0.3">
      <c r="D13" s="1">
        <v>12</v>
      </c>
      <c r="E13" s="5">
        <f t="shared" si="2"/>
        <v>48.691769624716088</v>
      </c>
      <c r="F13" s="5">
        <f t="shared" si="3"/>
        <v>48.993269549154583</v>
      </c>
      <c r="G13" s="5">
        <f t="shared" si="4"/>
        <v>0.18633720090851516</v>
      </c>
      <c r="H13" s="5">
        <f t="shared" si="5"/>
        <v>48.878106825624606</v>
      </c>
      <c r="I13" s="5">
        <f t="shared" si="6"/>
        <v>48.806932348246065</v>
      </c>
      <c r="J13" s="6">
        <f t="shared" si="7"/>
        <v>1.4582862301342518E-3</v>
      </c>
      <c r="K13" s="5"/>
      <c r="L13" s="5">
        <f t="shared" si="0"/>
        <v>30.111162038339298</v>
      </c>
      <c r="M13" s="5">
        <f t="shared" si="1"/>
        <v>30.111252910327529</v>
      </c>
    </row>
    <row r="14" spans="1:15" x14ac:dyDescent="0.3">
      <c r="D14" s="1">
        <v>13</v>
      </c>
      <c r="E14" s="5">
        <f t="shared" si="2"/>
        <v>48.806932348246065</v>
      </c>
      <c r="F14" s="5">
        <f t="shared" si="3"/>
        <v>48.993269549154583</v>
      </c>
      <c r="G14" s="5">
        <f t="shared" si="4"/>
        <v>0.11516272352998207</v>
      </c>
      <c r="H14" s="5">
        <f t="shared" si="5"/>
        <v>48.922095071776049</v>
      </c>
      <c r="I14" s="5">
        <f t="shared" si="6"/>
        <v>48.878106825624606</v>
      </c>
      <c r="J14" s="6">
        <f t="shared" si="7"/>
        <v>1.4561627280790593E-3</v>
      </c>
      <c r="K14" s="5"/>
      <c r="L14" s="5">
        <f t="shared" si="0"/>
        <v>30.111458482300783</v>
      </c>
      <c r="M14" s="5">
        <f t="shared" si="1"/>
        <v>30.111252910327529</v>
      </c>
    </row>
    <row r="15" spans="1:15" x14ac:dyDescent="0.3">
      <c r="D15" s="1">
        <v>14</v>
      </c>
      <c r="E15" s="5">
        <f t="shared" si="2"/>
        <v>48.806932348246065</v>
      </c>
      <c r="F15" s="5">
        <f t="shared" si="3"/>
        <v>48.922095071776049</v>
      </c>
      <c r="G15" s="5">
        <f t="shared" si="4"/>
        <v>7.1174477378537465E-2</v>
      </c>
      <c r="H15" s="5">
        <f t="shared" si="5"/>
        <v>48.878106825624606</v>
      </c>
      <c r="I15" s="5">
        <f t="shared" si="6"/>
        <v>48.850920594397515</v>
      </c>
      <c r="J15" s="6">
        <f t="shared" si="7"/>
        <v>5.5651420477445513E-4</v>
      </c>
      <c r="K15" s="5"/>
      <c r="L15" s="5">
        <f t="shared" si="0"/>
        <v>30.111458482300783</v>
      </c>
      <c r="M15" s="5">
        <f t="shared" si="1"/>
        <v>30.1114314053073</v>
      </c>
    </row>
    <row r="16" spans="1:15" x14ac:dyDescent="0.3">
      <c r="D16" s="1">
        <v>15</v>
      </c>
      <c r="E16" s="5">
        <f t="shared" si="2"/>
        <v>48.806932348246065</v>
      </c>
      <c r="F16" s="5">
        <f t="shared" si="3"/>
        <v>48.878106825624606</v>
      </c>
      <c r="G16" s="5">
        <f t="shared" si="4"/>
        <v>4.3988246151448987E-2</v>
      </c>
      <c r="H16" s="5">
        <f t="shared" si="5"/>
        <v>48.850920594397515</v>
      </c>
      <c r="I16" s="5">
        <f t="shared" si="6"/>
        <v>48.834118579473156</v>
      </c>
      <c r="J16" s="6">
        <f t="shared" si="7"/>
        <v>3.4406303242711484E-4</v>
      </c>
      <c r="K16" s="5"/>
      <c r="L16" s="5">
        <f t="shared" si="0"/>
        <v>30.111458482300783</v>
      </c>
      <c r="M16" s="5">
        <f t="shared" si="1"/>
        <v>30.111479934267255</v>
      </c>
    </row>
    <row r="17" spans="4:13" x14ac:dyDescent="0.3">
      <c r="D17" s="1">
        <v>16</v>
      </c>
      <c r="E17" s="5">
        <f t="shared" si="2"/>
        <v>48.834118579473156</v>
      </c>
      <c r="F17" s="5">
        <f t="shared" si="3"/>
        <v>48.878106825624606</v>
      </c>
      <c r="G17" s="5">
        <f t="shared" si="4"/>
        <v>2.7186231227092874E-2</v>
      </c>
      <c r="H17" s="5">
        <f t="shared" si="5"/>
        <v>48.861304810700247</v>
      </c>
      <c r="I17" s="5">
        <f t="shared" si="6"/>
        <v>48.850920594397515</v>
      </c>
      <c r="J17" s="6">
        <f t="shared" si="7"/>
        <v>3.4394469377278813E-4</v>
      </c>
      <c r="K17" s="5"/>
      <c r="L17" s="5">
        <f t="shared" si="0"/>
        <v>30.111481262156008</v>
      </c>
      <c r="M17" s="5">
        <f t="shared" si="1"/>
        <v>30.111479934267255</v>
      </c>
    </row>
    <row r="18" spans="4:13" x14ac:dyDescent="0.3">
      <c r="D18" s="1">
        <v>17</v>
      </c>
      <c r="E18" s="5">
        <f t="shared" si="2"/>
        <v>48.834118579473156</v>
      </c>
      <c r="F18" s="5">
        <f t="shared" si="3"/>
        <v>48.861304810700247</v>
      </c>
      <c r="G18" s="5">
        <f t="shared" si="4"/>
        <v>1.6802014924356113E-2</v>
      </c>
      <c r="H18" s="5">
        <f t="shared" si="5"/>
        <v>48.850920594397515</v>
      </c>
      <c r="I18" s="5">
        <f t="shared" si="6"/>
        <v>48.844502795775888</v>
      </c>
      <c r="J18" s="6">
        <f t="shared" si="7"/>
        <v>1.313924444775292E-4</v>
      </c>
      <c r="K18" s="5"/>
      <c r="L18" s="5">
        <f t="shared" si="0"/>
        <v>30.111481262156008</v>
      </c>
      <c r="M18" s="5">
        <f t="shared" si="1"/>
        <v>30.111486012806328</v>
      </c>
    </row>
    <row r="19" spans="4:13" x14ac:dyDescent="0.3">
      <c r="D19" s="1">
        <v>18</v>
      </c>
      <c r="E19" s="5">
        <f t="shared" si="2"/>
        <v>48.844502795775888</v>
      </c>
      <c r="F19" s="5">
        <f t="shared" si="3"/>
        <v>48.861304810700247</v>
      </c>
      <c r="G19" s="5">
        <f t="shared" si="4"/>
        <v>1.0384216302736759E-2</v>
      </c>
      <c r="H19" s="5">
        <f t="shared" si="5"/>
        <v>48.854887012078628</v>
      </c>
      <c r="I19" s="5">
        <f t="shared" si="6"/>
        <v>48.850920594397515</v>
      </c>
      <c r="J19" s="6">
        <f t="shared" si="7"/>
        <v>1.3137518277112122E-4</v>
      </c>
      <c r="K19" s="5"/>
      <c r="L19" s="5">
        <f t="shared" si="0"/>
        <v>30.11148520480193</v>
      </c>
      <c r="M19" s="5">
        <f t="shared" si="1"/>
        <v>30.111486012806328</v>
      </c>
    </row>
    <row r="20" spans="4:13" x14ac:dyDescent="0.3">
      <c r="D20" s="1">
        <v>19</v>
      </c>
      <c r="E20" s="5">
        <f t="shared" si="2"/>
        <v>48.850920594397515</v>
      </c>
      <c r="F20" s="5">
        <f t="shared" si="3"/>
        <v>48.861304810700247</v>
      </c>
      <c r="G20" s="5">
        <f t="shared" si="4"/>
        <v>6.4177986216193547E-3</v>
      </c>
      <c r="H20" s="5">
        <f t="shared" si="5"/>
        <v>48.857338393019134</v>
      </c>
      <c r="I20" s="5">
        <f t="shared" si="6"/>
        <v>48.854887012078628</v>
      </c>
      <c r="J20" s="6">
        <f t="shared" si="7"/>
        <v>8.1187736246986046E-5</v>
      </c>
      <c r="K20" s="5"/>
      <c r="L20" s="5">
        <f t="shared" si="0"/>
        <v>30.111486326278346</v>
      </c>
      <c r="M20" s="5">
        <f t="shared" si="1"/>
        <v>30.111486012806328</v>
      </c>
    </row>
    <row r="21" spans="4:13" x14ac:dyDescent="0.3">
      <c r="D21" s="1">
        <v>20</v>
      </c>
      <c r="E21" s="7">
        <f t="shared" si="2"/>
        <v>48.850920594397515</v>
      </c>
      <c r="F21" s="7">
        <f t="shared" si="3"/>
        <v>48.857338393019134</v>
      </c>
      <c r="G21" s="5">
        <f t="shared" si="4"/>
        <v>3.9664176811130139E-3</v>
      </c>
      <c r="H21" s="7">
        <f t="shared" si="5"/>
        <v>48.854887012078628</v>
      </c>
      <c r="I21" s="7">
        <f t="shared" si="6"/>
        <v>48.853371975338021</v>
      </c>
      <c r="J21" s="6">
        <f t="shared" si="7"/>
        <v>3.1011917485886247E-5</v>
      </c>
      <c r="K21" s="5"/>
      <c r="L21" s="5">
        <f t="shared" si="0"/>
        <v>30.111486326278346</v>
      </c>
      <c r="M21" s="5">
        <f t="shared" si="1"/>
        <v>30.111486443021604</v>
      </c>
    </row>
    <row r="22" spans="4:13" ht="15" thickBot="1" x14ac:dyDescent="0.35"/>
    <row r="23" spans="4:13" ht="15.6" thickTop="1" thickBot="1" x14ac:dyDescent="0.35">
      <c r="F23" s="15" t="s">
        <v>12</v>
      </c>
      <c r="G23" s="15"/>
      <c r="H23" s="15"/>
      <c r="I23" s="15"/>
      <c r="J23" s="15"/>
      <c r="K23" s="15"/>
    </row>
    <row r="24" spans="4:13" ht="15.6" thickTop="1" thickBot="1" x14ac:dyDescent="0.35">
      <c r="F24" s="12" t="s">
        <v>11</v>
      </c>
      <c r="G24" s="13"/>
      <c r="H24" s="13"/>
      <c r="I24" s="13"/>
      <c r="J24" s="13"/>
      <c r="K24" s="14"/>
    </row>
  </sheetData>
  <mergeCells count="2">
    <mergeCell ref="F23:K23"/>
    <mergeCell ref="F24:K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E6D5-036E-4D8B-85E8-EC84FF236412}">
  <dimension ref="A1:G5"/>
  <sheetViews>
    <sheetView zoomScale="145" zoomScaleNormal="145" workbookViewId="0">
      <selection activeCell="G4" sqref="G4:G5"/>
    </sheetView>
  </sheetViews>
  <sheetFormatPr baseColWidth="10" defaultRowHeight="14.4" x14ac:dyDescent="0.3"/>
  <cols>
    <col min="1" max="3" width="11.5546875" style="1"/>
    <col min="4" max="5" width="16.77734375" style="1" bestFit="1" customWidth="1"/>
    <col min="6" max="6" width="11.5546875" style="1"/>
    <col min="7" max="7" width="20" style="1" bestFit="1" customWidth="1"/>
    <col min="8" max="8" width="19.6640625" style="1" bestFit="1" customWidth="1"/>
    <col min="9" max="16384" width="11.5546875" style="1"/>
  </cols>
  <sheetData>
    <row r="1" spans="1:7" ht="15.6" thickTop="1" thickBot="1" x14ac:dyDescent="0.35">
      <c r="A1" s="2" t="s">
        <v>22</v>
      </c>
      <c r="B1" s="2" t="s">
        <v>23</v>
      </c>
      <c r="C1" s="2" t="s">
        <v>24</v>
      </c>
      <c r="D1" s="2" t="s">
        <v>25</v>
      </c>
    </row>
    <row r="2" spans="1:7" ht="15.6" thickTop="1" thickBot="1" x14ac:dyDescent="0.35">
      <c r="A2" s="17">
        <v>2.2000000000000002</v>
      </c>
      <c r="B2" s="17">
        <v>1.3999999999999995</v>
      </c>
      <c r="C2" s="18">
        <f>(A2-3)^2+(B2-3)^2</f>
        <v>3.2000000000000015</v>
      </c>
      <c r="D2" s="18">
        <f>A2+2*B2-4</f>
        <v>0.99999999999999911</v>
      </c>
      <c r="F2" s="18">
        <v>1</v>
      </c>
      <c r="G2" s="2" t="s">
        <v>26</v>
      </c>
    </row>
    <row r="3" spans="1:7" ht="15" thickTop="1" x14ac:dyDescent="0.3"/>
    <row r="4" spans="1:7" x14ac:dyDescent="0.3">
      <c r="G4" s="18" t="s">
        <v>28</v>
      </c>
    </row>
    <row r="5" spans="1:7" x14ac:dyDescent="0.3">
      <c r="G5" s="17" t="s">
        <v>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B692-5FDD-47A9-939F-2C73CA3D0C93}">
  <dimension ref="A1:H8"/>
  <sheetViews>
    <sheetView tabSelected="1" zoomScale="160" zoomScaleNormal="160" workbookViewId="0">
      <selection activeCell="G14" sqref="G14"/>
    </sheetView>
  </sheetViews>
  <sheetFormatPr baseColWidth="10" defaultRowHeight="14.4" x14ac:dyDescent="0.3"/>
  <cols>
    <col min="1" max="3" width="11.5546875" style="1"/>
    <col min="4" max="4" width="20.88671875" style="1" bestFit="1" customWidth="1"/>
    <col min="5" max="7" width="11.5546875" style="1"/>
    <col min="8" max="8" width="31.109375" style="1" bestFit="1" customWidth="1"/>
    <col min="9" max="16384" width="11.5546875" style="1"/>
  </cols>
  <sheetData>
    <row r="1" spans="1:8" ht="15.6" thickTop="1" thickBot="1" x14ac:dyDescent="0.35">
      <c r="A1" s="2" t="s">
        <v>5</v>
      </c>
      <c r="B1" s="2" t="s">
        <v>6</v>
      </c>
      <c r="C1" s="2" t="s">
        <v>29</v>
      </c>
      <c r="D1" s="2" t="s">
        <v>33</v>
      </c>
      <c r="E1" s="2" t="s">
        <v>35</v>
      </c>
    </row>
    <row r="2" spans="1:8" ht="15" thickTop="1" x14ac:dyDescent="0.3">
      <c r="A2" s="17">
        <v>123.07692307692304</v>
      </c>
      <c r="B2" s="17">
        <v>307.69230769230768</v>
      </c>
      <c r="C2" s="18">
        <f>13500*A2+15000*B2</f>
        <v>6276923.0769230761</v>
      </c>
      <c r="D2" s="18">
        <f>700*A2+500*B2</f>
        <v>239999.99999999997</v>
      </c>
      <c r="E2" s="18">
        <f>15*A2+20*B2</f>
        <v>7999.9999999999991</v>
      </c>
      <c r="G2" s="18">
        <v>240000</v>
      </c>
      <c r="H2" s="1" t="s">
        <v>34</v>
      </c>
    </row>
    <row r="3" spans="1:8" x14ac:dyDescent="0.3">
      <c r="G3" s="18">
        <v>8000</v>
      </c>
      <c r="H3" s="1" t="s">
        <v>30</v>
      </c>
    </row>
    <row r="4" spans="1:8" x14ac:dyDescent="0.3">
      <c r="G4" s="18">
        <v>400</v>
      </c>
      <c r="H4" s="1" t="s">
        <v>31</v>
      </c>
    </row>
    <row r="5" spans="1:8" x14ac:dyDescent="0.3">
      <c r="G5" s="18">
        <v>350</v>
      </c>
      <c r="H5" s="1" t="s">
        <v>32</v>
      </c>
    </row>
    <row r="7" spans="1:8" x14ac:dyDescent="0.3">
      <c r="H7" s="18" t="s">
        <v>28</v>
      </c>
    </row>
    <row r="8" spans="1:8" x14ac:dyDescent="0.3">
      <c r="H8" s="17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PROB1_1</vt:lpstr>
      <vt:lpstr>PROB1_2</vt:lpstr>
      <vt:lpstr>PROB1_3</vt:lpstr>
      <vt:lpstr>PROB2</vt:lpstr>
      <vt:lpstr>PROB5</vt:lpstr>
      <vt:lpstr>PROB6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 MARROQUIN, SERGIO ALEJANDRO</dc:creator>
  <cp:lastModifiedBy>VASQUEZ MARROQUIN, SERGIO ALEJANDRO</cp:lastModifiedBy>
  <dcterms:created xsi:type="dcterms:W3CDTF">2023-10-31T00:17:48Z</dcterms:created>
  <dcterms:modified xsi:type="dcterms:W3CDTF">2023-11-06T02:32:13Z</dcterms:modified>
</cp:coreProperties>
</file>