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ergi\Desktop\Epicode DA\Giorno 15\esercizio-giorno-3-1\"/>
    </mc:Choice>
  </mc:AlternateContent>
  <xr:revisionPtr revIDLastSave="0" documentId="13_ncr:1_{63DC9599-BCA5-4C3B-BCED-973579CC95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ercizio 1" sheetId="2" r:id="rId1"/>
    <sheet name="Esercizio 2" sheetId="1" r:id="rId2"/>
    <sheet name="Grafici" sheetId="3" r:id="rId3"/>
    <sheet name="Pivot" sheetId="4" r:id="rId4"/>
  </sheets>
  <externalReferences>
    <externalReference r:id="rId5"/>
    <externalReference r:id="rId6"/>
  </externalReferences>
  <definedNames>
    <definedName name="_xlnm._FilterDatabase" localSheetId="0" hidden="1">'Esercizio 1'!$B$5:$G$162</definedName>
    <definedName name="_xlchart.v1.0" hidden="1">'Esercizio 1'!$C$6:$C$162</definedName>
    <definedName name="_xlchart.v1.1" hidden="1">'Esercizio 1'!$G$6:$G$162</definedName>
    <definedName name="_xlchart.v1.2" hidden="1">'Esercizio 1'!$C$6:$C$162</definedName>
    <definedName name="_xlchart.v1.3" hidden="1">'Esercizio 1'!$G$6:$G$162</definedName>
    <definedName name="FiltroDati_Settore">#N/A</definedName>
    <definedName name="FiltroDati_Settore1">#N/A</definedName>
    <definedName name="FiltroDati_Venditore">#N/A</definedName>
  </definedNames>
  <calcPr calcId="181029"/>
  <pivotCaches>
    <pivotCache cacheId="13" r:id="rId7"/>
  </pivotCaches>
  <extLst>
    <ext xmlns:x14="http://schemas.microsoft.com/office/spreadsheetml/2009/9/main" uri="{876F7934-8845-4945-9796-88D515C7AA90}">
      <x14:pivotCaches>
        <pivotCache cacheId="12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3" l="1"/>
  <c r="N21" i="3"/>
  <c r="N20" i="3"/>
  <c r="N19" i="3"/>
  <c r="N18" i="3"/>
  <c r="N17" i="3"/>
  <c r="N16" i="3"/>
  <c r="N15" i="3"/>
  <c r="N14" i="3"/>
  <c r="T13" i="3"/>
  <c r="N13" i="3"/>
  <c r="T12" i="3"/>
  <c r="N12" i="3"/>
  <c r="T11" i="3"/>
  <c r="N11" i="3"/>
  <c r="T10" i="3"/>
  <c r="N10" i="3"/>
  <c r="P6" i="3"/>
  <c r="O6" i="3"/>
  <c r="N6" i="3"/>
  <c r="M6" i="3"/>
  <c r="F18" i="1" l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C18" i="1"/>
  <c r="C19" i="1"/>
  <c r="C20" i="1"/>
  <c r="C21" i="1"/>
  <c r="C22" i="1"/>
  <c r="C23" i="1"/>
  <c r="C24" i="1"/>
  <c r="C17" i="1"/>
  <c r="N6" i="2"/>
  <c r="M6" i="2"/>
  <c r="L6" i="2"/>
  <c r="L3" i="2"/>
  <c r="K3" i="2"/>
  <c r="J3" i="2"/>
  <c r="C11" i="1"/>
  <c r="F26" i="1" l="1"/>
  <c r="F27" i="1" s="1"/>
  <c r="F29" i="1" s="1"/>
</calcChain>
</file>

<file path=xl/sharedStrings.xml><?xml version="1.0" encoding="utf-8"?>
<sst xmlns="http://schemas.openxmlformats.org/spreadsheetml/2006/main" count="1088" uniqueCount="80">
  <si>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</si>
  <si>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</si>
  <si>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</si>
  <si>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</si>
  <si>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</si>
  <si>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</si>
  <si>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</si>
  <si>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</si>
  <si>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</si>
  <si>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</si>
  <si>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</si>
  <si>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</si>
  <si>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</si>
  <si>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</si>
  <si>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</si>
  <si>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</si>
  <si>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</si>
  <si>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</si>
  <si>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</si>
  <si>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</si>
  <si>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</si>
  <si>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</si>
  <si>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</si>
  <si>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</si>
  <si>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</si>
  <si>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</si>
  <si>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</si>
  <si>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</si>
  <si>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</si>
  <si>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</si>
  <si>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</si>
  <si>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</si>
  <si>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</si>
  <si>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</si>
  <si>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</si>
  <si>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</si>
  <si>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</si>
  <si>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</si>
  <si>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</si>
  <si>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</si>
  <si>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</si>
  <si>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</si>
  <si>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</si>
  <si>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Venditore</t>
  </si>
  <si>
    <t>Fatturato</t>
  </si>
  <si>
    <t>Numero Fatture</t>
  </si>
  <si>
    <t>valore medio fattura</t>
  </si>
  <si>
    <t>Rossi</t>
  </si>
  <si>
    <t>Data</t>
  </si>
  <si>
    <t>Regione</t>
  </si>
  <si>
    <t>Settore</t>
  </si>
  <si>
    <t>codice prodotto</t>
  </si>
  <si>
    <t xml:space="preserve">Fatturato </t>
  </si>
  <si>
    <t>Bianchi</t>
  </si>
  <si>
    <t>Lombardia</t>
  </si>
  <si>
    <t>Cancelleria</t>
  </si>
  <si>
    <t>Neri</t>
  </si>
  <si>
    <t>Veneto</t>
  </si>
  <si>
    <t>Verdi</t>
  </si>
  <si>
    <t>Friuli</t>
  </si>
  <si>
    <t>Informatica</t>
  </si>
  <si>
    <t>Trentino</t>
  </si>
  <si>
    <t xml:space="preserve">Somma di Fatturato </t>
  </si>
  <si>
    <t>data</t>
  </si>
  <si>
    <t>venditore</t>
  </si>
  <si>
    <t>regione</t>
  </si>
  <si>
    <t>settore</t>
  </si>
  <si>
    <t>fatturato</t>
  </si>
  <si>
    <t>bianchi</t>
  </si>
  <si>
    <t>lombardia</t>
  </si>
  <si>
    <t>veneto</t>
  </si>
  <si>
    <t>friuli</t>
  </si>
  <si>
    <t>verdi</t>
  </si>
  <si>
    <t>rossi</t>
  </si>
  <si>
    <t>neri</t>
  </si>
  <si>
    <t>Etichette di colonna</t>
  </si>
  <si>
    <t>Etichette di riga</t>
  </si>
  <si>
    <t>Totale complessivo</t>
  </si>
  <si>
    <t>FATTURATO PER SETTORE</t>
  </si>
  <si>
    <t>FATTURATO PER CODICE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</si>
</sst>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44" fontId="0" fillId="0" borderId="0" xfId="1" applyFont="1" applyBorder="1"/>
    <xf numFmtId="0" fontId="4" fillId="0" borderId="0" xfId="0" quotePrefix="1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44" fontId="7" fillId="0" borderId="1" xfId="1" applyFont="1" applyBorder="1"/>
    <xf numFmtId="164" fontId="7" fillId="0" borderId="1" xfId="0" applyNumberFormat="1" applyFont="1" applyBorder="1"/>
    <xf numFmtId="0" fontId="0" fillId="4" borderId="1" xfId="0" applyFill="1" applyBorder="1"/>
    <xf numFmtId="0" fontId="3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44" fontId="8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2" xfId="0" applyBorder="1"/>
    <xf numFmtId="44" fontId="0" fillId="0" borderId="1" xfId="1" applyFont="1" applyBorder="1" applyAlignment="1">
      <alignment horizontal="center"/>
    </xf>
    <xf numFmtId="14" fontId="2" fillId="6" borderId="0" xfId="0" applyNumberFormat="1" applyFont="1" applyFill="1"/>
    <xf numFmtId="0" fontId="2" fillId="6" borderId="0" xfId="0" applyFont="1" applyFill="1"/>
    <xf numFmtId="14" fontId="0" fillId="0" borderId="0" xfId="0" applyNumberFormat="1"/>
    <xf numFmtId="14" fontId="9" fillId="0" borderId="0" xfId="0" applyNumberFormat="1" applyFont="1"/>
    <xf numFmtId="44" fontId="0" fillId="0" borderId="0" xfId="1" applyFont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Euro" xfId="2" xr:uid="{E251DA9F-1ED1-44ED-900A-854475B55E0C}"/>
    <cellStyle name="Normale" xfId="0" builtinId="0"/>
    <cellStyle name="Valuta" xfId="1" builtinId="4"/>
  </cellStyles>
  <dxfs count="17"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07/relationships/slicerCache" Target="slicerCaches/slicerCache3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regione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0F3-4979-9824-4B69A43270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F3-4979-9824-4B69A43270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0F3-4979-9824-4B69A43270C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0F3-4979-9824-4B69A43270C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0F3-4979-9824-4B69A43270C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0F3-4979-9824-4B69A43270C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0F3-4979-9824-4B69A43270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0F3-4979-9824-4B69A43270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0F3-4979-9824-4B69A43270C8}"/>
              </c:ext>
            </c:extLst>
          </c:dPt>
          <c:cat>
            <c:multiLvlStrRef>
              <c:f>[1]Foglio4!$L$10:$M$21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[1]Foglio4!$N$10:$N$21</c:f>
              <c:numCache>
                <c:formatCode>General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979-9824-4B69A432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[2]Foglio4!$T$9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F-4E9A-BDE6-633AA97A7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F-4E9A-BDE6-633AA97A7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F-4E9A-BDE6-633AA97A74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F-4E9A-BDE6-633AA97A740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F-4E9A-BDE6-633AA97A74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F-4E9A-BDE6-633AA97A740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1F-4E9A-BDE6-633AA97A740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1F-4E9A-BDE6-633AA97A74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1F-4E9A-BDE6-633AA97A7406}"/>
              </c:ext>
            </c:extLst>
          </c:dPt>
          <c:cat>
            <c:multiLvlStrRef>
              <c:f>[2]Foglio4!$R$10:$S$21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veneto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[2]Foglio4!$T$10:$T$21</c:f>
              <c:numCache>
                <c:formatCode>General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1F-4E9A-BDE6-633AA97A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Friuli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4970</c:v>
              </c:pt>
              <c:pt idx="1">
                <c:v>3990</c:v>
              </c:pt>
              <c:pt idx="2">
                <c:v>6955</c:v>
              </c:pt>
              <c:pt idx="3">
                <c:v>44030</c:v>
              </c:pt>
            </c:numLit>
          </c:val>
          <c:extLst>
            <c:ext xmlns:c16="http://schemas.microsoft.com/office/drawing/2014/chart" uri="{C3380CC4-5D6E-409C-BE32-E72D297353CC}">
              <c16:uniqueId val="{00000000-8FA9-46A6-B937-E306A52607BB}"/>
            </c:ext>
          </c:extLst>
        </c:ser>
        <c:ser>
          <c:idx val="1"/>
          <c:order val="1"/>
          <c:tx>
            <c:v>Lombardia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5510</c:v>
              </c:pt>
              <c:pt idx="1">
                <c:v>3533</c:v>
              </c:pt>
              <c:pt idx="2">
                <c:v>5800</c:v>
              </c:pt>
              <c:pt idx="3">
                <c:v>27720</c:v>
              </c:pt>
            </c:numLit>
          </c:val>
          <c:extLst>
            <c:ext xmlns:c16="http://schemas.microsoft.com/office/drawing/2014/chart" uri="{C3380CC4-5D6E-409C-BE32-E72D297353CC}">
              <c16:uniqueId val="{00000001-8FA9-46A6-B937-E306A52607BB}"/>
            </c:ext>
          </c:extLst>
        </c:ser>
        <c:ser>
          <c:idx val="2"/>
          <c:order val="2"/>
          <c:tx>
            <c:v>Trentino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3700</c:v>
              </c:pt>
              <c:pt idx="3">
                <c:v>1000</c:v>
              </c:pt>
            </c:numLit>
          </c:val>
          <c:extLst>
            <c:ext xmlns:c16="http://schemas.microsoft.com/office/drawing/2014/chart" uri="{C3380CC4-5D6E-409C-BE32-E72D297353CC}">
              <c16:uniqueId val="{00000002-8FA9-46A6-B937-E306A52607BB}"/>
            </c:ext>
          </c:extLst>
        </c:ser>
        <c:ser>
          <c:idx val="3"/>
          <c:order val="3"/>
          <c:tx>
            <c:v>Veneto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11818</c:v>
              </c:pt>
              <c:pt idx="1">
                <c:v>6288</c:v>
              </c:pt>
              <c:pt idx="2">
                <c:v>42755</c:v>
              </c:pt>
              <c:pt idx="3">
                <c:v>40174</c:v>
              </c:pt>
            </c:numLit>
          </c:val>
          <c:extLst>
            <c:ext xmlns:c16="http://schemas.microsoft.com/office/drawing/2014/chart" uri="{C3380CC4-5D6E-409C-BE32-E72D297353CC}">
              <c16:uniqueId val="{00000003-8FA9-46A6-B937-E306A526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676191"/>
        <c:axId val="1468652239"/>
      </c:barChart>
      <c:catAx>
        <c:axId val="14696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652239"/>
        <c:crosses val="autoZero"/>
        <c:auto val="1"/>
        <c:lblAlgn val="ctr"/>
        <c:lblOffset val="100"/>
        <c:noMultiLvlLbl val="0"/>
      </c:catAx>
      <c:valAx>
        <c:axId val="1468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Friuli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4970</c:v>
              </c:pt>
              <c:pt idx="1">
                <c:v>3990</c:v>
              </c:pt>
              <c:pt idx="2">
                <c:v>6955</c:v>
              </c:pt>
              <c:pt idx="3">
                <c:v>44030</c:v>
              </c:pt>
            </c:numLit>
          </c:val>
          <c:extLst>
            <c:ext xmlns:c16="http://schemas.microsoft.com/office/drawing/2014/chart" uri="{C3380CC4-5D6E-409C-BE32-E72D297353CC}">
              <c16:uniqueId val="{00000000-4AEF-4911-B297-5AA3973B4EB7}"/>
            </c:ext>
          </c:extLst>
        </c:ser>
        <c:ser>
          <c:idx val="1"/>
          <c:order val="1"/>
          <c:tx>
            <c:v>Lombardia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5510</c:v>
              </c:pt>
              <c:pt idx="1">
                <c:v>3533</c:v>
              </c:pt>
              <c:pt idx="2">
                <c:v>5800</c:v>
              </c:pt>
              <c:pt idx="3">
                <c:v>27720</c:v>
              </c:pt>
            </c:numLit>
          </c:val>
          <c:extLst>
            <c:ext xmlns:c16="http://schemas.microsoft.com/office/drawing/2014/chart" uri="{C3380CC4-5D6E-409C-BE32-E72D297353CC}">
              <c16:uniqueId val="{00000001-4AEF-4911-B297-5AA3973B4EB7}"/>
            </c:ext>
          </c:extLst>
        </c:ser>
        <c:ser>
          <c:idx val="2"/>
          <c:order val="2"/>
          <c:tx>
            <c:v>Trentino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3700</c:v>
              </c:pt>
              <c:pt idx="3">
                <c:v>1000</c:v>
              </c:pt>
            </c:numLit>
          </c:val>
          <c:extLst>
            <c:ext xmlns:c16="http://schemas.microsoft.com/office/drawing/2014/chart" uri="{C3380CC4-5D6E-409C-BE32-E72D297353CC}">
              <c16:uniqueId val="{00000002-4AEF-4911-B297-5AA3973B4EB7}"/>
            </c:ext>
          </c:extLst>
        </c:ser>
        <c:ser>
          <c:idx val="3"/>
          <c:order val="3"/>
          <c:tx>
            <c:v>Veneto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Bianchi</c:v>
              </c:pt>
              <c:pt idx="1">
                <c:v>Neri</c:v>
              </c:pt>
              <c:pt idx="2">
                <c:v>Rossi</c:v>
              </c:pt>
              <c:pt idx="3">
                <c:v>Verdi</c:v>
              </c:pt>
            </c:strLit>
          </c:cat>
          <c:val>
            <c:numLit>
              <c:formatCode>General</c:formatCode>
              <c:ptCount val="4"/>
              <c:pt idx="0">
                <c:v>11818</c:v>
              </c:pt>
              <c:pt idx="1">
                <c:v>6288</c:v>
              </c:pt>
              <c:pt idx="2">
                <c:v>42755</c:v>
              </c:pt>
              <c:pt idx="3">
                <c:v>40174</c:v>
              </c:pt>
            </c:numLit>
          </c:val>
          <c:extLst>
            <c:ext xmlns:c16="http://schemas.microsoft.com/office/drawing/2014/chart" uri="{C3380CC4-5D6E-409C-BE32-E72D297353CC}">
              <c16:uniqueId val="{00000003-4AEF-4911-B297-5AA3973B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676191"/>
        <c:axId val="1468652239"/>
      </c:barChart>
      <c:catAx>
        <c:axId val="14696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652239"/>
        <c:crosses val="autoZero"/>
        <c:auto val="1"/>
        <c:lblAlgn val="ctr"/>
        <c:lblOffset val="100"/>
        <c:noMultiLvlLbl val="0"/>
      </c:catAx>
      <c:valAx>
        <c:axId val="14686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Friuli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4970</c:v>
              </c:pt>
            </c:numLit>
          </c:val>
          <c:extLst>
            <c:ext xmlns:c16="http://schemas.microsoft.com/office/drawing/2014/chart" uri="{C3380CC4-5D6E-409C-BE32-E72D297353CC}">
              <c16:uniqueId val="{00000000-4638-46E2-858A-96E79D37E0C4}"/>
            </c:ext>
          </c:extLst>
        </c:ser>
        <c:ser>
          <c:idx val="1"/>
          <c:order val="1"/>
          <c:tx>
            <c:v>Lombardia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strLit>
          </c:cat>
          <c:val>
            <c:numLit>
              <c:formatCode>General</c:formatCode>
              <c:ptCount val="3"/>
              <c:pt idx="0">
                <c:v>2850</c:v>
              </c:pt>
              <c:pt idx="1">
                <c:v>1270</c:v>
              </c:pt>
              <c:pt idx="2">
                <c:v>1390</c:v>
              </c:pt>
            </c:numLit>
          </c:val>
          <c:extLst>
            <c:ext xmlns:c16="http://schemas.microsoft.com/office/drawing/2014/chart" uri="{C3380CC4-5D6E-409C-BE32-E72D297353CC}">
              <c16:uniqueId val="{00000001-4638-46E2-858A-96E79D37E0C4}"/>
            </c:ext>
          </c:extLst>
        </c:ser>
        <c:ser>
          <c:idx val="2"/>
          <c:order val="2"/>
          <c:tx>
            <c:v>Veneto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strLit>
          </c:cat>
          <c:val>
            <c:numLit>
              <c:formatCode>General</c:formatCode>
              <c:ptCount val="3"/>
              <c:pt idx="0">
                <c:v>7464</c:v>
              </c:pt>
              <c:pt idx="1">
                <c:v>650</c:v>
              </c:pt>
              <c:pt idx="2">
                <c:v>3704</c:v>
              </c:pt>
            </c:numLit>
          </c:val>
          <c:extLst>
            <c:ext xmlns:c16="http://schemas.microsoft.com/office/drawing/2014/chart" uri="{C3380CC4-5D6E-409C-BE32-E72D297353CC}">
              <c16:uniqueId val="{00000002-4638-46E2-858A-96E79D37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9023"/>
        <c:axId val="2027637216"/>
      </c:barChart>
      <c:catAx>
        <c:axId val="7550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37216"/>
        <c:crosses val="autoZero"/>
        <c:auto val="1"/>
        <c:lblAlgn val="ctr"/>
        <c:lblOffset val="100"/>
        <c:noMultiLvlLbl val="0"/>
      </c:catAx>
      <c:valAx>
        <c:axId val="2027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0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Fatturato totale venditori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Fatturato totale venditori</a:t>
          </a:r>
        </a:p>
      </cx:txPr>
    </cx:title>
    <cx:plotArea>
      <cx:plotAreaRegion>
        <cx:series layoutId="clusteredColumn" uniqueId="{D9E836CB-AD78-4471-BC05-F8CB04C38DBF}">
          <cx:dataPt idx="0">
            <cx:spPr>
              <a:solidFill>
                <a:srgbClr val="FFC0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Pt idx="3">
            <cx:spPr>
              <a:solidFill>
                <a:srgbClr val="ED7D31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C3E8041F-EAE1-46B4-8FCC-E73038FE276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29FF524-BBB9-424C-BD7B-F0A1C2B8BA4D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6E693DE-4E4A-4A68-9D9F-4F0567930CF5}"/>
            </a:ext>
          </a:extLst>
        </xdr:cNvPr>
        <xdr:cNvSpPr txBox="1"/>
      </xdr:nvSpPr>
      <xdr:spPr>
        <a:xfrm>
          <a:off x="885825" y="161925"/>
          <a:ext cx="3676650" cy="11334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DF719FF6-9DA0-4D06-A11D-B60264DD4AFF}"/>
            </a:ext>
          </a:extLst>
        </xdr:cNvPr>
        <xdr:cNvSpPr txBox="1"/>
      </xdr:nvSpPr>
      <xdr:spPr>
        <a:xfrm>
          <a:off x="8353426" y="1781175"/>
          <a:ext cx="1343024" cy="4857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</xdr:row>
      <xdr:rowOff>0</xdr:rowOff>
    </xdr:from>
    <xdr:to>
      <xdr:col>29</xdr:col>
      <xdr:colOff>571500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5ACA22CE-2F86-44A0-899A-D230BCDFC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2650" y="19050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20</xdr:col>
      <xdr:colOff>753047</xdr:colOff>
      <xdr:row>15</xdr:row>
      <xdr:rowOff>123949</xdr:rowOff>
    </xdr:from>
    <xdr:to>
      <xdr:col>29</xdr:col>
      <xdr:colOff>601434</xdr:colOff>
      <xdr:row>36</xdr:row>
      <xdr:rowOff>97971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EDF250F-2FBD-4CFE-8439-84B5979D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36044</xdr:colOff>
      <xdr:row>37</xdr:row>
      <xdr:rowOff>6606</xdr:rowOff>
    </xdr:from>
    <xdr:to>
      <xdr:col>29</xdr:col>
      <xdr:colOff>723899</xdr:colOff>
      <xdr:row>57</xdr:row>
      <xdr:rowOff>114299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095D00F-55F5-4DBE-86CD-15378AA76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57150</xdr:rowOff>
    </xdr:from>
    <xdr:to>
      <xdr:col>5</xdr:col>
      <xdr:colOff>450850</xdr:colOff>
      <xdr:row>29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D0AFEA-6710-4773-9F5B-7CA6CB165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673100</xdr:colOff>
      <xdr:row>15</xdr:row>
      <xdr:rowOff>63500</xdr:rowOff>
    </xdr:from>
    <xdr:to>
      <xdr:col>7</xdr:col>
      <xdr:colOff>320222</xdr:colOff>
      <xdr:row>28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ttore">
              <a:extLst>
                <a:ext uri="{FF2B5EF4-FFF2-40B4-BE49-F238E27FC236}">
                  <a16:creationId xmlns:a16="http://schemas.microsoft.com/office/drawing/2014/main" id="{47340E50-F3B4-49FA-A002-C45CCA1888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4707" y="2948214"/>
              <a:ext cx="2001158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476250</xdr:colOff>
      <xdr:row>15</xdr:row>
      <xdr:rowOff>57150</xdr:rowOff>
    </xdr:from>
    <xdr:to>
      <xdr:col>5</xdr:col>
      <xdr:colOff>450850</xdr:colOff>
      <xdr:row>29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9F146E-5898-4B1C-8D41-1054EEEFE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673100</xdr:colOff>
      <xdr:row>15</xdr:row>
      <xdr:rowOff>63500</xdr:rowOff>
    </xdr:from>
    <xdr:to>
      <xdr:col>6</xdr:col>
      <xdr:colOff>688522</xdr:colOff>
      <xdr:row>28</xdr:row>
      <xdr:rowOff>15869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ttore 1">
              <a:extLst>
                <a:ext uri="{FF2B5EF4-FFF2-40B4-BE49-F238E27FC236}">
                  <a16:creationId xmlns:a16="http://schemas.microsoft.com/office/drawing/2014/main" id="{4F22DC47-8C4A-4445-89BF-0BCBB5422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4707" y="2948214"/>
              <a:ext cx="1607458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10</xdr:col>
      <xdr:colOff>628650</xdr:colOff>
      <xdr:row>15</xdr:row>
      <xdr:rowOff>31750</xdr:rowOff>
    </xdr:from>
    <xdr:to>
      <xdr:col>15</xdr:col>
      <xdr:colOff>285750</xdr:colOff>
      <xdr:row>29</xdr:row>
      <xdr:rowOff>107950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C7146F9-3328-415A-AC19-07A67BF61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876300</xdr:colOff>
      <xdr:row>15</xdr:row>
      <xdr:rowOff>12700</xdr:rowOff>
    </xdr:from>
    <xdr:to>
      <xdr:col>16</xdr:col>
      <xdr:colOff>928461</xdr:colOff>
      <xdr:row>27</xdr:row>
      <xdr:rowOff>155569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itore">
              <a:extLst>
                <a:ext uri="{FF2B5EF4-FFF2-40B4-BE49-F238E27FC236}">
                  <a16:creationId xmlns:a16="http://schemas.microsoft.com/office/drawing/2014/main" id="{3F15A399-F128-4778-A88C-45481B552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67764" y="2897414"/>
              <a:ext cx="1644197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/Downloads/day3-soluzioni-eserciz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/Downloads/day3-soluzioni-esercizi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-ese-1-giorno3"/>
      <sheetName val="sol-2-ese-2-giorno3"/>
      <sheetName val="Grafici"/>
      <sheetName val="Foglio4"/>
    </sheetNames>
    <sheetDataSet>
      <sheetData sheetId="0" refreshError="1"/>
      <sheetData sheetId="1" refreshError="1"/>
      <sheetData sheetId="2" refreshError="1"/>
      <sheetData sheetId="3">
        <row r="10">
          <cell r="L10" t="str">
            <v>bianchi</v>
          </cell>
          <cell r="M10" t="str">
            <v>lombardia</v>
          </cell>
          <cell r="N10">
            <v>39950</v>
          </cell>
        </row>
        <row r="11">
          <cell r="M11" t="str">
            <v>veneto</v>
          </cell>
          <cell r="N11">
            <v>70478</v>
          </cell>
        </row>
        <row r="12">
          <cell r="M12" t="str">
            <v>friuli</v>
          </cell>
          <cell r="N12">
            <v>70478</v>
          </cell>
        </row>
        <row r="13">
          <cell r="L13" t="str">
            <v>verdi</v>
          </cell>
          <cell r="M13" t="str">
            <v>lombardia</v>
          </cell>
          <cell r="N13">
            <v>37960</v>
          </cell>
        </row>
        <row r="14">
          <cell r="M14" t="str">
            <v>veneto</v>
          </cell>
          <cell r="N14">
            <v>40174</v>
          </cell>
        </row>
        <row r="15">
          <cell r="M15" t="str">
            <v>friuli</v>
          </cell>
          <cell r="N15">
            <v>44030</v>
          </cell>
        </row>
        <row r="16">
          <cell r="L16" t="str">
            <v>rossi</v>
          </cell>
          <cell r="M16" t="str">
            <v>lombardia</v>
          </cell>
          <cell r="N16">
            <v>32920</v>
          </cell>
        </row>
        <row r="17">
          <cell r="M17" t="str">
            <v>veneto</v>
          </cell>
          <cell r="N17">
            <v>40174</v>
          </cell>
        </row>
        <row r="18">
          <cell r="M18" t="str">
            <v>friuli</v>
          </cell>
          <cell r="N18">
            <v>44030</v>
          </cell>
        </row>
        <row r="19">
          <cell r="L19" t="str">
            <v>neri</v>
          </cell>
          <cell r="M19" t="str">
            <v>lombardia</v>
          </cell>
          <cell r="N19">
            <v>9377</v>
          </cell>
        </row>
        <row r="20">
          <cell r="M20" t="str">
            <v>veneto</v>
          </cell>
          <cell r="N20">
            <v>31038</v>
          </cell>
        </row>
        <row r="21">
          <cell r="M21" t="str">
            <v>friuli</v>
          </cell>
          <cell r="N21">
            <v>45120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-ese-1-giorno3"/>
      <sheetName val="sol-2-ese-2-giorno3"/>
      <sheetName val="Grafici"/>
      <sheetName val="Foglio4"/>
    </sheetNames>
    <sheetDataSet>
      <sheetData sheetId="0" refreshError="1"/>
      <sheetData sheetId="1" refreshError="1"/>
      <sheetData sheetId="2" refreshError="1"/>
      <sheetData sheetId="3">
        <row r="9">
          <cell r="T9" t="str">
            <v>fatturato</v>
          </cell>
        </row>
        <row r="10">
          <cell r="L10" t="str">
            <v>bianchi</v>
          </cell>
          <cell r="M10" t="str">
            <v>lombardia</v>
          </cell>
          <cell r="N10">
            <v>39950</v>
          </cell>
          <cell r="R10" t="str">
            <v>lombardia</v>
          </cell>
          <cell r="S10" t="str">
            <v>bianchi</v>
          </cell>
          <cell r="T10">
            <v>39950</v>
          </cell>
        </row>
        <row r="11">
          <cell r="M11" t="str">
            <v>veneto</v>
          </cell>
          <cell r="N11">
            <v>70478</v>
          </cell>
          <cell r="S11" t="str">
            <v>verdi</v>
          </cell>
          <cell r="T11">
            <v>37960</v>
          </cell>
        </row>
        <row r="12">
          <cell r="M12" t="str">
            <v>friuli</v>
          </cell>
          <cell r="N12">
            <v>70478</v>
          </cell>
          <cell r="S12" t="str">
            <v>rossi</v>
          </cell>
          <cell r="T12">
            <v>32920</v>
          </cell>
        </row>
        <row r="13">
          <cell r="L13" t="str">
            <v>verdi</v>
          </cell>
          <cell r="M13" t="str">
            <v>lombardia</v>
          </cell>
          <cell r="N13">
            <v>37960</v>
          </cell>
          <cell r="S13" t="str">
            <v>neri</v>
          </cell>
          <cell r="T13">
            <v>9377</v>
          </cell>
        </row>
        <row r="14">
          <cell r="M14" t="str">
            <v>veneto</v>
          </cell>
          <cell r="N14">
            <v>40174</v>
          </cell>
          <cell r="R14" t="str">
            <v>veneto</v>
          </cell>
          <cell r="S14" t="str">
            <v>bianchi</v>
          </cell>
          <cell r="T14">
            <v>70478</v>
          </cell>
        </row>
        <row r="15">
          <cell r="M15" t="str">
            <v>friuli</v>
          </cell>
          <cell r="N15">
            <v>44030</v>
          </cell>
          <cell r="S15" t="str">
            <v>verdi</v>
          </cell>
          <cell r="T15">
            <v>40174</v>
          </cell>
        </row>
        <row r="16">
          <cell r="L16" t="str">
            <v>rossi</v>
          </cell>
          <cell r="M16" t="str">
            <v>lombardia</v>
          </cell>
          <cell r="N16">
            <v>32920</v>
          </cell>
          <cell r="S16" t="str">
            <v>rossi</v>
          </cell>
          <cell r="T16">
            <v>40174</v>
          </cell>
        </row>
        <row r="17">
          <cell r="M17" t="str">
            <v>veneto</v>
          </cell>
          <cell r="N17">
            <v>40174</v>
          </cell>
          <cell r="S17" t="str">
            <v>neri</v>
          </cell>
          <cell r="T17">
            <v>31038</v>
          </cell>
        </row>
        <row r="18">
          <cell r="M18" t="str">
            <v>friuli</v>
          </cell>
          <cell r="N18">
            <v>44030</v>
          </cell>
          <cell r="R18" t="str">
            <v>friuli</v>
          </cell>
          <cell r="S18" t="str">
            <v>bianchi</v>
          </cell>
          <cell r="T18">
            <v>70478</v>
          </cell>
        </row>
        <row r="19">
          <cell r="L19" t="str">
            <v>neri</v>
          </cell>
          <cell r="M19" t="str">
            <v>lombardia</v>
          </cell>
          <cell r="N19">
            <v>9377</v>
          </cell>
          <cell r="S19" t="str">
            <v>verdi</v>
          </cell>
          <cell r="T19">
            <v>44030</v>
          </cell>
        </row>
        <row r="20">
          <cell r="M20" t="str">
            <v>veneto</v>
          </cell>
          <cell r="N20">
            <v>31038</v>
          </cell>
          <cell r="S20" t="str">
            <v>rossi</v>
          </cell>
          <cell r="T20">
            <v>44030</v>
          </cell>
        </row>
        <row r="21">
          <cell r="M21" t="str">
            <v>friuli</v>
          </cell>
          <cell r="N21">
            <v>45120</v>
          </cell>
          <cell r="S21" t="str">
            <v>neri</v>
          </cell>
          <cell r="T21">
            <v>45120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rgi/Downloads/day3-soluzioni-esercizi%20(3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rgi/Downloads/day3-soluzioni-esercizi%20(2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735732754627" createdVersion="8" refreshedVersion="8" minRefreshableVersion="3" recordCount="157" xr:uid="{E32F5559-2F0D-4D03-8A97-48FE879A01DB}">
  <cacheSource type="worksheet">
    <worksheetSource ref="B5:G162" sheet="sol-ese-1-giorno3" r:id="rId2"/>
  </cacheSource>
  <cacheFields count="6">
    <cacheField name="Data" numFmtId="165">
      <sharedItems containsSemiMixedTypes="0" containsNonDate="0" containsDate="1" containsString="0" minDate="2020-06-26T00:00:00" maxDate="2020-09-19T00:00:00" count="57">
        <d v="2020-06-26T00:00:00"/>
        <d v="2020-06-29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4T00:00:00"/>
        <d v="2020-08-25T00:00:00"/>
        <d v="2020-08-26T00:00:00"/>
        <d v="2020-08-27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</sharedItems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18635135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3.735732754627" createdVersion="8" refreshedVersion="8" minRefreshableVersion="3" recordCount="157" xr:uid="{9C185181-878F-4EFF-9D7B-8FF90091CD06}">
  <cacheSource type="worksheet">
    <worksheetSource ref="B5:G162" sheet="sol-ese-1-giorno3" r:id="rId2"/>
  </cacheSource>
  <cacheFields count="6">
    <cacheField name="Data" numFmtId="165">
      <sharedItems containsSemiMixedTypes="0" containsNonDate="0" containsDate="1" containsString="0" minDate="2020-06-26T00:00:00" maxDate="2020-09-19T00:00:00"/>
    </cacheField>
    <cacheField name="Venditore" numFmtId="0">
      <sharedItems count="4">
        <s v="Bianchi"/>
        <s v="Verdi"/>
        <s v="Rossi"/>
        <s v="Neri"/>
      </sharedItems>
    </cacheField>
    <cacheField name="Regione" numFmtId="0">
      <sharedItems count="4">
        <s v="Lombardia"/>
        <s v="Veneto"/>
        <s v="Friuli"/>
        <s v="Trentino"/>
      </sharedItems>
    </cacheField>
    <cacheField name="Settore" numFmtId="0">
      <sharedItems count="2">
        <s v="Cancelleria"/>
        <s v="Informatica"/>
      </sharedItems>
    </cacheField>
    <cacheField name="codice prodotto" numFmtId="0">
      <sharedItems containsSemiMixedTypes="0" containsString="0" containsNumber="1" containsInteger="1" minValue="1" maxValue="5"/>
    </cacheField>
    <cacheField name="Fatturato " numFmtId="164">
      <sharedItems containsSemiMixedTypes="0" containsString="0" containsNumber="1" containsInteger="1" minValue="110" maxValue="11360"/>
    </cacheField>
  </cacheFields>
  <extLst>
    <ext xmlns:x14="http://schemas.microsoft.com/office/spreadsheetml/2009/9/main" uri="{725AE2AE-9491-48be-B2B4-4EB974FC3084}">
      <x14:pivotCacheDefinition pivotCacheId="2592500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x v="0"/>
    <x v="0"/>
    <n v="750"/>
  </r>
  <r>
    <x v="0"/>
    <x v="1"/>
    <x v="1"/>
    <x v="0"/>
    <x v="1"/>
    <n v="280"/>
  </r>
  <r>
    <x v="0"/>
    <x v="1"/>
    <x v="2"/>
    <x v="0"/>
    <x v="0"/>
    <n v="1650"/>
  </r>
  <r>
    <x v="1"/>
    <x v="0"/>
    <x v="0"/>
    <x v="1"/>
    <x v="2"/>
    <n v="2240"/>
  </r>
  <r>
    <x v="1"/>
    <x v="2"/>
    <x v="0"/>
    <x v="1"/>
    <x v="2"/>
    <n v="10160"/>
  </r>
  <r>
    <x v="1"/>
    <x v="1"/>
    <x v="1"/>
    <x v="0"/>
    <x v="3"/>
    <n v="302"/>
  </r>
  <r>
    <x v="1"/>
    <x v="1"/>
    <x v="0"/>
    <x v="0"/>
    <x v="1"/>
    <n v="840"/>
  </r>
  <r>
    <x v="2"/>
    <x v="0"/>
    <x v="3"/>
    <x v="1"/>
    <x v="2"/>
    <n v="6420"/>
  </r>
  <r>
    <x v="3"/>
    <x v="2"/>
    <x v="1"/>
    <x v="0"/>
    <x v="3"/>
    <n v="2840"/>
  </r>
  <r>
    <x v="4"/>
    <x v="0"/>
    <x v="2"/>
    <x v="0"/>
    <x v="1"/>
    <n v="1420"/>
  </r>
  <r>
    <x v="5"/>
    <x v="0"/>
    <x v="1"/>
    <x v="0"/>
    <x v="0"/>
    <n v="210"/>
  </r>
  <r>
    <x v="5"/>
    <x v="2"/>
    <x v="0"/>
    <x v="0"/>
    <x v="3"/>
    <n v="2900"/>
  </r>
  <r>
    <x v="5"/>
    <x v="1"/>
    <x v="2"/>
    <x v="0"/>
    <x v="0"/>
    <n v="350"/>
  </r>
  <r>
    <x v="6"/>
    <x v="3"/>
    <x v="1"/>
    <x v="0"/>
    <x v="1"/>
    <n v="1500"/>
  </r>
  <r>
    <x v="6"/>
    <x v="1"/>
    <x v="0"/>
    <x v="1"/>
    <x v="4"/>
    <n v="5120"/>
  </r>
  <r>
    <x v="7"/>
    <x v="0"/>
    <x v="1"/>
    <x v="0"/>
    <x v="1"/>
    <n v="1204"/>
  </r>
  <r>
    <x v="8"/>
    <x v="2"/>
    <x v="0"/>
    <x v="1"/>
    <x v="2"/>
    <n v="3400"/>
  </r>
  <r>
    <x v="9"/>
    <x v="1"/>
    <x v="2"/>
    <x v="0"/>
    <x v="0"/>
    <n v="3540"/>
  </r>
  <r>
    <x v="10"/>
    <x v="3"/>
    <x v="1"/>
    <x v="0"/>
    <x v="0"/>
    <n v="1504"/>
  </r>
  <r>
    <x v="10"/>
    <x v="1"/>
    <x v="3"/>
    <x v="0"/>
    <x v="3"/>
    <n v="330"/>
  </r>
  <r>
    <x v="11"/>
    <x v="0"/>
    <x v="2"/>
    <x v="1"/>
    <x v="2"/>
    <n v="6240"/>
  </r>
  <r>
    <x v="12"/>
    <x v="0"/>
    <x v="1"/>
    <x v="0"/>
    <x v="3"/>
    <n v="1260"/>
  </r>
  <r>
    <x v="12"/>
    <x v="2"/>
    <x v="2"/>
    <x v="1"/>
    <x v="4"/>
    <n v="4800"/>
  </r>
  <r>
    <x v="12"/>
    <x v="1"/>
    <x v="1"/>
    <x v="0"/>
    <x v="1"/>
    <n v="1520"/>
  </r>
  <r>
    <x v="13"/>
    <x v="3"/>
    <x v="0"/>
    <x v="0"/>
    <x v="3"/>
    <n v="985"/>
  </r>
  <r>
    <x v="13"/>
    <x v="2"/>
    <x v="1"/>
    <x v="1"/>
    <x v="2"/>
    <n v="1680"/>
  </r>
  <r>
    <x v="13"/>
    <x v="1"/>
    <x v="1"/>
    <x v="0"/>
    <x v="1"/>
    <n v="1200"/>
  </r>
  <r>
    <x v="14"/>
    <x v="0"/>
    <x v="0"/>
    <x v="0"/>
    <x v="3"/>
    <n v="750"/>
  </r>
  <r>
    <x v="14"/>
    <x v="3"/>
    <x v="1"/>
    <x v="0"/>
    <x v="0"/>
    <n v="280"/>
  </r>
  <r>
    <x v="14"/>
    <x v="2"/>
    <x v="0"/>
    <x v="1"/>
    <x v="4"/>
    <n v="10160"/>
  </r>
  <r>
    <x v="14"/>
    <x v="1"/>
    <x v="2"/>
    <x v="0"/>
    <x v="3"/>
    <n v="1650"/>
  </r>
  <r>
    <x v="15"/>
    <x v="1"/>
    <x v="1"/>
    <x v="0"/>
    <x v="3"/>
    <n v="302"/>
  </r>
  <r>
    <x v="16"/>
    <x v="0"/>
    <x v="0"/>
    <x v="1"/>
    <x v="2"/>
    <n v="2240"/>
  </r>
  <r>
    <x v="16"/>
    <x v="0"/>
    <x v="3"/>
    <x v="1"/>
    <x v="4"/>
    <n v="6420"/>
  </r>
  <r>
    <x v="16"/>
    <x v="1"/>
    <x v="0"/>
    <x v="0"/>
    <x v="3"/>
    <n v="840"/>
  </r>
  <r>
    <x v="17"/>
    <x v="0"/>
    <x v="2"/>
    <x v="0"/>
    <x v="1"/>
    <n v="1420"/>
  </r>
  <r>
    <x v="17"/>
    <x v="2"/>
    <x v="1"/>
    <x v="0"/>
    <x v="0"/>
    <n v="2840"/>
  </r>
  <r>
    <x v="17"/>
    <x v="1"/>
    <x v="2"/>
    <x v="0"/>
    <x v="0"/>
    <n v="350"/>
  </r>
  <r>
    <x v="18"/>
    <x v="0"/>
    <x v="1"/>
    <x v="0"/>
    <x v="0"/>
    <n v="440"/>
  </r>
  <r>
    <x v="18"/>
    <x v="3"/>
    <x v="1"/>
    <x v="0"/>
    <x v="1"/>
    <n v="1500"/>
  </r>
  <r>
    <x v="18"/>
    <x v="2"/>
    <x v="0"/>
    <x v="0"/>
    <x v="1"/>
    <n v="2900"/>
  </r>
  <r>
    <x v="18"/>
    <x v="1"/>
    <x v="0"/>
    <x v="1"/>
    <x v="2"/>
    <n v="5120"/>
  </r>
  <r>
    <x v="19"/>
    <x v="0"/>
    <x v="1"/>
    <x v="0"/>
    <x v="3"/>
    <n v="1204"/>
  </r>
  <r>
    <x v="19"/>
    <x v="2"/>
    <x v="0"/>
    <x v="1"/>
    <x v="2"/>
    <n v="3400"/>
  </r>
  <r>
    <x v="19"/>
    <x v="1"/>
    <x v="2"/>
    <x v="0"/>
    <x v="3"/>
    <n v="3540"/>
  </r>
  <r>
    <x v="20"/>
    <x v="0"/>
    <x v="2"/>
    <x v="1"/>
    <x v="4"/>
    <n v="6240"/>
  </r>
  <r>
    <x v="20"/>
    <x v="3"/>
    <x v="1"/>
    <x v="0"/>
    <x v="0"/>
    <n v="1504"/>
  </r>
  <r>
    <x v="20"/>
    <x v="2"/>
    <x v="2"/>
    <x v="0"/>
    <x v="0"/>
    <n v="840"/>
  </r>
  <r>
    <x v="20"/>
    <x v="1"/>
    <x v="3"/>
    <x v="0"/>
    <x v="3"/>
    <n v="210"/>
  </r>
  <r>
    <x v="21"/>
    <x v="0"/>
    <x v="0"/>
    <x v="0"/>
    <x v="1"/>
    <n v="1390"/>
  </r>
  <r>
    <x v="21"/>
    <x v="1"/>
    <x v="1"/>
    <x v="0"/>
    <x v="0"/>
    <n v="490"/>
  </r>
  <r>
    <x v="22"/>
    <x v="0"/>
    <x v="1"/>
    <x v="1"/>
    <x v="4"/>
    <n v="11360"/>
  </r>
  <r>
    <x v="22"/>
    <x v="0"/>
    <x v="1"/>
    <x v="1"/>
    <x v="4"/>
    <n v="3440"/>
  </r>
  <r>
    <x v="22"/>
    <x v="2"/>
    <x v="3"/>
    <x v="0"/>
    <x v="1"/>
    <n v="750"/>
  </r>
  <r>
    <x v="22"/>
    <x v="1"/>
    <x v="0"/>
    <x v="0"/>
    <x v="3"/>
    <n v="2540"/>
  </r>
  <r>
    <x v="22"/>
    <x v="1"/>
    <x v="0"/>
    <x v="0"/>
    <x v="0"/>
    <n v="920"/>
  </r>
  <r>
    <x v="23"/>
    <x v="0"/>
    <x v="0"/>
    <x v="1"/>
    <x v="4"/>
    <n v="10160"/>
  </r>
  <r>
    <x v="23"/>
    <x v="0"/>
    <x v="2"/>
    <x v="0"/>
    <x v="1"/>
    <n v="1580"/>
  </r>
  <r>
    <x v="23"/>
    <x v="3"/>
    <x v="0"/>
    <x v="0"/>
    <x v="1"/>
    <n v="2548"/>
  </r>
  <r>
    <x v="23"/>
    <x v="2"/>
    <x v="1"/>
    <x v="0"/>
    <x v="3"/>
    <n v="2555"/>
  </r>
  <r>
    <x v="23"/>
    <x v="1"/>
    <x v="1"/>
    <x v="0"/>
    <x v="3"/>
    <n v="1560"/>
  </r>
  <r>
    <x v="24"/>
    <x v="0"/>
    <x v="0"/>
    <x v="1"/>
    <x v="2"/>
    <n v="7400"/>
  </r>
  <r>
    <x v="24"/>
    <x v="0"/>
    <x v="2"/>
    <x v="1"/>
    <x v="2"/>
    <n v="5800"/>
  </r>
  <r>
    <x v="24"/>
    <x v="2"/>
    <x v="1"/>
    <x v="0"/>
    <x v="1"/>
    <n v="1500"/>
  </r>
  <r>
    <x v="24"/>
    <x v="1"/>
    <x v="3"/>
    <x v="0"/>
    <x v="0"/>
    <n v="460"/>
  </r>
  <r>
    <x v="24"/>
    <x v="1"/>
    <x v="1"/>
    <x v="0"/>
    <x v="3"/>
    <n v="700"/>
  </r>
  <r>
    <x v="25"/>
    <x v="3"/>
    <x v="2"/>
    <x v="1"/>
    <x v="2"/>
    <n v="8480"/>
  </r>
  <r>
    <x v="25"/>
    <x v="1"/>
    <x v="2"/>
    <x v="0"/>
    <x v="0"/>
    <n v="2800"/>
  </r>
  <r>
    <x v="25"/>
    <x v="1"/>
    <x v="2"/>
    <x v="0"/>
    <x v="0"/>
    <n v="4560"/>
  </r>
  <r>
    <x v="25"/>
    <x v="1"/>
    <x v="1"/>
    <x v="0"/>
    <x v="1"/>
    <n v="1590"/>
  </r>
  <r>
    <x v="25"/>
    <x v="0"/>
    <x v="1"/>
    <x v="0"/>
    <x v="1"/>
    <n v="2500"/>
  </r>
  <r>
    <x v="25"/>
    <x v="2"/>
    <x v="2"/>
    <x v="0"/>
    <x v="3"/>
    <n v="2555"/>
  </r>
  <r>
    <x v="25"/>
    <x v="1"/>
    <x v="1"/>
    <x v="0"/>
    <x v="3"/>
    <n v="1220"/>
  </r>
  <r>
    <x v="26"/>
    <x v="0"/>
    <x v="0"/>
    <x v="0"/>
    <x v="3"/>
    <n v="1580"/>
  </r>
  <r>
    <x v="26"/>
    <x v="1"/>
    <x v="3"/>
    <x v="1"/>
    <x v="2"/>
    <n v="10192"/>
  </r>
  <r>
    <x v="26"/>
    <x v="1"/>
    <x v="0"/>
    <x v="0"/>
    <x v="0"/>
    <n v="460"/>
  </r>
  <r>
    <x v="27"/>
    <x v="3"/>
    <x v="0"/>
    <x v="1"/>
    <x v="4"/>
    <n v="5844"/>
  </r>
  <r>
    <x v="27"/>
    <x v="2"/>
    <x v="1"/>
    <x v="1"/>
    <x v="2"/>
    <n v="6000"/>
  </r>
  <r>
    <x v="27"/>
    <x v="1"/>
    <x v="1"/>
    <x v="0"/>
    <x v="0"/>
    <n v="700"/>
  </r>
  <r>
    <x v="28"/>
    <x v="0"/>
    <x v="2"/>
    <x v="0"/>
    <x v="1"/>
    <n v="550"/>
  </r>
  <r>
    <x v="28"/>
    <x v="1"/>
    <x v="0"/>
    <x v="0"/>
    <x v="1"/>
    <n v="2800"/>
  </r>
  <r>
    <x v="29"/>
    <x v="3"/>
    <x v="2"/>
    <x v="0"/>
    <x v="1"/>
    <n v="1590"/>
  </r>
  <r>
    <x v="29"/>
    <x v="1"/>
    <x v="1"/>
    <x v="0"/>
    <x v="3"/>
    <n v="2800"/>
  </r>
  <r>
    <x v="29"/>
    <x v="1"/>
    <x v="2"/>
    <x v="0"/>
    <x v="1"/>
    <n v="1590"/>
  </r>
  <r>
    <x v="30"/>
    <x v="0"/>
    <x v="2"/>
    <x v="1"/>
    <x v="4"/>
    <n v="8000"/>
  </r>
  <r>
    <x v="30"/>
    <x v="3"/>
    <x v="2"/>
    <x v="1"/>
    <x v="2"/>
    <n v="8800"/>
  </r>
  <r>
    <x v="30"/>
    <x v="2"/>
    <x v="1"/>
    <x v="0"/>
    <x v="1"/>
    <n v="2500"/>
  </r>
  <r>
    <x v="30"/>
    <x v="1"/>
    <x v="1"/>
    <x v="0"/>
    <x v="0"/>
    <n v="1220"/>
  </r>
  <r>
    <x v="31"/>
    <x v="0"/>
    <x v="2"/>
    <x v="1"/>
    <x v="4"/>
    <n v="5800"/>
  </r>
  <r>
    <x v="31"/>
    <x v="2"/>
    <x v="1"/>
    <x v="0"/>
    <x v="0"/>
    <n v="1500"/>
  </r>
  <r>
    <x v="31"/>
    <x v="1"/>
    <x v="0"/>
    <x v="0"/>
    <x v="1"/>
    <n v="9500"/>
  </r>
  <r>
    <x v="32"/>
    <x v="1"/>
    <x v="1"/>
    <x v="0"/>
    <x v="1"/>
    <n v="3200"/>
  </r>
  <r>
    <x v="33"/>
    <x v="1"/>
    <x v="2"/>
    <x v="0"/>
    <x v="3"/>
    <n v="2800"/>
  </r>
  <r>
    <x v="34"/>
    <x v="3"/>
    <x v="2"/>
    <x v="1"/>
    <x v="4"/>
    <n v="7700"/>
  </r>
  <r>
    <x v="35"/>
    <x v="0"/>
    <x v="1"/>
    <x v="0"/>
    <x v="3"/>
    <n v="2500"/>
  </r>
  <r>
    <x v="36"/>
    <x v="0"/>
    <x v="1"/>
    <x v="1"/>
    <x v="4"/>
    <n v="11360"/>
  </r>
  <r>
    <x v="36"/>
    <x v="3"/>
    <x v="1"/>
    <x v="1"/>
    <x v="4"/>
    <n v="8800"/>
  </r>
  <r>
    <x v="36"/>
    <x v="2"/>
    <x v="3"/>
    <x v="0"/>
    <x v="1"/>
    <n v="750"/>
  </r>
  <r>
    <x v="36"/>
    <x v="1"/>
    <x v="0"/>
    <x v="0"/>
    <x v="0"/>
    <n v="2540"/>
  </r>
  <r>
    <x v="37"/>
    <x v="0"/>
    <x v="0"/>
    <x v="1"/>
    <x v="4"/>
    <n v="5400"/>
  </r>
  <r>
    <x v="37"/>
    <x v="2"/>
    <x v="1"/>
    <x v="0"/>
    <x v="0"/>
    <n v="6840"/>
  </r>
  <r>
    <x v="37"/>
    <x v="1"/>
    <x v="0"/>
    <x v="0"/>
    <x v="0"/>
    <n v="3260"/>
  </r>
  <r>
    <x v="37"/>
    <x v="1"/>
    <x v="1"/>
    <x v="0"/>
    <x v="0"/>
    <n v="3500"/>
  </r>
  <r>
    <x v="38"/>
    <x v="0"/>
    <x v="2"/>
    <x v="1"/>
    <x v="4"/>
    <n v="800"/>
  </r>
  <r>
    <x v="38"/>
    <x v="2"/>
    <x v="1"/>
    <x v="0"/>
    <x v="0"/>
    <n v="1500"/>
  </r>
  <r>
    <x v="38"/>
    <x v="1"/>
    <x v="2"/>
    <x v="0"/>
    <x v="0"/>
    <n v="1800"/>
  </r>
  <r>
    <x v="39"/>
    <x v="3"/>
    <x v="2"/>
    <x v="1"/>
    <x v="2"/>
    <n v="7800"/>
  </r>
  <r>
    <x v="39"/>
    <x v="1"/>
    <x v="1"/>
    <x v="0"/>
    <x v="1"/>
    <n v="110"/>
  </r>
  <r>
    <x v="40"/>
    <x v="0"/>
    <x v="2"/>
    <x v="1"/>
    <x v="4"/>
    <n v="1850"/>
  </r>
  <r>
    <x v="40"/>
    <x v="2"/>
    <x v="1"/>
    <x v="0"/>
    <x v="1"/>
    <n v="2000"/>
  </r>
  <r>
    <x v="40"/>
    <x v="1"/>
    <x v="0"/>
    <x v="0"/>
    <x v="0"/>
    <n v="520"/>
  </r>
  <r>
    <x v="41"/>
    <x v="1"/>
    <x v="1"/>
    <x v="0"/>
    <x v="3"/>
    <n v="690"/>
  </r>
  <r>
    <x v="41"/>
    <x v="0"/>
    <x v="1"/>
    <x v="0"/>
    <x v="3"/>
    <n v="2500"/>
  </r>
  <r>
    <x v="41"/>
    <x v="3"/>
    <x v="2"/>
    <x v="1"/>
    <x v="2"/>
    <n v="7700"/>
  </r>
  <r>
    <x v="41"/>
    <x v="1"/>
    <x v="2"/>
    <x v="0"/>
    <x v="3"/>
    <n v="2800"/>
  </r>
  <r>
    <x v="42"/>
    <x v="0"/>
    <x v="1"/>
    <x v="1"/>
    <x v="2"/>
    <n v="8500"/>
  </r>
  <r>
    <x v="42"/>
    <x v="2"/>
    <x v="3"/>
    <x v="0"/>
    <x v="1"/>
    <n v="250"/>
  </r>
  <r>
    <x v="42"/>
    <x v="1"/>
    <x v="0"/>
    <x v="0"/>
    <x v="3"/>
    <n v="2540"/>
  </r>
  <r>
    <x v="43"/>
    <x v="3"/>
    <x v="1"/>
    <x v="1"/>
    <x v="2"/>
    <n v="650"/>
  </r>
  <r>
    <x v="44"/>
    <x v="3"/>
    <x v="2"/>
    <x v="0"/>
    <x v="0"/>
    <n v="2400"/>
  </r>
  <r>
    <x v="44"/>
    <x v="1"/>
    <x v="0"/>
    <x v="0"/>
    <x v="3"/>
    <n v="320"/>
  </r>
  <r>
    <x v="44"/>
    <x v="1"/>
    <x v="2"/>
    <x v="0"/>
    <x v="3"/>
    <n v="6500"/>
  </r>
  <r>
    <x v="45"/>
    <x v="2"/>
    <x v="1"/>
    <x v="0"/>
    <x v="3"/>
    <n v="5000"/>
  </r>
  <r>
    <x v="45"/>
    <x v="1"/>
    <x v="1"/>
    <x v="0"/>
    <x v="3"/>
    <n v="3500"/>
  </r>
  <r>
    <x v="46"/>
    <x v="0"/>
    <x v="2"/>
    <x v="1"/>
    <x v="4"/>
    <n v="3500"/>
  </r>
  <r>
    <x v="46"/>
    <x v="2"/>
    <x v="1"/>
    <x v="0"/>
    <x v="1"/>
    <n v="1500"/>
  </r>
  <r>
    <x v="46"/>
    <x v="1"/>
    <x v="2"/>
    <x v="0"/>
    <x v="3"/>
    <n v="1800"/>
  </r>
  <r>
    <x v="47"/>
    <x v="0"/>
    <x v="1"/>
    <x v="1"/>
    <x v="4"/>
    <n v="8000"/>
  </r>
  <r>
    <x v="47"/>
    <x v="3"/>
    <x v="1"/>
    <x v="1"/>
    <x v="2"/>
    <n v="5100"/>
  </r>
  <r>
    <x v="47"/>
    <x v="2"/>
    <x v="3"/>
    <x v="0"/>
    <x v="0"/>
    <n v="650"/>
  </r>
  <r>
    <x v="48"/>
    <x v="1"/>
    <x v="0"/>
    <x v="0"/>
    <x v="1"/>
    <n v="320"/>
  </r>
  <r>
    <x v="49"/>
    <x v="0"/>
    <x v="0"/>
    <x v="1"/>
    <x v="2"/>
    <n v="3500"/>
  </r>
  <r>
    <x v="49"/>
    <x v="2"/>
    <x v="1"/>
    <x v="0"/>
    <x v="3"/>
    <n v="2840"/>
  </r>
  <r>
    <x v="50"/>
    <x v="0"/>
    <x v="0"/>
    <x v="0"/>
    <x v="3"/>
    <n v="520"/>
  </r>
  <r>
    <x v="50"/>
    <x v="2"/>
    <x v="2"/>
    <x v="0"/>
    <x v="3"/>
    <n v="380"/>
  </r>
  <r>
    <x v="50"/>
    <x v="1"/>
    <x v="1"/>
    <x v="0"/>
    <x v="1"/>
    <n v="5550"/>
  </r>
  <r>
    <x v="51"/>
    <x v="3"/>
    <x v="2"/>
    <x v="1"/>
    <x v="2"/>
    <n v="650"/>
  </r>
  <r>
    <x v="51"/>
    <x v="2"/>
    <x v="2"/>
    <x v="0"/>
    <x v="0"/>
    <n v="2800"/>
  </r>
  <r>
    <x v="51"/>
    <x v="1"/>
    <x v="1"/>
    <x v="0"/>
    <x v="0"/>
    <n v="690"/>
  </r>
  <r>
    <x v="52"/>
    <x v="1"/>
    <x v="2"/>
    <x v="0"/>
    <x v="1"/>
    <n v="6500"/>
  </r>
  <r>
    <x v="52"/>
    <x v="2"/>
    <x v="1"/>
    <x v="0"/>
    <x v="0"/>
    <n v="5000"/>
  </r>
  <r>
    <x v="52"/>
    <x v="1"/>
    <x v="1"/>
    <x v="0"/>
    <x v="3"/>
    <n v="3500"/>
  </r>
  <r>
    <x v="52"/>
    <x v="0"/>
    <x v="2"/>
    <x v="1"/>
    <x v="2"/>
    <n v="3500"/>
  </r>
  <r>
    <x v="53"/>
    <x v="2"/>
    <x v="1"/>
    <x v="0"/>
    <x v="0"/>
    <n v="1500"/>
  </r>
  <r>
    <x v="53"/>
    <x v="1"/>
    <x v="2"/>
    <x v="0"/>
    <x v="0"/>
    <n v="1800"/>
  </r>
  <r>
    <x v="53"/>
    <x v="0"/>
    <x v="1"/>
    <x v="1"/>
    <x v="2"/>
    <n v="8000"/>
  </r>
  <r>
    <x v="54"/>
    <x v="3"/>
    <x v="1"/>
    <x v="1"/>
    <x v="4"/>
    <n v="5100"/>
  </r>
  <r>
    <x v="54"/>
    <x v="2"/>
    <x v="3"/>
    <x v="0"/>
    <x v="1"/>
    <n v="650"/>
  </r>
  <r>
    <x v="54"/>
    <x v="1"/>
    <x v="0"/>
    <x v="0"/>
    <x v="3"/>
    <n v="320"/>
  </r>
  <r>
    <x v="54"/>
    <x v="0"/>
    <x v="0"/>
    <x v="1"/>
    <x v="4"/>
    <n v="3500"/>
  </r>
  <r>
    <x v="55"/>
    <x v="2"/>
    <x v="1"/>
    <x v="0"/>
    <x v="0"/>
    <n v="2840"/>
  </r>
  <r>
    <x v="55"/>
    <x v="0"/>
    <x v="0"/>
    <x v="0"/>
    <x v="0"/>
    <n v="520"/>
  </r>
  <r>
    <x v="55"/>
    <x v="2"/>
    <x v="2"/>
    <x v="0"/>
    <x v="3"/>
    <n v="380"/>
  </r>
  <r>
    <x v="55"/>
    <x v="1"/>
    <x v="1"/>
    <x v="0"/>
    <x v="3"/>
    <n v="5550"/>
  </r>
  <r>
    <x v="56"/>
    <x v="0"/>
    <x v="1"/>
    <x v="1"/>
    <x v="2"/>
    <n v="8000"/>
  </r>
  <r>
    <x v="56"/>
    <x v="3"/>
    <x v="1"/>
    <x v="1"/>
    <x v="2"/>
    <n v="5100"/>
  </r>
  <r>
    <x v="56"/>
    <x v="2"/>
    <x v="3"/>
    <x v="0"/>
    <x v="3"/>
    <n v="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0-06-26T00:00:00"/>
    <x v="0"/>
    <x v="0"/>
    <x v="0"/>
    <n v="4"/>
    <n v="750"/>
  </r>
  <r>
    <d v="2020-06-26T00:00:00"/>
    <x v="1"/>
    <x v="1"/>
    <x v="0"/>
    <n v="5"/>
    <n v="280"/>
  </r>
  <r>
    <d v="2020-06-26T00:00:00"/>
    <x v="1"/>
    <x v="2"/>
    <x v="0"/>
    <n v="4"/>
    <n v="1650"/>
  </r>
  <r>
    <d v="2020-06-29T00:00:00"/>
    <x v="0"/>
    <x v="0"/>
    <x v="1"/>
    <n v="2"/>
    <n v="2240"/>
  </r>
  <r>
    <d v="2020-06-29T00:00:00"/>
    <x v="2"/>
    <x v="0"/>
    <x v="1"/>
    <n v="2"/>
    <n v="10160"/>
  </r>
  <r>
    <d v="2020-06-29T00:00:00"/>
    <x v="1"/>
    <x v="1"/>
    <x v="0"/>
    <n v="3"/>
    <n v="302"/>
  </r>
  <r>
    <d v="2020-06-29T00:00:00"/>
    <x v="1"/>
    <x v="0"/>
    <x v="0"/>
    <n v="5"/>
    <n v="840"/>
  </r>
  <r>
    <d v="2020-07-01T00:00:00"/>
    <x v="0"/>
    <x v="3"/>
    <x v="1"/>
    <n v="2"/>
    <n v="6420"/>
  </r>
  <r>
    <d v="2020-07-02T00:00:00"/>
    <x v="2"/>
    <x v="1"/>
    <x v="0"/>
    <n v="3"/>
    <n v="2840"/>
  </r>
  <r>
    <d v="2020-07-03T00:00:00"/>
    <x v="0"/>
    <x v="2"/>
    <x v="0"/>
    <n v="5"/>
    <n v="1420"/>
  </r>
  <r>
    <d v="2020-07-06T00:00:00"/>
    <x v="0"/>
    <x v="1"/>
    <x v="0"/>
    <n v="4"/>
    <n v="210"/>
  </r>
  <r>
    <d v="2020-07-06T00:00:00"/>
    <x v="2"/>
    <x v="0"/>
    <x v="0"/>
    <n v="3"/>
    <n v="2900"/>
  </r>
  <r>
    <d v="2020-07-06T00:00:00"/>
    <x v="1"/>
    <x v="2"/>
    <x v="0"/>
    <n v="4"/>
    <n v="350"/>
  </r>
  <r>
    <d v="2020-07-07T00:00:00"/>
    <x v="3"/>
    <x v="1"/>
    <x v="0"/>
    <n v="5"/>
    <n v="1500"/>
  </r>
  <r>
    <d v="2020-07-07T00:00:00"/>
    <x v="1"/>
    <x v="0"/>
    <x v="1"/>
    <n v="1"/>
    <n v="5120"/>
  </r>
  <r>
    <d v="2020-07-08T00:00:00"/>
    <x v="0"/>
    <x v="1"/>
    <x v="0"/>
    <n v="5"/>
    <n v="1204"/>
  </r>
  <r>
    <d v="2020-07-09T00:00:00"/>
    <x v="2"/>
    <x v="0"/>
    <x v="1"/>
    <n v="2"/>
    <n v="3400"/>
  </r>
  <r>
    <d v="2020-07-10T00:00:00"/>
    <x v="1"/>
    <x v="2"/>
    <x v="0"/>
    <n v="4"/>
    <n v="3540"/>
  </r>
  <r>
    <d v="2020-07-13T00:00:00"/>
    <x v="3"/>
    <x v="1"/>
    <x v="0"/>
    <n v="4"/>
    <n v="1504"/>
  </r>
  <r>
    <d v="2020-07-13T00:00:00"/>
    <x v="1"/>
    <x v="3"/>
    <x v="0"/>
    <n v="3"/>
    <n v="330"/>
  </r>
  <r>
    <d v="2020-07-14T00:00:00"/>
    <x v="0"/>
    <x v="2"/>
    <x v="1"/>
    <n v="2"/>
    <n v="6240"/>
  </r>
  <r>
    <d v="2020-07-15T00:00:00"/>
    <x v="0"/>
    <x v="1"/>
    <x v="0"/>
    <n v="3"/>
    <n v="1260"/>
  </r>
  <r>
    <d v="2020-07-15T00:00:00"/>
    <x v="2"/>
    <x v="2"/>
    <x v="1"/>
    <n v="1"/>
    <n v="4800"/>
  </r>
  <r>
    <d v="2020-07-15T00:00:00"/>
    <x v="1"/>
    <x v="1"/>
    <x v="0"/>
    <n v="5"/>
    <n v="1520"/>
  </r>
  <r>
    <d v="2020-07-16T00:00:00"/>
    <x v="3"/>
    <x v="0"/>
    <x v="0"/>
    <n v="3"/>
    <n v="985"/>
  </r>
  <r>
    <d v="2020-07-16T00:00:00"/>
    <x v="2"/>
    <x v="1"/>
    <x v="1"/>
    <n v="2"/>
    <n v="1680"/>
  </r>
  <r>
    <d v="2020-07-16T00:00:00"/>
    <x v="1"/>
    <x v="1"/>
    <x v="0"/>
    <n v="5"/>
    <n v="1200"/>
  </r>
  <r>
    <d v="2020-07-17T00:00:00"/>
    <x v="0"/>
    <x v="0"/>
    <x v="0"/>
    <n v="3"/>
    <n v="750"/>
  </r>
  <r>
    <d v="2020-07-17T00:00:00"/>
    <x v="3"/>
    <x v="1"/>
    <x v="0"/>
    <n v="4"/>
    <n v="280"/>
  </r>
  <r>
    <d v="2020-07-17T00:00:00"/>
    <x v="2"/>
    <x v="0"/>
    <x v="1"/>
    <n v="1"/>
    <n v="10160"/>
  </r>
  <r>
    <d v="2020-07-17T00:00:00"/>
    <x v="1"/>
    <x v="2"/>
    <x v="0"/>
    <n v="3"/>
    <n v="1650"/>
  </r>
  <r>
    <d v="2020-07-18T00:00:00"/>
    <x v="1"/>
    <x v="1"/>
    <x v="0"/>
    <n v="3"/>
    <n v="302"/>
  </r>
  <r>
    <d v="2020-07-20T00:00:00"/>
    <x v="0"/>
    <x v="0"/>
    <x v="1"/>
    <n v="2"/>
    <n v="2240"/>
  </r>
  <r>
    <d v="2020-07-20T00:00:00"/>
    <x v="0"/>
    <x v="3"/>
    <x v="1"/>
    <n v="1"/>
    <n v="6420"/>
  </r>
  <r>
    <d v="2020-07-20T00:00:00"/>
    <x v="1"/>
    <x v="0"/>
    <x v="0"/>
    <n v="3"/>
    <n v="840"/>
  </r>
  <r>
    <d v="2020-07-21T00:00:00"/>
    <x v="0"/>
    <x v="2"/>
    <x v="0"/>
    <n v="5"/>
    <n v="1420"/>
  </r>
  <r>
    <d v="2020-07-21T00:00:00"/>
    <x v="2"/>
    <x v="1"/>
    <x v="0"/>
    <n v="4"/>
    <n v="2840"/>
  </r>
  <r>
    <d v="2020-07-21T00:00:00"/>
    <x v="1"/>
    <x v="2"/>
    <x v="0"/>
    <n v="4"/>
    <n v="350"/>
  </r>
  <r>
    <d v="2020-07-22T00:00:00"/>
    <x v="0"/>
    <x v="1"/>
    <x v="0"/>
    <n v="4"/>
    <n v="440"/>
  </r>
  <r>
    <d v="2020-07-22T00:00:00"/>
    <x v="3"/>
    <x v="1"/>
    <x v="0"/>
    <n v="5"/>
    <n v="1500"/>
  </r>
  <r>
    <d v="2020-07-22T00:00:00"/>
    <x v="2"/>
    <x v="0"/>
    <x v="0"/>
    <n v="5"/>
    <n v="2900"/>
  </r>
  <r>
    <d v="2020-07-22T00:00:00"/>
    <x v="1"/>
    <x v="0"/>
    <x v="1"/>
    <n v="2"/>
    <n v="5120"/>
  </r>
  <r>
    <d v="2020-07-23T00:00:00"/>
    <x v="0"/>
    <x v="1"/>
    <x v="0"/>
    <n v="3"/>
    <n v="1204"/>
  </r>
  <r>
    <d v="2020-07-23T00:00:00"/>
    <x v="2"/>
    <x v="0"/>
    <x v="1"/>
    <n v="2"/>
    <n v="3400"/>
  </r>
  <r>
    <d v="2020-07-23T00:00:00"/>
    <x v="1"/>
    <x v="2"/>
    <x v="0"/>
    <n v="3"/>
    <n v="3540"/>
  </r>
  <r>
    <d v="2020-07-24T00:00:00"/>
    <x v="0"/>
    <x v="2"/>
    <x v="1"/>
    <n v="1"/>
    <n v="6240"/>
  </r>
  <r>
    <d v="2020-07-24T00:00:00"/>
    <x v="3"/>
    <x v="1"/>
    <x v="0"/>
    <n v="4"/>
    <n v="1504"/>
  </r>
  <r>
    <d v="2020-07-24T00:00:00"/>
    <x v="2"/>
    <x v="2"/>
    <x v="0"/>
    <n v="4"/>
    <n v="840"/>
  </r>
  <r>
    <d v="2020-07-24T00:00:00"/>
    <x v="1"/>
    <x v="3"/>
    <x v="0"/>
    <n v="3"/>
    <n v="210"/>
  </r>
  <r>
    <d v="2020-07-25T00:00:00"/>
    <x v="0"/>
    <x v="0"/>
    <x v="0"/>
    <n v="5"/>
    <n v="1390"/>
  </r>
  <r>
    <d v="2020-07-25T00:00:00"/>
    <x v="1"/>
    <x v="1"/>
    <x v="0"/>
    <n v="4"/>
    <n v="490"/>
  </r>
  <r>
    <d v="2020-07-27T00:00:00"/>
    <x v="0"/>
    <x v="1"/>
    <x v="1"/>
    <n v="1"/>
    <n v="11360"/>
  </r>
  <r>
    <d v="2020-07-27T00:00:00"/>
    <x v="0"/>
    <x v="1"/>
    <x v="1"/>
    <n v="1"/>
    <n v="3440"/>
  </r>
  <r>
    <d v="2020-07-27T00:00:00"/>
    <x v="2"/>
    <x v="3"/>
    <x v="0"/>
    <n v="5"/>
    <n v="750"/>
  </r>
  <r>
    <d v="2020-07-27T00:00:00"/>
    <x v="1"/>
    <x v="0"/>
    <x v="0"/>
    <n v="3"/>
    <n v="2540"/>
  </r>
  <r>
    <d v="2020-07-27T00:00:00"/>
    <x v="1"/>
    <x v="0"/>
    <x v="0"/>
    <n v="4"/>
    <n v="920"/>
  </r>
  <r>
    <d v="2020-07-28T00:00:00"/>
    <x v="0"/>
    <x v="0"/>
    <x v="1"/>
    <n v="1"/>
    <n v="10160"/>
  </r>
  <r>
    <d v="2020-07-28T00:00:00"/>
    <x v="0"/>
    <x v="2"/>
    <x v="0"/>
    <n v="5"/>
    <n v="1580"/>
  </r>
  <r>
    <d v="2020-07-28T00:00:00"/>
    <x v="3"/>
    <x v="0"/>
    <x v="0"/>
    <n v="5"/>
    <n v="2548"/>
  </r>
  <r>
    <d v="2020-07-28T00:00:00"/>
    <x v="2"/>
    <x v="1"/>
    <x v="0"/>
    <n v="3"/>
    <n v="2555"/>
  </r>
  <r>
    <d v="2020-07-28T00:00:00"/>
    <x v="1"/>
    <x v="1"/>
    <x v="0"/>
    <n v="3"/>
    <n v="1560"/>
  </r>
  <r>
    <d v="2020-07-29T00:00:00"/>
    <x v="0"/>
    <x v="0"/>
    <x v="1"/>
    <n v="2"/>
    <n v="7400"/>
  </r>
  <r>
    <d v="2020-07-29T00:00:00"/>
    <x v="0"/>
    <x v="2"/>
    <x v="1"/>
    <n v="2"/>
    <n v="5800"/>
  </r>
  <r>
    <d v="2020-07-29T00:00:00"/>
    <x v="2"/>
    <x v="1"/>
    <x v="0"/>
    <n v="5"/>
    <n v="1500"/>
  </r>
  <r>
    <d v="2020-07-29T00:00:00"/>
    <x v="1"/>
    <x v="3"/>
    <x v="0"/>
    <n v="4"/>
    <n v="460"/>
  </r>
  <r>
    <d v="2020-07-29T00:00:00"/>
    <x v="1"/>
    <x v="1"/>
    <x v="0"/>
    <n v="3"/>
    <n v="700"/>
  </r>
  <r>
    <d v="2020-07-31T00:00:00"/>
    <x v="3"/>
    <x v="2"/>
    <x v="1"/>
    <n v="2"/>
    <n v="8480"/>
  </r>
  <r>
    <d v="2020-07-31T00:00:00"/>
    <x v="1"/>
    <x v="2"/>
    <x v="0"/>
    <n v="4"/>
    <n v="2800"/>
  </r>
  <r>
    <d v="2020-07-31T00:00:00"/>
    <x v="1"/>
    <x v="2"/>
    <x v="0"/>
    <n v="4"/>
    <n v="4560"/>
  </r>
  <r>
    <d v="2020-07-31T00:00:00"/>
    <x v="1"/>
    <x v="1"/>
    <x v="0"/>
    <n v="5"/>
    <n v="1590"/>
  </r>
  <r>
    <d v="2020-07-31T00:00:00"/>
    <x v="0"/>
    <x v="1"/>
    <x v="0"/>
    <n v="5"/>
    <n v="2500"/>
  </r>
  <r>
    <d v="2020-07-31T00:00:00"/>
    <x v="2"/>
    <x v="2"/>
    <x v="0"/>
    <n v="3"/>
    <n v="2555"/>
  </r>
  <r>
    <d v="2020-07-31T00:00:00"/>
    <x v="1"/>
    <x v="1"/>
    <x v="0"/>
    <n v="3"/>
    <n v="1220"/>
  </r>
  <r>
    <d v="2020-08-03T00:00:00"/>
    <x v="0"/>
    <x v="0"/>
    <x v="0"/>
    <n v="3"/>
    <n v="1580"/>
  </r>
  <r>
    <d v="2020-08-03T00:00:00"/>
    <x v="1"/>
    <x v="3"/>
    <x v="1"/>
    <n v="2"/>
    <n v="10192"/>
  </r>
  <r>
    <d v="2020-08-03T00:00:00"/>
    <x v="1"/>
    <x v="0"/>
    <x v="0"/>
    <n v="4"/>
    <n v="460"/>
  </r>
  <r>
    <d v="2020-08-04T00:00:00"/>
    <x v="3"/>
    <x v="0"/>
    <x v="1"/>
    <n v="1"/>
    <n v="5844"/>
  </r>
  <r>
    <d v="2020-08-04T00:00:00"/>
    <x v="2"/>
    <x v="1"/>
    <x v="1"/>
    <n v="2"/>
    <n v="6000"/>
  </r>
  <r>
    <d v="2020-08-04T00:00:00"/>
    <x v="1"/>
    <x v="1"/>
    <x v="0"/>
    <n v="4"/>
    <n v="700"/>
  </r>
  <r>
    <d v="2020-08-05T00:00:00"/>
    <x v="0"/>
    <x v="2"/>
    <x v="0"/>
    <n v="5"/>
    <n v="550"/>
  </r>
  <r>
    <d v="2020-08-05T00:00:00"/>
    <x v="1"/>
    <x v="0"/>
    <x v="0"/>
    <n v="5"/>
    <n v="2800"/>
  </r>
  <r>
    <d v="2020-08-06T00:00:00"/>
    <x v="3"/>
    <x v="2"/>
    <x v="0"/>
    <n v="5"/>
    <n v="1590"/>
  </r>
  <r>
    <d v="2020-08-06T00:00:00"/>
    <x v="1"/>
    <x v="1"/>
    <x v="0"/>
    <n v="3"/>
    <n v="2800"/>
  </r>
  <r>
    <d v="2020-08-06T00:00:00"/>
    <x v="1"/>
    <x v="2"/>
    <x v="0"/>
    <n v="5"/>
    <n v="1590"/>
  </r>
  <r>
    <d v="2020-08-07T00:00:00"/>
    <x v="0"/>
    <x v="2"/>
    <x v="1"/>
    <n v="1"/>
    <n v="8000"/>
  </r>
  <r>
    <d v="2020-08-07T00:00:00"/>
    <x v="3"/>
    <x v="2"/>
    <x v="1"/>
    <n v="2"/>
    <n v="8800"/>
  </r>
  <r>
    <d v="2020-08-07T00:00:00"/>
    <x v="2"/>
    <x v="1"/>
    <x v="0"/>
    <n v="5"/>
    <n v="2500"/>
  </r>
  <r>
    <d v="2020-08-07T00:00:00"/>
    <x v="1"/>
    <x v="1"/>
    <x v="0"/>
    <n v="4"/>
    <n v="1220"/>
  </r>
  <r>
    <d v="2020-08-10T00:00:00"/>
    <x v="0"/>
    <x v="2"/>
    <x v="1"/>
    <n v="1"/>
    <n v="5800"/>
  </r>
  <r>
    <d v="2020-08-10T00:00:00"/>
    <x v="2"/>
    <x v="1"/>
    <x v="0"/>
    <n v="4"/>
    <n v="1500"/>
  </r>
  <r>
    <d v="2020-08-10T00:00:00"/>
    <x v="1"/>
    <x v="0"/>
    <x v="0"/>
    <n v="5"/>
    <n v="9500"/>
  </r>
  <r>
    <d v="2020-08-11T00:00:00"/>
    <x v="1"/>
    <x v="1"/>
    <x v="0"/>
    <n v="5"/>
    <n v="3200"/>
  </r>
  <r>
    <d v="2020-08-12T00:00:00"/>
    <x v="1"/>
    <x v="2"/>
    <x v="0"/>
    <n v="3"/>
    <n v="2800"/>
  </r>
  <r>
    <d v="2020-08-13T00:00:00"/>
    <x v="3"/>
    <x v="2"/>
    <x v="1"/>
    <n v="1"/>
    <n v="7700"/>
  </r>
  <r>
    <d v="2020-08-14T00:00:00"/>
    <x v="0"/>
    <x v="1"/>
    <x v="0"/>
    <n v="3"/>
    <n v="2500"/>
  </r>
  <r>
    <d v="2020-08-18T00:00:00"/>
    <x v="0"/>
    <x v="1"/>
    <x v="1"/>
    <n v="1"/>
    <n v="11360"/>
  </r>
  <r>
    <d v="2020-08-18T00:00:00"/>
    <x v="3"/>
    <x v="1"/>
    <x v="1"/>
    <n v="1"/>
    <n v="8800"/>
  </r>
  <r>
    <d v="2020-08-18T00:00:00"/>
    <x v="2"/>
    <x v="3"/>
    <x v="0"/>
    <n v="5"/>
    <n v="750"/>
  </r>
  <r>
    <d v="2020-08-18T00:00:00"/>
    <x v="1"/>
    <x v="0"/>
    <x v="0"/>
    <n v="4"/>
    <n v="2540"/>
  </r>
  <r>
    <d v="2020-08-19T00:00:00"/>
    <x v="0"/>
    <x v="0"/>
    <x v="1"/>
    <n v="1"/>
    <n v="5400"/>
  </r>
  <r>
    <d v="2020-08-19T00:00:00"/>
    <x v="2"/>
    <x v="1"/>
    <x v="0"/>
    <n v="4"/>
    <n v="6840"/>
  </r>
  <r>
    <d v="2020-08-19T00:00:00"/>
    <x v="1"/>
    <x v="0"/>
    <x v="0"/>
    <n v="4"/>
    <n v="3260"/>
  </r>
  <r>
    <d v="2020-08-19T00:00:00"/>
    <x v="1"/>
    <x v="1"/>
    <x v="0"/>
    <n v="4"/>
    <n v="3500"/>
  </r>
  <r>
    <d v="2020-08-24T00:00:00"/>
    <x v="0"/>
    <x v="2"/>
    <x v="1"/>
    <n v="1"/>
    <n v="800"/>
  </r>
  <r>
    <d v="2020-08-24T00:00:00"/>
    <x v="2"/>
    <x v="1"/>
    <x v="0"/>
    <n v="4"/>
    <n v="1500"/>
  </r>
  <r>
    <d v="2020-08-24T00:00:00"/>
    <x v="1"/>
    <x v="2"/>
    <x v="0"/>
    <n v="4"/>
    <n v="1800"/>
  </r>
  <r>
    <d v="2020-08-25T00:00:00"/>
    <x v="3"/>
    <x v="2"/>
    <x v="1"/>
    <n v="2"/>
    <n v="7800"/>
  </r>
  <r>
    <d v="2020-08-25T00:00:00"/>
    <x v="1"/>
    <x v="1"/>
    <x v="0"/>
    <n v="5"/>
    <n v="110"/>
  </r>
  <r>
    <d v="2020-08-26T00:00:00"/>
    <x v="0"/>
    <x v="2"/>
    <x v="1"/>
    <n v="1"/>
    <n v="1850"/>
  </r>
  <r>
    <d v="2020-08-26T00:00:00"/>
    <x v="2"/>
    <x v="1"/>
    <x v="0"/>
    <n v="5"/>
    <n v="2000"/>
  </r>
  <r>
    <d v="2020-08-26T00:00:00"/>
    <x v="1"/>
    <x v="0"/>
    <x v="0"/>
    <n v="4"/>
    <n v="520"/>
  </r>
  <r>
    <d v="2020-08-27T00:00:00"/>
    <x v="1"/>
    <x v="1"/>
    <x v="0"/>
    <n v="3"/>
    <n v="690"/>
  </r>
  <r>
    <d v="2020-08-27T00:00:00"/>
    <x v="0"/>
    <x v="1"/>
    <x v="0"/>
    <n v="3"/>
    <n v="2500"/>
  </r>
  <r>
    <d v="2020-08-27T00:00:00"/>
    <x v="3"/>
    <x v="2"/>
    <x v="1"/>
    <n v="2"/>
    <n v="7700"/>
  </r>
  <r>
    <d v="2020-08-27T00:00:00"/>
    <x v="1"/>
    <x v="2"/>
    <x v="0"/>
    <n v="3"/>
    <n v="2800"/>
  </r>
  <r>
    <d v="2020-08-31T00:00:00"/>
    <x v="0"/>
    <x v="1"/>
    <x v="1"/>
    <n v="2"/>
    <n v="8500"/>
  </r>
  <r>
    <d v="2020-08-31T00:00:00"/>
    <x v="2"/>
    <x v="3"/>
    <x v="0"/>
    <n v="5"/>
    <n v="250"/>
  </r>
  <r>
    <d v="2020-08-31T00:00:00"/>
    <x v="1"/>
    <x v="0"/>
    <x v="0"/>
    <n v="3"/>
    <n v="2540"/>
  </r>
  <r>
    <d v="2020-09-01T00:00:00"/>
    <x v="3"/>
    <x v="1"/>
    <x v="1"/>
    <n v="2"/>
    <n v="650"/>
  </r>
  <r>
    <d v="2020-09-02T00:00:00"/>
    <x v="3"/>
    <x v="2"/>
    <x v="0"/>
    <n v="4"/>
    <n v="2400"/>
  </r>
  <r>
    <d v="2020-09-02T00:00:00"/>
    <x v="1"/>
    <x v="0"/>
    <x v="0"/>
    <n v="3"/>
    <n v="320"/>
  </r>
  <r>
    <d v="2020-09-02T00:00:00"/>
    <x v="1"/>
    <x v="2"/>
    <x v="0"/>
    <n v="3"/>
    <n v="6500"/>
  </r>
  <r>
    <d v="2020-09-03T00:00:00"/>
    <x v="2"/>
    <x v="1"/>
    <x v="0"/>
    <n v="3"/>
    <n v="5000"/>
  </r>
  <r>
    <d v="2020-09-03T00:00:00"/>
    <x v="1"/>
    <x v="1"/>
    <x v="0"/>
    <n v="3"/>
    <n v="3500"/>
  </r>
  <r>
    <d v="2020-09-04T00:00:00"/>
    <x v="0"/>
    <x v="2"/>
    <x v="1"/>
    <n v="1"/>
    <n v="3500"/>
  </r>
  <r>
    <d v="2020-09-04T00:00:00"/>
    <x v="2"/>
    <x v="1"/>
    <x v="0"/>
    <n v="5"/>
    <n v="1500"/>
  </r>
  <r>
    <d v="2020-09-04T00:00:00"/>
    <x v="1"/>
    <x v="2"/>
    <x v="0"/>
    <n v="3"/>
    <n v="1800"/>
  </r>
  <r>
    <d v="2020-09-07T00:00:00"/>
    <x v="0"/>
    <x v="1"/>
    <x v="1"/>
    <n v="1"/>
    <n v="8000"/>
  </r>
  <r>
    <d v="2020-09-07T00:00:00"/>
    <x v="3"/>
    <x v="1"/>
    <x v="1"/>
    <n v="2"/>
    <n v="5100"/>
  </r>
  <r>
    <d v="2020-09-07T00:00:00"/>
    <x v="2"/>
    <x v="3"/>
    <x v="0"/>
    <n v="4"/>
    <n v="650"/>
  </r>
  <r>
    <d v="2020-09-08T00:00:00"/>
    <x v="1"/>
    <x v="0"/>
    <x v="0"/>
    <n v="5"/>
    <n v="320"/>
  </r>
  <r>
    <d v="2020-09-09T00:00:00"/>
    <x v="0"/>
    <x v="0"/>
    <x v="1"/>
    <n v="2"/>
    <n v="3500"/>
  </r>
  <r>
    <d v="2020-09-09T00:00:00"/>
    <x v="2"/>
    <x v="1"/>
    <x v="0"/>
    <n v="3"/>
    <n v="2840"/>
  </r>
  <r>
    <d v="2020-09-10T00:00:00"/>
    <x v="0"/>
    <x v="0"/>
    <x v="0"/>
    <n v="3"/>
    <n v="520"/>
  </r>
  <r>
    <d v="2020-09-10T00:00:00"/>
    <x v="2"/>
    <x v="2"/>
    <x v="0"/>
    <n v="3"/>
    <n v="380"/>
  </r>
  <r>
    <d v="2020-09-10T00:00:00"/>
    <x v="1"/>
    <x v="1"/>
    <x v="0"/>
    <n v="5"/>
    <n v="5550"/>
  </r>
  <r>
    <d v="2020-09-11T00:00:00"/>
    <x v="3"/>
    <x v="2"/>
    <x v="1"/>
    <n v="2"/>
    <n v="650"/>
  </r>
  <r>
    <d v="2020-09-11T00:00:00"/>
    <x v="2"/>
    <x v="2"/>
    <x v="0"/>
    <n v="4"/>
    <n v="2800"/>
  </r>
  <r>
    <d v="2020-09-11T00:00:00"/>
    <x v="1"/>
    <x v="1"/>
    <x v="0"/>
    <n v="4"/>
    <n v="690"/>
  </r>
  <r>
    <d v="2020-09-14T00:00:00"/>
    <x v="1"/>
    <x v="2"/>
    <x v="0"/>
    <n v="5"/>
    <n v="6500"/>
  </r>
  <r>
    <d v="2020-09-14T00:00:00"/>
    <x v="2"/>
    <x v="1"/>
    <x v="0"/>
    <n v="4"/>
    <n v="5000"/>
  </r>
  <r>
    <d v="2020-09-14T00:00:00"/>
    <x v="1"/>
    <x v="1"/>
    <x v="0"/>
    <n v="3"/>
    <n v="3500"/>
  </r>
  <r>
    <d v="2020-09-14T00:00:00"/>
    <x v="0"/>
    <x v="2"/>
    <x v="1"/>
    <n v="2"/>
    <n v="3500"/>
  </r>
  <r>
    <d v="2020-09-15T00:00:00"/>
    <x v="2"/>
    <x v="1"/>
    <x v="0"/>
    <n v="4"/>
    <n v="1500"/>
  </r>
  <r>
    <d v="2020-09-15T00:00:00"/>
    <x v="1"/>
    <x v="2"/>
    <x v="0"/>
    <n v="4"/>
    <n v="1800"/>
  </r>
  <r>
    <d v="2020-09-15T00:00:00"/>
    <x v="0"/>
    <x v="1"/>
    <x v="1"/>
    <n v="2"/>
    <n v="8000"/>
  </r>
  <r>
    <d v="2020-09-16T00:00:00"/>
    <x v="3"/>
    <x v="1"/>
    <x v="1"/>
    <n v="1"/>
    <n v="5100"/>
  </r>
  <r>
    <d v="2020-09-16T00:00:00"/>
    <x v="2"/>
    <x v="3"/>
    <x v="0"/>
    <n v="5"/>
    <n v="650"/>
  </r>
  <r>
    <d v="2020-09-16T00:00:00"/>
    <x v="1"/>
    <x v="0"/>
    <x v="0"/>
    <n v="3"/>
    <n v="320"/>
  </r>
  <r>
    <d v="2020-09-16T00:00:00"/>
    <x v="0"/>
    <x v="0"/>
    <x v="1"/>
    <n v="1"/>
    <n v="3500"/>
  </r>
  <r>
    <d v="2020-09-17T00:00:00"/>
    <x v="2"/>
    <x v="1"/>
    <x v="0"/>
    <n v="4"/>
    <n v="2840"/>
  </r>
  <r>
    <d v="2020-09-17T00:00:00"/>
    <x v="0"/>
    <x v="0"/>
    <x v="0"/>
    <n v="4"/>
    <n v="520"/>
  </r>
  <r>
    <d v="2020-09-17T00:00:00"/>
    <x v="2"/>
    <x v="2"/>
    <x v="0"/>
    <n v="3"/>
    <n v="380"/>
  </r>
  <r>
    <d v="2020-09-17T00:00:00"/>
    <x v="1"/>
    <x v="1"/>
    <x v="0"/>
    <n v="3"/>
    <n v="5550"/>
  </r>
  <r>
    <d v="2020-09-18T00:00:00"/>
    <x v="0"/>
    <x v="1"/>
    <x v="1"/>
    <n v="2"/>
    <n v="8000"/>
  </r>
  <r>
    <d v="2020-09-18T00:00:00"/>
    <x v="3"/>
    <x v="1"/>
    <x v="1"/>
    <n v="2"/>
    <n v="5100"/>
  </r>
  <r>
    <d v="2020-09-18T00:00:00"/>
    <x v="2"/>
    <x v="3"/>
    <x v="0"/>
    <n v="3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DBD44-9FC9-402A-AD11-A7887D892C8F}" name="Tabella pivot11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F9" firstHeaderRow="1" firstDataRow="2" firstDataCol="1"/>
  <pivotFields count="6">
    <pivotField numFmtId="165"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 " fld="5" baseField="0" baseItem="0" numFmtId="164"/>
  </dataFields>
  <formats count="1">
    <format dxfId="1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ECB10-A482-4B33-94B0-929F9C1DC6CD}" name="Tabella pivot10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K3:O8" firstHeaderRow="1" firstDataRow="2" firstDataCol="1"/>
  <pivotFields count="6">
    <pivotField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5">
        <item x="0"/>
        <item h="1" x="3"/>
        <item h="1" x="2"/>
        <item h="1"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>
      <items count="3">
        <item x="0"/>
        <item h="1"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numFmtId="164" showAll="0"/>
  </pivotFields>
  <rowFields count="1">
    <field x="4"/>
  </rowFields>
  <rowItems count="4"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dataFields count="1">
    <dataField name="Somma di Fatturato " fld="5" baseField="0" baseItem="0" numFmtId="164"/>
  </dataFields>
  <formats count="2">
    <format dxfId="15">
      <pivotArea outline="0" collapsedLevelsAreSubtotals="1" fieldPosition="0"/>
    </format>
    <format dxfId="16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3F28A039-7DDA-46C2-A907-F108AF1A44A5}" sourceName="Settore">
  <data>
    <tabular pivotCacheId="259250029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5239D8EC-48E9-44E6-B296-340C234AFFB3}" sourceName="Settore">
  <pivotTables>
    <pivotTable tabId="4" name="Tabella pivot11"/>
    <pivotTable tabId="4" name="Tabella pivot10"/>
  </pivotTables>
  <data>
    <tabular pivotCacheId="1863513558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F0A3213A-2AB5-4A09-9DC1-E105F8C833E3}" sourceName="Venditore">
  <pivotTables>
    <pivotTable tabId="4" name="Tabella pivot10"/>
  </pivotTables>
  <data>
    <tabular pivotCacheId="1863513558">
      <items count="4">
        <i x="0" s="1"/>
        <i x="3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C1C68BB7-E7F1-49F0-B113-B8489BE60356}" cache="FiltroDati_Settore" caption="Settore" rowHeight="230716"/>
  <slicer name="Settore 1" xr10:uid="{6084F839-DF1C-44A2-85D7-8A1FB8E79204}" cache="FiltroDati_Settore1" caption="Settore" rowHeight="230716"/>
  <slicer name="Venditore" xr10:uid="{F8891CEA-636A-40F4-841C-7C9D303BB00A}" cache="FiltroDati_Venditore" caption="Venditore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956C-9EFF-48F3-9114-6EFDB7ADDE6F}">
  <dimension ref="B2:N162"/>
  <sheetViews>
    <sheetView tabSelected="1" zoomScale="60" zoomScaleNormal="60" workbookViewId="0">
      <selection activeCell="N6" sqref="N6"/>
    </sheetView>
  </sheetViews>
  <sheetFormatPr defaultRowHeight="15" x14ac:dyDescent="0.25"/>
  <cols>
    <col min="1" max="1" width="3.5703125" customWidth="1"/>
    <col min="2" max="2" width="30.140625" bestFit="1" customWidth="1"/>
    <col min="3" max="3" width="9.85546875" bestFit="1" customWidth="1"/>
    <col min="4" max="4" width="12" bestFit="1" customWidth="1"/>
    <col min="5" max="5" width="12.7109375" bestFit="1" customWidth="1"/>
    <col min="6" max="6" width="9.140625" style="24" bestFit="1" customWidth="1"/>
    <col min="7" max="7" width="12.28515625" bestFit="1" customWidth="1"/>
    <col min="9" max="9" width="9.85546875" bestFit="1" customWidth="1"/>
    <col min="10" max="10" width="12.7109375" bestFit="1" customWidth="1"/>
    <col min="11" max="11" width="12.5703125" bestFit="1" customWidth="1"/>
    <col min="12" max="12" width="12" bestFit="1" customWidth="1"/>
    <col min="13" max="13" width="9.85546875" bestFit="1" customWidth="1"/>
    <col min="14" max="14" width="11.5703125" bestFit="1" customWidth="1"/>
  </cols>
  <sheetData>
    <row r="2" spans="2:14" ht="38.25" x14ac:dyDescent="0.25">
      <c r="I2" s="25" t="s">
        <v>43</v>
      </c>
      <c r="J2" s="25" t="s">
        <v>44</v>
      </c>
      <c r="K2" s="25" t="s">
        <v>45</v>
      </c>
      <c r="L2" s="25" t="s">
        <v>46</v>
      </c>
    </row>
    <row r="3" spans="2:14" x14ac:dyDescent="0.25">
      <c r="I3" s="16" t="s">
        <v>47</v>
      </c>
      <c r="J3" s="29">
        <f>SUMIF(C6:C162,"Rossi",G6:G162)</f>
        <v>98810</v>
      </c>
      <c r="K3" s="18">
        <f>COUNTIF(C6:C162,I3)</f>
        <v>35</v>
      </c>
      <c r="L3" s="29">
        <f>AVERAGEIF(C6:C162,"Rossi",G6:G162)</f>
        <v>2823.1428571428573</v>
      </c>
    </row>
    <row r="5" spans="2:14" ht="38.25" x14ac:dyDescent="0.25">
      <c r="B5" s="26" t="s">
        <v>48</v>
      </c>
      <c r="C5" s="26" t="s">
        <v>43</v>
      </c>
      <c r="D5" s="26" t="s">
        <v>49</v>
      </c>
      <c r="E5" s="26" t="s">
        <v>50</v>
      </c>
      <c r="F5" s="26" t="s">
        <v>51</v>
      </c>
      <c r="G5" s="26" t="s">
        <v>52</v>
      </c>
      <c r="I5" s="25" t="s">
        <v>43</v>
      </c>
      <c r="J5" s="25" t="s">
        <v>49</v>
      </c>
      <c r="K5" s="25" t="s">
        <v>50</v>
      </c>
      <c r="L5" s="25" t="s">
        <v>44</v>
      </c>
      <c r="M5" s="25" t="s">
        <v>45</v>
      </c>
      <c r="N5" s="25" t="s">
        <v>46</v>
      </c>
    </row>
    <row r="6" spans="2:14" x14ac:dyDescent="0.25">
      <c r="B6" s="27">
        <v>44008</v>
      </c>
      <c r="C6" s="18" t="s">
        <v>53</v>
      </c>
      <c r="D6" s="28" t="s">
        <v>54</v>
      </c>
      <c r="E6" s="28" t="s">
        <v>55</v>
      </c>
      <c r="F6" s="18">
        <v>4</v>
      </c>
      <c r="G6" s="17">
        <v>750</v>
      </c>
      <c r="I6" s="16" t="s">
        <v>56</v>
      </c>
      <c r="J6" s="16" t="s">
        <v>57</v>
      </c>
      <c r="K6" s="16" t="s">
        <v>55</v>
      </c>
      <c r="L6" s="29">
        <f>SUMIFS(G6:G162,C6:C162,"Neri",D6:D162,"Veneto",E6:E162,"Cancelleria")</f>
        <v>6288</v>
      </c>
      <c r="M6" s="18">
        <f>COUNTIFS(C6:C162,"Neri",D6:D162,"Veneto",E6:E162,"Cancelleria")</f>
        <v>5</v>
      </c>
      <c r="N6" s="29">
        <f>AVERAGEIFS(G6:G162,C6:C162,"Neri",D6:D162,"Veneto",E6:E162,"Cancelleria")</f>
        <v>1257.5999999999999</v>
      </c>
    </row>
    <row r="7" spans="2:14" x14ac:dyDescent="0.25">
      <c r="B7" s="27">
        <v>44008</v>
      </c>
      <c r="C7" s="18" t="s">
        <v>58</v>
      </c>
      <c r="D7" s="28" t="s">
        <v>57</v>
      </c>
      <c r="E7" s="28" t="s">
        <v>55</v>
      </c>
      <c r="F7" s="18">
        <v>5</v>
      </c>
      <c r="G7" s="17">
        <v>280</v>
      </c>
    </row>
    <row r="8" spans="2:14" x14ac:dyDescent="0.25">
      <c r="B8" s="27">
        <v>44008</v>
      </c>
      <c r="C8" s="18" t="s">
        <v>58</v>
      </c>
      <c r="D8" s="28" t="s">
        <v>59</v>
      </c>
      <c r="E8" s="28" t="s">
        <v>55</v>
      </c>
      <c r="F8" s="18">
        <v>4</v>
      </c>
      <c r="G8" s="17">
        <v>1650</v>
      </c>
    </row>
    <row r="9" spans="2:14" x14ac:dyDescent="0.25">
      <c r="B9" s="27">
        <v>44011</v>
      </c>
      <c r="C9" s="18" t="s">
        <v>53</v>
      </c>
      <c r="D9" s="28" t="s">
        <v>54</v>
      </c>
      <c r="E9" s="28" t="s">
        <v>60</v>
      </c>
      <c r="F9" s="18">
        <v>2</v>
      </c>
      <c r="G9" s="17">
        <v>2240</v>
      </c>
    </row>
    <row r="10" spans="2:14" x14ac:dyDescent="0.25">
      <c r="B10" s="27">
        <v>44011</v>
      </c>
      <c r="C10" s="18" t="s">
        <v>47</v>
      </c>
      <c r="D10" s="28" t="s">
        <v>54</v>
      </c>
      <c r="E10" s="28" t="s">
        <v>60</v>
      </c>
      <c r="F10" s="18">
        <v>2</v>
      </c>
      <c r="G10" s="17">
        <v>10160</v>
      </c>
    </row>
    <row r="11" spans="2:14" x14ac:dyDescent="0.25">
      <c r="B11" s="27">
        <v>44011</v>
      </c>
      <c r="C11" s="18" t="s">
        <v>58</v>
      </c>
      <c r="D11" s="28" t="s">
        <v>57</v>
      </c>
      <c r="E11" s="28" t="s">
        <v>55</v>
      </c>
      <c r="F11" s="18">
        <v>3</v>
      </c>
      <c r="G11" s="17">
        <v>302</v>
      </c>
    </row>
    <row r="12" spans="2:14" x14ac:dyDescent="0.25">
      <c r="B12" s="27">
        <v>44011</v>
      </c>
      <c r="C12" s="18" t="s">
        <v>58</v>
      </c>
      <c r="D12" s="28" t="s">
        <v>54</v>
      </c>
      <c r="E12" s="28" t="s">
        <v>55</v>
      </c>
      <c r="F12" s="18">
        <v>5</v>
      </c>
      <c r="G12" s="17">
        <v>840</v>
      </c>
    </row>
    <row r="13" spans="2:14" x14ac:dyDescent="0.25">
      <c r="B13" s="27">
        <v>44013</v>
      </c>
      <c r="C13" s="18" t="s">
        <v>53</v>
      </c>
      <c r="D13" s="28" t="s">
        <v>61</v>
      </c>
      <c r="E13" s="28" t="s">
        <v>60</v>
      </c>
      <c r="F13" s="18">
        <v>2</v>
      </c>
      <c r="G13" s="17">
        <v>6420</v>
      </c>
    </row>
    <row r="14" spans="2:14" x14ac:dyDescent="0.25">
      <c r="B14" s="27">
        <v>44014</v>
      </c>
      <c r="C14" s="18" t="s">
        <v>47</v>
      </c>
      <c r="D14" s="28" t="s">
        <v>57</v>
      </c>
      <c r="E14" s="28" t="s">
        <v>55</v>
      </c>
      <c r="F14" s="18">
        <v>3</v>
      </c>
      <c r="G14" s="17">
        <v>2840</v>
      </c>
    </row>
    <row r="15" spans="2:14" x14ac:dyDescent="0.25">
      <c r="B15" s="27">
        <v>44015</v>
      </c>
      <c r="C15" s="18" t="s">
        <v>53</v>
      </c>
      <c r="D15" s="28" t="s">
        <v>59</v>
      </c>
      <c r="E15" s="28" t="s">
        <v>55</v>
      </c>
      <c r="F15" s="18">
        <v>5</v>
      </c>
      <c r="G15" s="17">
        <v>1420</v>
      </c>
    </row>
    <row r="16" spans="2:14" x14ac:dyDescent="0.25">
      <c r="B16" s="27">
        <v>44018</v>
      </c>
      <c r="C16" s="18" t="s">
        <v>53</v>
      </c>
      <c r="D16" s="28" t="s">
        <v>57</v>
      </c>
      <c r="E16" s="28" t="s">
        <v>55</v>
      </c>
      <c r="F16" s="18">
        <v>4</v>
      </c>
      <c r="G16" s="17">
        <v>210</v>
      </c>
    </row>
    <row r="17" spans="2:7" x14ac:dyDescent="0.25">
      <c r="B17" s="27">
        <v>44018</v>
      </c>
      <c r="C17" s="18" t="s">
        <v>47</v>
      </c>
      <c r="D17" s="28" t="s">
        <v>54</v>
      </c>
      <c r="E17" s="28" t="s">
        <v>55</v>
      </c>
      <c r="F17" s="18">
        <v>3</v>
      </c>
      <c r="G17" s="17">
        <v>2900</v>
      </c>
    </row>
    <row r="18" spans="2:7" x14ac:dyDescent="0.25">
      <c r="B18" s="27">
        <v>44018</v>
      </c>
      <c r="C18" s="18" t="s">
        <v>58</v>
      </c>
      <c r="D18" s="28" t="s">
        <v>59</v>
      </c>
      <c r="E18" s="28" t="s">
        <v>55</v>
      </c>
      <c r="F18" s="18">
        <v>4</v>
      </c>
      <c r="G18" s="17">
        <v>350</v>
      </c>
    </row>
    <row r="19" spans="2:7" x14ac:dyDescent="0.25">
      <c r="B19" s="27">
        <v>44019</v>
      </c>
      <c r="C19" s="18" t="s">
        <v>56</v>
      </c>
      <c r="D19" s="28" t="s">
        <v>57</v>
      </c>
      <c r="E19" s="28" t="s">
        <v>55</v>
      </c>
      <c r="F19" s="18">
        <v>5</v>
      </c>
      <c r="G19" s="17">
        <v>1500</v>
      </c>
    </row>
    <row r="20" spans="2:7" x14ac:dyDescent="0.25">
      <c r="B20" s="27">
        <v>44019</v>
      </c>
      <c r="C20" s="18" t="s">
        <v>58</v>
      </c>
      <c r="D20" s="28" t="s">
        <v>54</v>
      </c>
      <c r="E20" s="28" t="s">
        <v>60</v>
      </c>
      <c r="F20" s="18">
        <v>1</v>
      </c>
      <c r="G20" s="17">
        <v>5120</v>
      </c>
    </row>
    <row r="21" spans="2:7" x14ac:dyDescent="0.25">
      <c r="B21" s="27">
        <v>44020</v>
      </c>
      <c r="C21" s="18" t="s">
        <v>53</v>
      </c>
      <c r="D21" s="28" t="s">
        <v>57</v>
      </c>
      <c r="E21" s="28" t="s">
        <v>55</v>
      </c>
      <c r="F21" s="18">
        <v>5</v>
      </c>
      <c r="G21" s="17">
        <v>1204</v>
      </c>
    </row>
    <row r="22" spans="2:7" x14ac:dyDescent="0.25">
      <c r="B22" s="27">
        <v>44021</v>
      </c>
      <c r="C22" s="18" t="s">
        <v>47</v>
      </c>
      <c r="D22" s="28" t="s">
        <v>54</v>
      </c>
      <c r="E22" s="28" t="s">
        <v>60</v>
      </c>
      <c r="F22" s="18">
        <v>2</v>
      </c>
      <c r="G22" s="17">
        <v>3400</v>
      </c>
    </row>
    <row r="23" spans="2:7" x14ac:dyDescent="0.25">
      <c r="B23" s="27">
        <v>44022</v>
      </c>
      <c r="C23" s="18" t="s">
        <v>58</v>
      </c>
      <c r="D23" s="28" t="s">
        <v>59</v>
      </c>
      <c r="E23" s="28" t="s">
        <v>55</v>
      </c>
      <c r="F23" s="18">
        <v>4</v>
      </c>
      <c r="G23" s="17">
        <v>3540</v>
      </c>
    </row>
    <row r="24" spans="2:7" x14ac:dyDescent="0.25">
      <c r="B24" s="27">
        <v>44025</v>
      </c>
      <c r="C24" s="18" t="s">
        <v>56</v>
      </c>
      <c r="D24" s="28" t="s">
        <v>57</v>
      </c>
      <c r="E24" s="28" t="s">
        <v>55</v>
      </c>
      <c r="F24" s="18">
        <v>4</v>
      </c>
      <c r="G24" s="17">
        <v>1504</v>
      </c>
    </row>
    <row r="25" spans="2:7" x14ac:dyDescent="0.25">
      <c r="B25" s="27">
        <v>44025</v>
      </c>
      <c r="C25" s="18" t="s">
        <v>58</v>
      </c>
      <c r="D25" s="28" t="s">
        <v>61</v>
      </c>
      <c r="E25" s="28" t="s">
        <v>55</v>
      </c>
      <c r="F25" s="18">
        <v>3</v>
      </c>
      <c r="G25" s="17">
        <v>330</v>
      </c>
    </row>
    <row r="26" spans="2:7" x14ac:dyDescent="0.25">
      <c r="B26" s="27">
        <v>44026</v>
      </c>
      <c r="C26" s="18" t="s">
        <v>53</v>
      </c>
      <c r="D26" s="28" t="s">
        <v>59</v>
      </c>
      <c r="E26" s="28" t="s">
        <v>60</v>
      </c>
      <c r="F26" s="18">
        <v>2</v>
      </c>
      <c r="G26" s="17">
        <v>6240</v>
      </c>
    </row>
    <row r="27" spans="2:7" x14ac:dyDescent="0.25">
      <c r="B27" s="27">
        <v>44027</v>
      </c>
      <c r="C27" s="18" t="s">
        <v>53</v>
      </c>
      <c r="D27" s="28" t="s">
        <v>57</v>
      </c>
      <c r="E27" s="28" t="s">
        <v>55</v>
      </c>
      <c r="F27" s="18">
        <v>3</v>
      </c>
      <c r="G27" s="17">
        <v>1260</v>
      </c>
    </row>
    <row r="28" spans="2:7" x14ac:dyDescent="0.25">
      <c r="B28" s="27">
        <v>44027</v>
      </c>
      <c r="C28" s="18" t="s">
        <v>47</v>
      </c>
      <c r="D28" s="28" t="s">
        <v>59</v>
      </c>
      <c r="E28" s="28" t="s">
        <v>60</v>
      </c>
      <c r="F28" s="18">
        <v>1</v>
      </c>
      <c r="G28" s="17">
        <v>4800</v>
      </c>
    </row>
    <row r="29" spans="2:7" x14ac:dyDescent="0.25">
      <c r="B29" s="27">
        <v>44027</v>
      </c>
      <c r="C29" s="18" t="s">
        <v>58</v>
      </c>
      <c r="D29" s="28" t="s">
        <v>57</v>
      </c>
      <c r="E29" s="28" t="s">
        <v>55</v>
      </c>
      <c r="F29" s="18">
        <v>5</v>
      </c>
      <c r="G29" s="17">
        <v>1520</v>
      </c>
    </row>
    <row r="30" spans="2:7" x14ac:dyDescent="0.25">
      <c r="B30" s="27">
        <v>44028</v>
      </c>
      <c r="C30" s="18" t="s">
        <v>56</v>
      </c>
      <c r="D30" s="28" t="s">
        <v>54</v>
      </c>
      <c r="E30" s="28" t="s">
        <v>55</v>
      </c>
      <c r="F30" s="18">
        <v>3</v>
      </c>
      <c r="G30" s="17">
        <v>985</v>
      </c>
    </row>
    <row r="31" spans="2:7" x14ac:dyDescent="0.25">
      <c r="B31" s="27">
        <v>44028</v>
      </c>
      <c r="C31" s="18" t="s">
        <v>47</v>
      </c>
      <c r="D31" s="28" t="s">
        <v>57</v>
      </c>
      <c r="E31" s="28" t="s">
        <v>60</v>
      </c>
      <c r="F31" s="18">
        <v>2</v>
      </c>
      <c r="G31" s="17">
        <v>1680</v>
      </c>
    </row>
    <row r="32" spans="2:7" x14ac:dyDescent="0.25">
      <c r="B32" s="27">
        <v>44028</v>
      </c>
      <c r="C32" s="18" t="s">
        <v>58</v>
      </c>
      <c r="D32" s="28" t="s">
        <v>57</v>
      </c>
      <c r="E32" s="28" t="s">
        <v>55</v>
      </c>
      <c r="F32" s="18">
        <v>5</v>
      </c>
      <c r="G32" s="17">
        <v>1200</v>
      </c>
    </row>
    <row r="33" spans="2:7" x14ac:dyDescent="0.25">
      <c r="B33" s="27">
        <v>44029</v>
      </c>
      <c r="C33" s="18" t="s">
        <v>53</v>
      </c>
      <c r="D33" s="28" t="s">
        <v>54</v>
      </c>
      <c r="E33" s="28" t="s">
        <v>55</v>
      </c>
      <c r="F33" s="18">
        <v>3</v>
      </c>
      <c r="G33" s="17">
        <v>750</v>
      </c>
    </row>
    <row r="34" spans="2:7" x14ac:dyDescent="0.25">
      <c r="B34" s="27">
        <v>44029</v>
      </c>
      <c r="C34" s="18" t="s">
        <v>56</v>
      </c>
      <c r="D34" s="28" t="s">
        <v>57</v>
      </c>
      <c r="E34" s="28" t="s">
        <v>55</v>
      </c>
      <c r="F34" s="18">
        <v>4</v>
      </c>
      <c r="G34" s="17">
        <v>280</v>
      </c>
    </row>
    <row r="35" spans="2:7" x14ac:dyDescent="0.25">
      <c r="B35" s="27">
        <v>44029</v>
      </c>
      <c r="C35" s="18" t="s">
        <v>47</v>
      </c>
      <c r="D35" s="28" t="s">
        <v>54</v>
      </c>
      <c r="E35" s="28" t="s">
        <v>60</v>
      </c>
      <c r="F35" s="18">
        <v>1</v>
      </c>
      <c r="G35" s="17">
        <v>10160</v>
      </c>
    </row>
    <row r="36" spans="2:7" x14ac:dyDescent="0.25">
      <c r="B36" s="27">
        <v>44029</v>
      </c>
      <c r="C36" s="18" t="s">
        <v>58</v>
      </c>
      <c r="D36" s="28" t="s">
        <v>59</v>
      </c>
      <c r="E36" s="28" t="s">
        <v>55</v>
      </c>
      <c r="F36" s="18">
        <v>3</v>
      </c>
      <c r="G36" s="17">
        <v>1650</v>
      </c>
    </row>
    <row r="37" spans="2:7" x14ac:dyDescent="0.25">
      <c r="B37" s="27">
        <v>44030</v>
      </c>
      <c r="C37" s="18" t="s">
        <v>58</v>
      </c>
      <c r="D37" s="28" t="s">
        <v>57</v>
      </c>
      <c r="E37" s="28" t="s">
        <v>55</v>
      </c>
      <c r="F37" s="18">
        <v>3</v>
      </c>
      <c r="G37" s="17">
        <v>302</v>
      </c>
    </row>
    <row r="38" spans="2:7" x14ac:dyDescent="0.25">
      <c r="B38" s="27">
        <v>44032</v>
      </c>
      <c r="C38" s="18" t="s">
        <v>53</v>
      </c>
      <c r="D38" s="28" t="s">
        <v>54</v>
      </c>
      <c r="E38" s="28" t="s">
        <v>60</v>
      </c>
      <c r="F38" s="18">
        <v>2</v>
      </c>
      <c r="G38" s="17">
        <v>2240</v>
      </c>
    </row>
    <row r="39" spans="2:7" x14ac:dyDescent="0.25">
      <c r="B39" s="27">
        <v>44032</v>
      </c>
      <c r="C39" s="18" t="s">
        <v>53</v>
      </c>
      <c r="D39" s="28" t="s">
        <v>61</v>
      </c>
      <c r="E39" s="28" t="s">
        <v>60</v>
      </c>
      <c r="F39" s="18">
        <v>1</v>
      </c>
      <c r="G39" s="17">
        <v>6420</v>
      </c>
    </row>
    <row r="40" spans="2:7" x14ac:dyDescent="0.25">
      <c r="B40" s="27">
        <v>44032</v>
      </c>
      <c r="C40" s="18" t="s">
        <v>58</v>
      </c>
      <c r="D40" s="28" t="s">
        <v>54</v>
      </c>
      <c r="E40" s="28" t="s">
        <v>55</v>
      </c>
      <c r="F40" s="18">
        <v>3</v>
      </c>
      <c r="G40" s="17">
        <v>840</v>
      </c>
    </row>
    <row r="41" spans="2:7" x14ac:dyDescent="0.25">
      <c r="B41" s="27">
        <v>44033</v>
      </c>
      <c r="C41" s="18" t="s">
        <v>53</v>
      </c>
      <c r="D41" s="28" t="s">
        <v>59</v>
      </c>
      <c r="E41" s="28" t="s">
        <v>55</v>
      </c>
      <c r="F41" s="18">
        <v>5</v>
      </c>
      <c r="G41" s="17">
        <v>1420</v>
      </c>
    </row>
    <row r="42" spans="2:7" x14ac:dyDescent="0.25">
      <c r="B42" s="27">
        <v>44033</v>
      </c>
      <c r="C42" s="18" t="s">
        <v>47</v>
      </c>
      <c r="D42" s="28" t="s">
        <v>57</v>
      </c>
      <c r="E42" s="28" t="s">
        <v>55</v>
      </c>
      <c r="F42" s="18">
        <v>4</v>
      </c>
      <c r="G42" s="17">
        <v>2840</v>
      </c>
    </row>
    <row r="43" spans="2:7" x14ac:dyDescent="0.25">
      <c r="B43" s="27">
        <v>44033</v>
      </c>
      <c r="C43" s="18" t="s">
        <v>58</v>
      </c>
      <c r="D43" s="28" t="s">
        <v>59</v>
      </c>
      <c r="E43" s="28" t="s">
        <v>55</v>
      </c>
      <c r="F43" s="18">
        <v>4</v>
      </c>
      <c r="G43" s="17">
        <v>350</v>
      </c>
    </row>
    <row r="44" spans="2:7" x14ac:dyDescent="0.25">
      <c r="B44" s="27">
        <v>44034</v>
      </c>
      <c r="C44" s="18" t="s">
        <v>53</v>
      </c>
      <c r="D44" s="28" t="s">
        <v>57</v>
      </c>
      <c r="E44" s="28" t="s">
        <v>55</v>
      </c>
      <c r="F44" s="18">
        <v>4</v>
      </c>
      <c r="G44" s="17">
        <v>440</v>
      </c>
    </row>
    <row r="45" spans="2:7" x14ac:dyDescent="0.25">
      <c r="B45" s="27">
        <v>44034</v>
      </c>
      <c r="C45" s="18" t="s">
        <v>56</v>
      </c>
      <c r="D45" s="28" t="s">
        <v>57</v>
      </c>
      <c r="E45" s="28" t="s">
        <v>55</v>
      </c>
      <c r="F45" s="18">
        <v>5</v>
      </c>
      <c r="G45" s="17">
        <v>1500</v>
      </c>
    </row>
    <row r="46" spans="2:7" x14ac:dyDescent="0.25">
      <c r="B46" s="27">
        <v>44034</v>
      </c>
      <c r="C46" s="18" t="s">
        <v>47</v>
      </c>
      <c r="D46" s="28" t="s">
        <v>54</v>
      </c>
      <c r="E46" s="28" t="s">
        <v>55</v>
      </c>
      <c r="F46" s="18">
        <v>5</v>
      </c>
      <c r="G46" s="17">
        <v>2900</v>
      </c>
    </row>
    <row r="47" spans="2:7" x14ac:dyDescent="0.25">
      <c r="B47" s="27">
        <v>44034</v>
      </c>
      <c r="C47" s="18" t="s">
        <v>58</v>
      </c>
      <c r="D47" s="28" t="s">
        <v>54</v>
      </c>
      <c r="E47" s="28" t="s">
        <v>60</v>
      </c>
      <c r="F47" s="18">
        <v>2</v>
      </c>
      <c r="G47" s="17">
        <v>5120</v>
      </c>
    </row>
    <row r="48" spans="2:7" x14ac:dyDescent="0.25">
      <c r="B48" s="27">
        <v>44035</v>
      </c>
      <c r="C48" s="18" t="s">
        <v>53</v>
      </c>
      <c r="D48" s="28" t="s">
        <v>57</v>
      </c>
      <c r="E48" s="28" t="s">
        <v>55</v>
      </c>
      <c r="F48" s="18">
        <v>3</v>
      </c>
      <c r="G48" s="17">
        <v>1204</v>
      </c>
    </row>
    <row r="49" spans="2:7" x14ac:dyDescent="0.25">
      <c r="B49" s="27">
        <v>44035</v>
      </c>
      <c r="C49" s="18" t="s">
        <v>47</v>
      </c>
      <c r="D49" s="28" t="s">
        <v>54</v>
      </c>
      <c r="E49" s="28" t="s">
        <v>60</v>
      </c>
      <c r="F49" s="18">
        <v>2</v>
      </c>
      <c r="G49" s="17">
        <v>3400</v>
      </c>
    </row>
    <row r="50" spans="2:7" x14ac:dyDescent="0.25">
      <c r="B50" s="27">
        <v>44035</v>
      </c>
      <c r="C50" s="18" t="s">
        <v>58</v>
      </c>
      <c r="D50" s="28" t="s">
        <v>59</v>
      </c>
      <c r="E50" s="28" t="s">
        <v>55</v>
      </c>
      <c r="F50" s="18">
        <v>3</v>
      </c>
      <c r="G50" s="17">
        <v>3540</v>
      </c>
    </row>
    <row r="51" spans="2:7" x14ac:dyDescent="0.25">
      <c r="B51" s="27">
        <v>44036</v>
      </c>
      <c r="C51" s="18" t="s">
        <v>53</v>
      </c>
      <c r="D51" s="28" t="s">
        <v>59</v>
      </c>
      <c r="E51" s="28" t="s">
        <v>60</v>
      </c>
      <c r="F51" s="18">
        <v>1</v>
      </c>
      <c r="G51" s="17">
        <v>6240</v>
      </c>
    </row>
    <row r="52" spans="2:7" x14ac:dyDescent="0.25">
      <c r="B52" s="27">
        <v>44036</v>
      </c>
      <c r="C52" s="18" t="s">
        <v>56</v>
      </c>
      <c r="D52" s="28" t="s">
        <v>57</v>
      </c>
      <c r="E52" s="28" t="s">
        <v>55</v>
      </c>
      <c r="F52" s="18">
        <v>4</v>
      </c>
      <c r="G52" s="17">
        <v>1504</v>
      </c>
    </row>
    <row r="53" spans="2:7" x14ac:dyDescent="0.25">
      <c r="B53" s="27">
        <v>44036</v>
      </c>
      <c r="C53" s="18" t="s">
        <v>47</v>
      </c>
      <c r="D53" s="28" t="s">
        <v>59</v>
      </c>
      <c r="E53" s="28" t="s">
        <v>55</v>
      </c>
      <c r="F53" s="18">
        <v>4</v>
      </c>
      <c r="G53" s="17">
        <v>840</v>
      </c>
    </row>
    <row r="54" spans="2:7" x14ac:dyDescent="0.25">
      <c r="B54" s="27">
        <v>44036</v>
      </c>
      <c r="C54" s="18" t="s">
        <v>58</v>
      </c>
      <c r="D54" s="28" t="s">
        <v>61</v>
      </c>
      <c r="E54" s="28" t="s">
        <v>55</v>
      </c>
      <c r="F54" s="18">
        <v>3</v>
      </c>
      <c r="G54" s="17">
        <v>210</v>
      </c>
    </row>
    <row r="55" spans="2:7" x14ac:dyDescent="0.25">
      <c r="B55" s="27">
        <v>44037</v>
      </c>
      <c r="C55" s="18" t="s">
        <v>53</v>
      </c>
      <c r="D55" s="28" t="s">
        <v>54</v>
      </c>
      <c r="E55" s="28" t="s">
        <v>55</v>
      </c>
      <c r="F55" s="18">
        <v>5</v>
      </c>
      <c r="G55" s="17">
        <v>1390</v>
      </c>
    </row>
    <row r="56" spans="2:7" x14ac:dyDescent="0.25">
      <c r="B56" s="27">
        <v>44037</v>
      </c>
      <c r="C56" s="18" t="s">
        <v>58</v>
      </c>
      <c r="D56" s="28" t="s">
        <v>57</v>
      </c>
      <c r="E56" s="28" t="s">
        <v>55</v>
      </c>
      <c r="F56" s="18">
        <v>4</v>
      </c>
      <c r="G56" s="17">
        <v>490</v>
      </c>
    </row>
    <row r="57" spans="2:7" x14ac:dyDescent="0.25">
      <c r="B57" s="27">
        <v>44039</v>
      </c>
      <c r="C57" s="18" t="s">
        <v>53</v>
      </c>
      <c r="D57" s="28" t="s">
        <v>57</v>
      </c>
      <c r="E57" s="28" t="s">
        <v>60</v>
      </c>
      <c r="F57" s="18">
        <v>1</v>
      </c>
      <c r="G57" s="17">
        <v>11360</v>
      </c>
    </row>
    <row r="58" spans="2:7" x14ac:dyDescent="0.25">
      <c r="B58" s="27">
        <v>44039</v>
      </c>
      <c r="C58" s="18" t="s">
        <v>53</v>
      </c>
      <c r="D58" s="28" t="s">
        <v>57</v>
      </c>
      <c r="E58" s="28" t="s">
        <v>60</v>
      </c>
      <c r="F58" s="18">
        <v>1</v>
      </c>
      <c r="G58" s="17">
        <v>3440</v>
      </c>
    </row>
    <row r="59" spans="2:7" x14ac:dyDescent="0.25">
      <c r="B59" s="27">
        <v>44039</v>
      </c>
      <c r="C59" s="18" t="s">
        <v>47</v>
      </c>
      <c r="D59" s="28" t="s">
        <v>61</v>
      </c>
      <c r="E59" s="28" t="s">
        <v>55</v>
      </c>
      <c r="F59" s="18">
        <v>5</v>
      </c>
      <c r="G59" s="17">
        <v>750</v>
      </c>
    </row>
    <row r="60" spans="2:7" x14ac:dyDescent="0.25">
      <c r="B60" s="27">
        <v>44039</v>
      </c>
      <c r="C60" s="18" t="s">
        <v>58</v>
      </c>
      <c r="D60" s="28" t="s">
        <v>54</v>
      </c>
      <c r="E60" s="28" t="s">
        <v>55</v>
      </c>
      <c r="F60" s="18">
        <v>3</v>
      </c>
      <c r="G60" s="17">
        <v>2540</v>
      </c>
    </row>
    <row r="61" spans="2:7" x14ac:dyDescent="0.25">
      <c r="B61" s="27">
        <v>44039</v>
      </c>
      <c r="C61" s="18" t="s">
        <v>58</v>
      </c>
      <c r="D61" s="28" t="s">
        <v>54</v>
      </c>
      <c r="E61" s="28" t="s">
        <v>55</v>
      </c>
      <c r="F61" s="18">
        <v>4</v>
      </c>
      <c r="G61" s="17">
        <v>920</v>
      </c>
    </row>
    <row r="62" spans="2:7" x14ac:dyDescent="0.25">
      <c r="B62" s="27">
        <v>44040</v>
      </c>
      <c r="C62" s="18" t="s">
        <v>53</v>
      </c>
      <c r="D62" s="28" t="s">
        <v>54</v>
      </c>
      <c r="E62" s="28" t="s">
        <v>60</v>
      </c>
      <c r="F62" s="18">
        <v>1</v>
      </c>
      <c r="G62" s="17">
        <v>10160</v>
      </c>
    </row>
    <row r="63" spans="2:7" x14ac:dyDescent="0.25">
      <c r="B63" s="27">
        <v>44040</v>
      </c>
      <c r="C63" s="18" t="s">
        <v>53</v>
      </c>
      <c r="D63" s="28" t="s">
        <v>59</v>
      </c>
      <c r="E63" s="28" t="s">
        <v>55</v>
      </c>
      <c r="F63" s="18">
        <v>5</v>
      </c>
      <c r="G63" s="17">
        <v>1580</v>
      </c>
    </row>
    <row r="64" spans="2:7" x14ac:dyDescent="0.25">
      <c r="B64" s="27">
        <v>44040</v>
      </c>
      <c r="C64" s="18" t="s">
        <v>56</v>
      </c>
      <c r="D64" s="28" t="s">
        <v>54</v>
      </c>
      <c r="E64" s="28" t="s">
        <v>55</v>
      </c>
      <c r="F64" s="18">
        <v>5</v>
      </c>
      <c r="G64" s="17">
        <v>2548</v>
      </c>
    </row>
    <row r="65" spans="2:7" x14ac:dyDescent="0.25">
      <c r="B65" s="27">
        <v>44040</v>
      </c>
      <c r="C65" s="18" t="s">
        <v>47</v>
      </c>
      <c r="D65" s="28" t="s">
        <v>57</v>
      </c>
      <c r="E65" s="28" t="s">
        <v>55</v>
      </c>
      <c r="F65" s="18">
        <v>3</v>
      </c>
      <c r="G65" s="17">
        <v>2555</v>
      </c>
    </row>
    <row r="66" spans="2:7" x14ac:dyDescent="0.25">
      <c r="B66" s="27">
        <v>44040</v>
      </c>
      <c r="C66" s="18" t="s">
        <v>58</v>
      </c>
      <c r="D66" s="28" t="s">
        <v>57</v>
      </c>
      <c r="E66" s="28" t="s">
        <v>55</v>
      </c>
      <c r="F66" s="18">
        <v>3</v>
      </c>
      <c r="G66" s="17">
        <v>1560</v>
      </c>
    </row>
    <row r="67" spans="2:7" x14ac:dyDescent="0.25">
      <c r="B67" s="27">
        <v>44041</v>
      </c>
      <c r="C67" s="18" t="s">
        <v>53</v>
      </c>
      <c r="D67" s="28" t="s">
        <v>54</v>
      </c>
      <c r="E67" s="28" t="s">
        <v>60</v>
      </c>
      <c r="F67" s="18">
        <v>2</v>
      </c>
      <c r="G67" s="17">
        <v>7400</v>
      </c>
    </row>
    <row r="68" spans="2:7" x14ac:dyDescent="0.25">
      <c r="B68" s="27">
        <v>44041</v>
      </c>
      <c r="C68" s="18" t="s">
        <v>53</v>
      </c>
      <c r="D68" s="28" t="s">
        <v>59</v>
      </c>
      <c r="E68" s="28" t="s">
        <v>60</v>
      </c>
      <c r="F68" s="18">
        <v>2</v>
      </c>
      <c r="G68" s="17">
        <v>5800</v>
      </c>
    </row>
    <row r="69" spans="2:7" x14ac:dyDescent="0.25">
      <c r="B69" s="27">
        <v>44041</v>
      </c>
      <c r="C69" s="18" t="s">
        <v>47</v>
      </c>
      <c r="D69" s="28" t="s">
        <v>57</v>
      </c>
      <c r="E69" s="28" t="s">
        <v>55</v>
      </c>
      <c r="F69" s="18">
        <v>5</v>
      </c>
      <c r="G69" s="17">
        <v>1500</v>
      </c>
    </row>
    <row r="70" spans="2:7" x14ac:dyDescent="0.25">
      <c r="B70" s="27">
        <v>44041</v>
      </c>
      <c r="C70" s="18" t="s">
        <v>58</v>
      </c>
      <c r="D70" s="28" t="s">
        <v>61</v>
      </c>
      <c r="E70" s="28" t="s">
        <v>55</v>
      </c>
      <c r="F70" s="18">
        <v>4</v>
      </c>
      <c r="G70" s="17">
        <v>460</v>
      </c>
    </row>
    <row r="71" spans="2:7" x14ac:dyDescent="0.25">
      <c r="B71" s="27">
        <v>44041</v>
      </c>
      <c r="C71" s="18" t="s">
        <v>58</v>
      </c>
      <c r="D71" s="28" t="s">
        <v>57</v>
      </c>
      <c r="E71" s="28" t="s">
        <v>55</v>
      </c>
      <c r="F71" s="18">
        <v>3</v>
      </c>
      <c r="G71" s="17">
        <v>700</v>
      </c>
    </row>
    <row r="72" spans="2:7" x14ac:dyDescent="0.25">
      <c r="B72" s="27">
        <v>44043</v>
      </c>
      <c r="C72" s="18" t="s">
        <v>56</v>
      </c>
      <c r="D72" s="28" t="s">
        <v>59</v>
      </c>
      <c r="E72" s="28" t="s">
        <v>60</v>
      </c>
      <c r="F72" s="18">
        <v>2</v>
      </c>
      <c r="G72" s="17">
        <v>8480</v>
      </c>
    </row>
    <row r="73" spans="2:7" x14ac:dyDescent="0.25">
      <c r="B73" s="27">
        <v>44043</v>
      </c>
      <c r="C73" s="18" t="s">
        <v>58</v>
      </c>
      <c r="D73" s="28" t="s">
        <v>59</v>
      </c>
      <c r="E73" s="28" t="s">
        <v>55</v>
      </c>
      <c r="F73" s="18">
        <v>4</v>
      </c>
      <c r="G73" s="17">
        <v>2800</v>
      </c>
    </row>
    <row r="74" spans="2:7" x14ac:dyDescent="0.25">
      <c r="B74" s="27">
        <v>44043</v>
      </c>
      <c r="C74" s="18" t="s">
        <v>58</v>
      </c>
      <c r="D74" s="28" t="s">
        <v>59</v>
      </c>
      <c r="E74" s="28" t="s">
        <v>55</v>
      </c>
      <c r="F74" s="18">
        <v>4</v>
      </c>
      <c r="G74" s="17">
        <v>4560</v>
      </c>
    </row>
    <row r="75" spans="2:7" x14ac:dyDescent="0.25">
      <c r="B75" s="27">
        <v>44043</v>
      </c>
      <c r="C75" s="18" t="s">
        <v>58</v>
      </c>
      <c r="D75" s="28" t="s">
        <v>57</v>
      </c>
      <c r="E75" s="28" t="s">
        <v>55</v>
      </c>
      <c r="F75" s="18">
        <v>5</v>
      </c>
      <c r="G75" s="17">
        <v>1590</v>
      </c>
    </row>
    <row r="76" spans="2:7" x14ac:dyDescent="0.25">
      <c r="B76" s="27">
        <v>44043</v>
      </c>
      <c r="C76" s="18" t="s">
        <v>53</v>
      </c>
      <c r="D76" s="28" t="s">
        <v>57</v>
      </c>
      <c r="E76" s="28" t="s">
        <v>55</v>
      </c>
      <c r="F76" s="18">
        <v>5</v>
      </c>
      <c r="G76" s="17">
        <v>2500</v>
      </c>
    </row>
    <row r="77" spans="2:7" x14ac:dyDescent="0.25">
      <c r="B77" s="27">
        <v>44043</v>
      </c>
      <c r="C77" s="18" t="s">
        <v>47</v>
      </c>
      <c r="D77" s="28" t="s">
        <v>59</v>
      </c>
      <c r="E77" s="28" t="s">
        <v>55</v>
      </c>
      <c r="F77" s="18">
        <v>3</v>
      </c>
      <c r="G77" s="17">
        <v>2555</v>
      </c>
    </row>
    <row r="78" spans="2:7" x14ac:dyDescent="0.25">
      <c r="B78" s="27">
        <v>44043</v>
      </c>
      <c r="C78" s="18" t="s">
        <v>58</v>
      </c>
      <c r="D78" s="28" t="s">
        <v>57</v>
      </c>
      <c r="E78" s="28" t="s">
        <v>55</v>
      </c>
      <c r="F78" s="18">
        <v>3</v>
      </c>
      <c r="G78" s="17">
        <v>1220</v>
      </c>
    </row>
    <row r="79" spans="2:7" x14ac:dyDescent="0.25">
      <c r="B79" s="27">
        <v>44046</v>
      </c>
      <c r="C79" s="18" t="s">
        <v>53</v>
      </c>
      <c r="D79" s="28" t="s">
        <v>54</v>
      </c>
      <c r="E79" s="28" t="s">
        <v>55</v>
      </c>
      <c r="F79" s="18">
        <v>3</v>
      </c>
      <c r="G79" s="17">
        <v>1580</v>
      </c>
    </row>
    <row r="80" spans="2:7" x14ac:dyDescent="0.25">
      <c r="B80" s="27">
        <v>44046</v>
      </c>
      <c r="C80" s="18" t="s">
        <v>58</v>
      </c>
      <c r="D80" s="28" t="s">
        <v>61</v>
      </c>
      <c r="E80" s="28" t="s">
        <v>60</v>
      </c>
      <c r="F80" s="18">
        <v>2</v>
      </c>
      <c r="G80" s="17">
        <v>10192</v>
      </c>
    </row>
    <row r="81" spans="2:7" x14ac:dyDescent="0.25">
      <c r="B81" s="27">
        <v>44046</v>
      </c>
      <c r="C81" s="18" t="s">
        <v>58</v>
      </c>
      <c r="D81" s="28" t="s">
        <v>54</v>
      </c>
      <c r="E81" s="28" t="s">
        <v>55</v>
      </c>
      <c r="F81" s="18">
        <v>4</v>
      </c>
      <c r="G81" s="17">
        <v>460</v>
      </c>
    </row>
    <row r="82" spans="2:7" x14ac:dyDescent="0.25">
      <c r="B82" s="27">
        <v>44047</v>
      </c>
      <c r="C82" s="18" t="s">
        <v>56</v>
      </c>
      <c r="D82" s="28" t="s">
        <v>54</v>
      </c>
      <c r="E82" s="28" t="s">
        <v>60</v>
      </c>
      <c r="F82" s="18">
        <v>1</v>
      </c>
      <c r="G82" s="17">
        <v>5844</v>
      </c>
    </row>
    <row r="83" spans="2:7" x14ac:dyDescent="0.25">
      <c r="B83" s="27">
        <v>44047</v>
      </c>
      <c r="C83" s="18" t="s">
        <v>47</v>
      </c>
      <c r="D83" s="28" t="s">
        <v>57</v>
      </c>
      <c r="E83" s="28" t="s">
        <v>60</v>
      </c>
      <c r="F83" s="18">
        <v>2</v>
      </c>
      <c r="G83" s="17">
        <v>6000</v>
      </c>
    </row>
    <row r="84" spans="2:7" x14ac:dyDescent="0.25">
      <c r="B84" s="27">
        <v>44047</v>
      </c>
      <c r="C84" s="18" t="s">
        <v>58</v>
      </c>
      <c r="D84" s="28" t="s">
        <v>57</v>
      </c>
      <c r="E84" s="28" t="s">
        <v>55</v>
      </c>
      <c r="F84" s="18">
        <v>4</v>
      </c>
      <c r="G84" s="17">
        <v>700</v>
      </c>
    </row>
    <row r="85" spans="2:7" x14ac:dyDescent="0.25">
      <c r="B85" s="27">
        <v>44048</v>
      </c>
      <c r="C85" s="18" t="s">
        <v>53</v>
      </c>
      <c r="D85" s="28" t="s">
        <v>59</v>
      </c>
      <c r="E85" s="28" t="s">
        <v>55</v>
      </c>
      <c r="F85" s="18">
        <v>5</v>
      </c>
      <c r="G85" s="17">
        <v>550</v>
      </c>
    </row>
    <row r="86" spans="2:7" x14ac:dyDescent="0.25">
      <c r="B86" s="27">
        <v>44048</v>
      </c>
      <c r="C86" s="18" t="s">
        <v>58</v>
      </c>
      <c r="D86" s="28" t="s">
        <v>54</v>
      </c>
      <c r="E86" s="28" t="s">
        <v>55</v>
      </c>
      <c r="F86" s="18">
        <v>5</v>
      </c>
      <c r="G86" s="17">
        <v>2800</v>
      </c>
    </row>
    <row r="87" spans="2:7" x14ac:dyDescent="0.25">
      <c r="B87" s="27">
        <v>44049</v>
      </c>
      <c r="C87" s="18" t="s">
        <v>56</v>
      </c>
      <c r="D87" s="28" t="s">
        <v>59</v>
      </c>
      <c r="E87" s="28" t="s">
        <v>55</v>
      </c>
      <c r="F87" s="18">
        <v>5</v>
      </c>
      <c r="G87" s="17">
        <v>1590</v>
      </c>
    </row>
    <row r="88" spans="2:7" x14ac:dyDescent="0.25">
      <c r="B88" s="27">
        <v>44049</v>
      </c>
      <c r="C88" s="18" t="s">
        <v>58</v>
      </c>
      <c r="D88" s="28" t="s">
        <v>57</v>
      </c>
      <c r="E88" s="28" t="s">
        <v>55</v>
      </c>
      <c r="F88" s="18">
        <v>3</v>
      </c>
      <c r="G88" s="17">
        <v>2800</v>
      </c>
    </row>
    <row r="89" spans="2:7" x14ac:dyDescent="0.25">
      <c r="B89" s="27">
        <v>44049</v>
      </c>
      <c r="C89" s="18" t="s">
        <v>58</v>
      </c>
      <c r="D89" s="28" t="s">
        <v>59</v>
      </c>
      <c r="E89" s="28" t="s">
        <v>55</v>
      </c>
      <c r="F89" s="18">
        <v>5</v>
      </c>
      <c r="G89" s="17">
        <v>1590</v>
      </c>
    </row>
    <row r="90" spans="2:7" x14ac:dyDescent="0.25">
      <c r="B90" s="27">
        <v>44050</v>
      </c>
      <c r="C90" s="18" t="s">
        <v>53</v>
      </c>
      <c r="D90" s="28" t="s">
        <v>59</v>
      </c>
      <c r="E90" s="28" t="s">
        <v>60</v>
      </c>
      <c r="F90" s="18">
        <v>1</v>
      </c>
      <c r="G90" s="17">
        <v>8000</v>
      </c>
    </row>
    <row r="91" spans="2:7" x14ac:dyDescent="0.25">
      <c r="B91" s="27">
        <v>44050</v>
      </c>
      <c r="C91" s="18" t="s">
        <v>56</v>
      </c>
      <c r="D91" s="28" t="s">
        <v>59</v>
      </c>
      <c r="E91" s="28" t="s">
        <v>60</v>
      </c>
      <c r="F91" s="18">
        <v>2</v>
      </c>
      <c r="G91" s="17">
        <v>8800</v>
      </c>
    </row>
    <row r="92" spans="2:7" x14ac:dyDescent="0.25">
      <c r="B92" s="27">
        <v>44050</v>
      </c>
      <c r="C92" s="18" t="s">
        <v>47</v>
      </c>
      <c r="D92" s="28" t="s">
        <v>57</v>
      </c>
      <c r="E92" s="28" t="s">
        <v>55</v>
      </c>
      <c r="F92" s="18">
        <v>5</v>
      </c>
      <c r="G92" s="17">
        <v>2500</v>
      </c>
    </row>
    <row r="93" spans="2:7" x14ac:dyDescent="0.25">
      <c r="B93" s="27">
        <v>44050</v>
      </c>
      <c r="C93" s="18" t="s">
        <v>58</v>
      </c>
      <c r="D93" s="28" t="s">
        <v>57</v>
      </c>
      <c r="E93" s="28" t="s">
        <v>55</v>
      </c>
      <c r="F93" s="18">
        <v>4</v>
      </c>
      <c r="G93" s="17">
        <v>1220</v>
      </c>
    </row>
    <row r="94" spans="2:7" x14ac:dyDescent="0.25">
      <c r="B94" s="27">
        <v>44053</v>
      </c>
      <c r="C94" s="18" t="s">
        <v>53</v>
      </c>
      <c r="D94" s="28" t="s">
        <v>59</v>
      </c>
      <c r="E94" s="28" t="s">
        <v>60</v>
      </c>
      <c r="F94" s="18">
        <v>1</v>
      </c>
      <c r="G94" s="17">
        <v>5800</v>
      </c>
    </row>
    <row r="95" spans="2:7" x14ac:dyDescent="0.25">
      <c r="B95" s="27">
        <v>44053</v>
      </c>
      <c r="C95" s="18" t="s">
        <v>47</v>
      </c>
      <c r="D95" s="28" t="s">
        <v>57</v>
      </c>
      <c r="E95" s="28" t="s">
        <v>55</v>
      </c>
      <c r="F95" s="18">
        <v>4</v>
      </c>
      <c r="G95" s="17">
        <v>1500</v>
      </c>
    </row>
    <row r="96" spans="2:7" x14ac:dyDescent="0.25">
      <c r="B96" s="27">
        <v>44053</v>
      </c>
      <c r="C96" s="18" t="s">
        <v>58</v>
      </c>
      <c r="D96" s="28" t="s">
        <v>54</v>
      </c>
      <c r="E96" s="28" t="s">
        <v>55</v>
      </c>
      <c r="F96" s="18">
        <v>5</v>
      </c>
      <c r="G96" s="17">
        <v>9500</v>
      </c>
    </row>
    <row r="97" spans="2:7" x14ac:dyDescent="0.25">
      <c r="B97" s="27">
        <v>44054</v>
      </c>
      <c r="C97" s="18" t="s">
        <v>58</v>
      </c>
      <c r="D97" s="28" t="s">
        <v>57</v>
      </c>
      <c r="E97" s="28" t="s">
        <v>55</v>
      </c>
      <c r="F97" s="18">
        <v>5</v>
      </c>
      <c r="G97" s="17">
        <v>3200</v>
      </c>
    </row>
    <row r="98" spans="2:7" x14ac:dyDescent="0.25">
      <c r="B98" s="27">
        <v>44055</v>
      </c>
      <c r="C98" s="18" t="s">
        <v>58</v>
      </c>
      <c r="D98" s="28" t="s">
        <v>59</v>
      </c>
      <c r="E98" s="28" t="s">
        <v>55</v>
      </c>
      <c r="F98" s="18">
        <v>3</v>
      </c>
      <c r="G98" s="17">
        <v>2800</v>
      </c>
    </row>
    <row r="99" spans="2:7" x14ac:dyDescent="0.25">
      <c r="B99" s="27">
        <v>44056</v>
      </c>
      <c r="C99" s="18" t="s">
        <v>56</v>
      </c>
      <c r="D99" s="28" t="s">
        <v>59</v>
      </c>
      <c r="E99" s="28" t="s">
        <v>60</v>
      </c>
      <c r="F99" s="18">
        <v>1</v>
      </c>
      <c r="G99" s="17">
        <v>7700</v>
      </c>
    </row>
    <row r="100" spans="2:7" x14ac:dyDescent="0.25">
      <c r="B100" s="27">
        <v>44057</v>
      </c>
      <c r="C100" s="18" t="s">
        <v>53</v>
      </c>
      <c r="D100" s="28" t="s">
        <v>57</v>
      </c>
      <c r="E100" s="28" t="s">
        <v>55</v>
      </c>
      <c r="F100" s="18">
        <v>3</v>
      </c>
      <c r="G100" s="17">
        <v>2500</v>
      </c>
    </row>
    <row r="101" spans="2:7" x14ac:dyDescent="0.25">
      <c r="B101" s="27">
        <v>44061</v>
      </c>
      <c r="C101" s="18" t="s">
        <v>53</v>
      </c>
      <c r="D101" s="28" t="s">
        <v>57</v>
      </c>
      <c r="E101" s="28" t="s">
        <v>60</v>
      </c>
      <c r="F101" s="18">
        <v>1</v>
      </c>
      <c r="G101" s="17">
        <v>11360</v>
      </c>
    </row>
    <row r="102" spans="2:7" x14ac:dyDescent="0.25">
      <c r="B102" s="27">
        <v>44061</v>
      </c>
      <c r="C102" s="18" t="s">
        <v>56</v>
      </c>
      <c r="D102" s="28" t="s">
        <v>57</v>
      </c>
      <c r="E102" s="28" t="s">
        <v>60</v>
      </c>
      <c r="F102" s="18">
        <v>1</v>
      </c>
      <c r="G102" s="17">
        <v>8800</v>
      </c>
    </row>
    <row r="103" spans="2:7" x14ac:dyDescent="0.25">
      <c r="B103" s="27">
        <v>44061</v>
      </c>
      <c r="C103" s="18" t="s">
        <v>47</v>
      </c>
      <c r="D103" s="28" t="s">
        <v>61</v>
      </c>
      <c r="E103" s="28" t="s">
        <v>55</v>
      </c>
      <c r="F103" s="18">
        <v>5</v>
      </c>
      <c r="G103" s="17">
        <v>750</v>
      </c>
    </row>
    <row r="104" spans="2:7" x14ac:dyDescent="0.25">
      <c r="B104" s="27">
        <v>44061</v>
      </c>
      <c r="C104" s="18" t="s">
        <v>58</v>
      </c>
      <c r="D104" s="28" t="s">
        <v>54</v>
      </c>
      <c r="E104" s="28" t="s">
        <v>55</v>
      </c>
      <c r="F104" s="18">
        <v>4</v>
      </c>
      <c r="G104" s="17">
        <v>2540</v>
      </c>
    </row>
    <row r="105" spans="2:7" x14ac:dyDescent="0.25">
      <c r="B105" s="27">
        <v>44062</v>
      </c>
      <c r="C105" s="18" t="s">
        <v>53</v>
      </c>
      <c r="D105" s="28" t="s">
        <v>54</v>
      </c>
      <c r="E105" s="28" t="s">
        <v>60</v>
      </c>
      <c r="F105" s="18">
        <v>1</v>
      </c>
      <c r="G105" s="17">
        <v>5400</v>
      </c>
    </row>
    <row r="106" spans="2:7" x14ac:dyDescent="0.25">
      <c r="B106" s="27">
        <v>44062</v>
      </c>
      <c r="C106" s="18" t="s">
        <v>47</v>
      </c>
      <c r="D106" s="28" t="s">
        <v>57</v>
      </c>
      <c r="E106" s="28" t="s">
        <v>55</v>
      </c>
      <c r="F106" s="18">
        <v>4</v>
      </c>
      <c r="G106" s="17">
        <v>6840</v>
      </c>
    </row>
    <row r="107" spans="2:7" x14ac:dyDescent="0.25">
      <c r="B107" s="27">
        <v>44062</v>
      </c>
      <c r="C107" s="18" t="s">
        <v>58</v>
      </c>
      <c r="D107" s="28" t="s">
        <v>54</v>
      </c>
      <c r="E107" s="28" t="s">
        <v>55</v>
      </c>
      <c r="F107" s="18">
        <v>4</v>
      </c>
      <c r="G107" s="17">
        <v>3260</v>
      </c>
    </row>
    <row r="108" spans="2:7" x14ac:dyDescent="0.25">
      <c r="B108" s="27">
        <v>44062</v>
      </c>
      <c r="C108" s="18" t="s">
        <v>58</v>
      </c>
      <c r="D108" s="28" t="s">
        <v>57</v>
      </c>
      <c r="E108" s="28" t="s">
        <v>55</v>
      </c>
      <c r="F108" s="18">
        <v>4</v>
      </c>
      <c r="G108" s="17">
        <v>3500</v>
      </c>
    </row>
    <row r="109" spans="2:7" x14ac:dyDescent="0.25">
      <c r="B109" s="27">
        <v>44067</v>
      </c>
      <c r="C109" s="18" t="s">
        <v>53</v>
      </c>
      <c r="D109" s="28" t="s">
        <v>59</v>
      </c>
      <c r="E109" s="28" t="s">
        <v>60</v>
      </c>
      <c r="F109" s="18">
        <v>1</v>
      </c>
      <c r="G109" s="17">
        <v>800</v>
      </c>
    </row>
    <row r="110" spans="2:7" x14ac:dyDescent="0.25">
      <c r="B110" s="27">
        <v>44067</v>
      </c>
      <c r="C110" s="18" t="s">
        <v>47</v>
      </c>
      <c r="D110" s="28" t="s">
        <v>57</v>
      </c>
      <c r="E110" s="28" t="s">
        <v>55</v>
      </c>
      <c r="F110" s="18">
        <v>4</v>
      </c>
      <c r="G110" s="17">
        <v>1500</v>
      </c>
    </row>
    <row r="111" spans="2:7" x14ac:dyDescent="0.25">
      <c r="B111" s="27">
        <v>44067</v>
      </c>
      <c r="C111" s="18" t="s">
        <v>58</v>
      </c>
      <c r="D111" s="28" t="s">
        <v>59</v>
      </c>
      <c r="E111" s="28" t="s">
        <v>55</v>
      </c>
      <c r="F111" s="18">
        <v>4</v>
      </c>
      <c r="G111" s="17">
        <v>1800</v>
      </c>
    </row>
    <row r="112" spans="2:7" x14ac:dyDescent="0.25">
      <c r="B112" s="27">
        <v>44068</v>
      </c>
      <c r="C112" s="18" t="s">
        <v>56</v>
      </c>
      <c r="D112" s="28" t="s">
        <v>59</v>
      </c>
      <c r="E112" s="28" t="s">
        <v>60</v>
      </c>
      <c r="F112" s="18">
        <v>2</v>
      </c>
      <c r="G112" s="17">
        <v>7800</v>
      </c>
    </row>
    <row r="113" spans="2:7" x14ac:dyDescent="0.25">
      <c r="B113" s="27">
        <v>44068</v>
      </c>
      <c r="C113" s="18" t="s">
        <v>58</v>
      </c>
      <c r="D113" s="28" t="s">
        <v>57</v>
      </c>
      <c r="E113" s="28" t="s">
        <v>55</v>
      </c>
      <c r="F113" s="18">
        <v>5</v>
      </c>
      <c r="G113" s="17">
        <v>110</v>
      </c>
    </row>
    <row r="114" spans="2:7" x14ac:dyDescent="0.25">
      <c r="B114" s="27">
        <v>44069</v>
      </c>
      <c r="C114" s="18" t="s">
        <v>53</v>
      </c>
      <c r="D114" s="28" t="s">
        <v>59</v>
      </c>
      <c r="E114" s="28" t="s">
        <v>60</v>
      </c>
      <c r="F114" s="18">
        <v>1</v>
      </c>
      <c r="G114" s="17">
        <v>1850</v>
      </c>
    </row>
    <row r="115" spans="2:7" x14ac:dyDescent="0.25">
      <c r="B115" s="27">
        <v>44069</v>
      </c>
      <c r="C115" s="18" t="s">
        <v>47</v>
      </c>
      <c r="D115" s="28" t="s">
        <v>57</v>
      </c>
      <c r="E115" s="28" t="s">
        <v>55</v>
      </c>
      <c r="F115" s="18">
        <v>5</v>
      </c>
      <c r="G115" s="17">
        <v>2000</v>
      </c>
    </row>
    <row r="116" spans="2:7" x14ac:dyDescent="0.25">
      <c r="B116" s="27">
        <v>44069</v>
      </c>
      <c r="C116" s="18" t="s">
        <v>58</v>
      </c>
      <c r="D116" s="28" t="s">
        <v>54</v>
      </c>
      <c r="E116" s="28" t="s">
        <v>55</v>
      </c>
      <c r="F116" s="18">
        <v>4</v>
      </c>
      <c r="G116" s="17">
        <v>520</v>
      </c>
    </row>
    <row r="117" spans="2:7" x14ac:dyDescent="0.25">
      <c r="B117" s="27">
        <v>44070</v>
      </c>
      <c r="C117" s="18" t="s">
        <v>58</v>
      </c>
      <c r="D117" s="28" t="s">
        <v>57</v>
      </c>
      <c r="E117" s="28" t="s">
        <v>55</v>
      </c>
      <c r="F117" s="18">
        <v>3</v>
      </c>
      <c r="G117" s="17">
        <v>690</v>
      </c>
    </row>
    <row r="118" spans="2:7" x14ac:dyDescent="0.25">
      <c r="B118" s="27">
        <v>44070</v>
      </c>
      <c r="C118" s="18" t="s">
        <v>53</v>
      </c>
      <c r="D118" s="28" t="s">
        <v>57</v>
      </c>
      <c r="E118" s="28" t="s">
        <v>55</v>
      </c>
      <c r="F118" s="18">
        <v>3</v>
      </c>
      <c r="G118" s="17">
        <v>2500</v>
      </c>
    </row>
    <row r="119" spans="2:7" x14ac:dyDescent="0.25">
      <c r="B119" s="27">
        <v>44070</v>
      </c>
      <c r="C119" s="18" t="s">
        <v>56</v>
      </c>
      <c r="D119" s="28" t="s">
        <v>59</v>
      </c>
      <c r="E119" s="28" t="s">
        <v>60</v>
      </c>
      <c r="F119" s="18">
        <v>2</v>
      </c>
      <c r="G119" s="17">
        <v>7700</v>
      </c>
    </row>
    <row r="120" spans="2:7" x14ac:dyDescent="0.25">
      <c r="B120" s="27">
        <v>44070</v>
      </c>
      <c r="C120" s="18" t="s">
        <v>58</v>
      </c>
      <c r="D120" s="28" t="s">
        <v>59</v>
      </c>
      <c r="E120" s="28" t="s">
        <v>55</v>
      </c>
      <c r="F120" s="18">
        <v>3</v>
      </c>
      <c r="G120" s="17">
        <v>2800</v>
      </c>
    </row>
    <row r="121" spans="2:7" x14ac:dyDescent="0.25">
      <c r="B121" s="27">
        <v>44074</v>
      </c>
      <c r="C121" s="18" t="s">
        <v>53</v>
      </c>
      <c r="D121" s="28" t="s">
        <v>57</v>
      </c>
      <c r="E121" s="28" t="s">
        <v>60</v>
      </c>
      <c r="F121" s="18">
        <v>2</v>
      </c>
      <c r="G121" s="17">
        <v>8500</v>
      </c>
    </row>
    <row r="122" spans="2:7" x14ac:dyDescent="0.25">
      <c r="B122" s="27">
        <v>44074</v>
      </c>
      <c r="C122" s="18" t="s">
        <v>47</v>
      </c>
      <c r="D122" s="28" t="s">
        <v>61</v>
      </c>
      <c r="E122" s="28" t="s">
        <v>55</v>
      </c>
      <c r="F122" s="18">
        <v>5</v>
      </c>
      <c r="G122" s="17">
        <v>250</v>
      </c>
    </row>
    <row r="123" spans="2:7" x14ac:dyDescent="0.25">
      <c r="B123" s="27">
        <v>44074</v>
      </c>
      <c r="C123" s="18" t="s">
        <v>58</v>
      </c>
      <c r="D123" s="28" t="s">
        <v>54</v>
      </c>
      <c r="E123" s="28" t="s">
        <v>55</v>
      </c>
      <c r="F123" s="18">
        <v>3</v>
      </c>
      <c r="G123" s="17">
        <v>2540</v>
      </c>
    </row>
    <row r="124" spans="2:7" x14ac:dyDescent="0.25">
      <c r="B124" s="27">
        <v>44075</v>
      </c>
      <c r="C124" s="18" t="s">
        <v>56</v>
      </c>
      <c r="D124" s="28" t="s">
        <v>57</v>
      </c>
      <c r="E124" s="28" t="s">
        <v>60</v>
      </c>
      <c r="F124" s="18">
        <v>2</v>
      </c>
      <c r="G124" s="17">
        <v>650</v>
      </c>
    </row>
    <row r="125" spans="2:7" x14ac:dyDescent="0.25">
      <c r="B125" s="27">
        <v>44076</v>
      </c>
      <c r="C125" s="18" t="s">
        <v>56</v>
      </c>
      <c r="D125" s="28" t="s">
        <v>59</v>
      </c>
      <c r="E125" s="28" t="s">
        <v>55</v>
      </c>
      <c r="F125" s="18">
        <v>4</v>
      </c>
      <c r="G125" s="17">
        <v>2400</v>
      </c>
    </row>
    <row r="126" spans="2:7" x14ac:dyDescent="0.25">
      <c r="B126" s="27">
        <v>44076</v>
      </c>
      <c r="C126" s="18" t="s">
        <v>58</v>
      </c>
      <c r="D126" s="28" t="s">
        <v>54</v>
      </c>
      <c r="E126" s="28" t="s">
        <v>55</v>
      </c>
      <c r="F126" s="18">
        <v>3</v>
      </c>
      <c r="G126" s="17">
        <v>320</v>
      </c>
    </row>
    <row r="127" spans="2:7" x14ac:dyDescent="0.25">
      <c r="B127" s="27">
        <v>44076</v>
      </c>
      <c r="C127" s="18" t="s">
        <v>58</v>
      </c>
      <c r="D127" s="28" t="s">
        <v>59</v>
      </c>
      <c r="E127" s="28" t="s">
        <v>55</v>
      </c>
      <c r="F127" s="18">
        <v>3</v>
      </c>
      <c r="G127" s="17">
        <v>6500</v>
      </c>
    </row>
    <row r="128" spans="2:7" x14ac:dyDescent="0.25">
      <c r="B128" s="27">
        <v>44077</v>
      </c>
      <c r="C128" s="18" t="s">
        <v>47</v>
      </c>
      <c r="D128" s="28" t="s">
        <v>57</v>
      </c>
      <c r="E128" s="28" t="s">
        <v>55</v>
      </c>
      <c r="F128" s="18">
        <v>3</v>
      </c>
      <c r="G128" s="17">
        <v>5000</v>
      </c>
    </row>
    <row r="129" spans="2:7" x14ac:dyDescent="0.25">
      <c r="B129" s="27">
        <v>44077</v>
      </c>
      <c r="C129" s="18" t="s">
        <v>58</v>
      </c>
      <c r="D129" s="28" t="s">
        <v>57</v>
      </c>
      <c r="E129" s="28" t="s">
        <v>55</v>
      </c>
      <c r="F129" s="18">
        <v>3</v>
      </c>
      <c r="G129" s="17">
        <v>3500</v>
      </c>
    </row>
    <row r="130" spans="2:7" x14ac:dyDescent="0.25">
      <c r="B130" s="27">
        <v>44078</v>
      </c>
      <c r="C130" s="18" t="s">
        <v>53</v>
      </c>
      <c r="D130" s="28" t="s">
        <v>59</v>
      </c>
      <c r="E130" s="28" t="s">
        <v>60</v>
      </c>
      <c r="F130" s="18">
        <v>1</v>
      </c>
      <c r="G130" s="17">
        <v>3500</v>
      </c>
    </row>
    <row r="131" spans="2:7" x14ac:dyDescent="0.25">
      <c r="B131" s="27">
        <v>44078</v>
      </c>
      <c r="C131" s="18" t="s">
        <v>47</v>
      </c>
      <c r="D131" s="28" t="s">
        <v>57</v>
      </c>
      <c r="E131" s="28" t="s">
        <v>55</v>
      </c>
      <c r="F131" s="18">
        <v>5</v>
      </c>
      <c r="G131" s="17">
        <v>1500</v>
      </c>
    </row>
    <row r="132" spans="2:7" x14ac:dyDescent="0.25">
      <c r="B132" s="27">
        <v>44078</v>
      </c>
      <c r="C132" s="18" t="s">
        <v>58</v>
      </c>
      <c r="D132" s="28" t="s">
        <v>59</v>
      </c>
      <c r="E132" s="28" t="s">
        <v>55</v>
      </c>
      <c r="F132" s="18">
        <v>3</v>
      </c>
      <c r="G132" s="17">
        <v>1800</v>
      </c>
    </row>
    <row r="133" spans="2:7" x14ac:dyDescent="0.25">
      <c r="B133" s="27">
        <v>44081</v>
      </c>
      <c r="C133" s="18" t="s">
        <v>53</v>
      </c>
      <c r="D133" s="28" t="s">
        <v>57</v>
      </c>
      <c r="E133" s="28" t="s">
        <v>60</v>
      </c>
      <c r="F133" s="18">
        <v>1</v>
      </c>
      <c r="G133" s="17">
        <v>8000</v>
      </c>
    </row>
    <row r="134" spans="2:7" x14ac:dyDescent="0.25">
      <c r="B134" s="27">
        <v>44081</v>
      </c>
      <c r="C134" s="18" t="s">
        <v>56</v>
      </c>
      <c r="D134" s="28" t="s">
        <v>57</v>
      </c>
      <c r="E134" s="28" t="s">
        <v>60</v>
      </c>
      <c r="F134" s="18">
        <v>2</v>
      </c>
      <c r="G134" s="17">
        <v>5100</v>
      </c>
    </row>
    <row r="135" spans="2:7" x14ac:dyDescent="0.25">
      <c r="B135" s="27">
        <v>44081</v>
      </c>
      <c r="C135" s="18" t="s">
        <v>47</v>
      </c>
      <c r="D135" s="28" t="s">
        <v>61</v>
      </c>
      <c r="E135" s="28" t="s">
        <v>55</v>
      </c>
      <c r="F135" s="18">
        <v>4</v>
      </c>
      <c r="G135" s="17">
        <v>650</v>
      </c>
    </row>
    <row r="136" spans="2:7" x14ac:dyDescent="0.25">
      <c r="B136" s="27">
        <v>44082</v>
      </c>
      <c r="C136" s="18" t="s">
        <v>58</v>
      </c>
      <c r="D136" s="28" t="s">
        <v>54</v>
      </c>
      <c r="E136" s="28" t="s">
        <v>55</v>
      </c>
      <c r="F136" s="18">
        <v>5</v>
      </c>
      <c r="G136" s="17">
        <v>320</v>
      </c>
    </row>
    <row r="137" spans="2:7" x14ac:dyDescent="0.25">
      <c r="B137" s="27">
        <v>44083</v>
      </c>
      <c r="C137" s="18" t="s">
        <v>53</v>
      </c>
      <c r="D137" s="28" t="s">
        <v>54</v>
      </c>
      <c r="E137" s="28" t="s">
        <v>60</v>
      </c>
      <c r="F137" s="18">
        <v>2</v>
      </c>
      <c r="G137" s="17">
        <v>3500</v>
      </c>
    </row>
    <row r="138" spans="2:7" x14ac:dyDescent="0.25">
      <c r="B138" s="27">
        <v>44083</v>
      </c>
      <c r="C138" s="18" t="s">
        <v>47</v>
      </c>
      <c r="D138" s="28" t="s">
        <v>57</v>
      </c>
      <c r="E138" s="28" t="s">
        <v>55</v>
      </c>
      <c r="F138" s="18">
        <v>3</v>
      </c>
      <c r="G138" s="17">
        <v>2840</v>
      </c>
    </row>
    <row r="139" spans="2:7" x14ac:dyDescent="0.25">
      <c r="B139" s="27">
        <v>44084</v>
      </c>
      <c r="C139" s="18" t="s">
        <v>53</v>
      </c>
      <c r="D139" s="28" t="s">
        <v>54</v>
      </c>
      <c r="E139" s="28" t="s">
        <v>55</v>
      </c>
      <c r="F139" s="18">
        <v>3</v>
      </c>
      <c r="G139" s="17">
        <v>520</v>
      </c>
    </row>
    <row r="140" spans="2:7" x14ac:dyDescent="0.25">
      <c r="B140" s="27">
        <v>44084</v>
      </c>
      <c r="C140" s="18" t="s">
        <v>47</v>
      </c>
      <c r="D140" s="28" t="s">
        <v>59</v>
      </c>
      <c r="E140" s="28" t="s">
        <v>55</v>
      </c>
      <c r="F140" s="18">
        <v>3</v>
      </c>
      <c r="G140" s="17">
        <v>380</v>
      </c>
    </row>
    <row r="141" spans="2:7" x14ac:dyDescent="0.25">
      <c r="B141" s="27">
        <v>44084</v>
      </c>
      <c r="C141" s="18" t="s">
        <v>58</v>
      </c>
      <c r="D141" s="28" t="s">
        <v>57</v>
      </c>
      <c r="E141" s="28" t="s">
        <v>55</v>
      </c>
      <c r="F141" s="18">
        <v>5</v>
      </c>
      <c r="G141" s="17">
        <v>5550</v>
      </c>
    </row>
    <row r="142" spans="2:7" x14ac:dyDescent="0.25">
      <c r="B142" s="27">
        <v>44085</v>
      </c>
      <c r="C142" s="18" t="s">
        <v>56</v>
      </c>
      <c r="D142" s="28" t="s">
        <v>59</v>
      </c>
      <c r="E142" s="28" t="s">
        <v>60</v>
      </c>
      <c r="F142" s="18">
        <v>2</v>
      </c>
      <c r="G142" s="17">
        <v>650</v>
      </c>
    </row>
    <row r="143" spans="2:7" x14ac:dyDescent="0.25">
      <c r="B143" s="27">
        <v>44085</v>
      </c>
      <c r="C143" s="18" t="s">
        <v>47</v>
      </c>
      <c r="D143" s="28" t="s">
        <v>59</v>
      </c>
      <c r="E143" s="28" t="s">
        <v>55</v>
      </c>
      <c r="F143" s="18">
        <v>4</v>
      </c>
      <c r="G143" s="17">
        <v>2800</v>
      </c>
    </row>
    <row r="144" spans="2:7" x14ac:dyDescent="0.25">
      <c r="B144" s="27">
        <v>44085</v>
      </c>
      <c r="C144" s="18" t="s">
        <v>58</v>
      </c>
      <c r="D144" s="28" t="s">
        <v>57</v>
      </c>
      <c r="E144" s="28" t="s">
        <v>55</v>
      </c>
      <c r="F144" s="18">
        <v>4</v>
      </c>
      <c r="G144" s="17">
        <v>690</v>
      </c>
    </row>
    <row r="145" spans="2:7" x14ac:dyDescent="0.25">
      <c r="B145" s="27">
        <v>44088</v>
      </c>
      <c r="C145" s="18" t="s">
        <v>58</v>
      </c>
      <c r="D145" s="28" t="s">
        <v>59</v>
      </c>
      <c r="E145" s="28" t="s">
        <v>55</v>
      </c>
      <c r="F145" s="18">
        <v>5</v>
      </c>
      <c r="G145" s="17">
        <v>6500</v>
      </c>
    </row>
    <row r="146" spans="2:7" x14ac:dyDescent="0.25">
      <c r="B146" s="27">
        <v>44088</v>
      </c>
      <c r="C146" s="18" t="s">
        <v>47</v>
      </c>
      <c r="D146" s="28" t="s">
        <v>57</v>
      </c>
      <c r="E146" s="28" t="s">
        <v>55</v>
      </c>
      <c r="F146" s="18">
        <v>4</v>
      </c>
      <c r="G146" s="17">
        <v>5000</v>
      </c>
    </row>
    <row r="147" spans="2:7" x14ac:dyDescent="0.25">
      <c r="B147" s="27">
        <v>44088</v>
      </c>
      <c r="C147" s="18" t="s">
        <v>58</v>
      </c>
      <c r="D147" s="28" t="s">
        <v>57</v>
      </c>
      <c r="E147" s="28" t="s">
        <v>55</v>
      </c>
      <c r="F147" s="18">
        <v>3</v>
      </c>
      <c r="G147" s="17">
        <v>3500</v>
      </c>
    </row>
    <row r="148" spans="2:7" x14ac:dyDescent="0.25">
      <c r="B148" s="27">
        <v>44088</v>
      </c>
      <c r="C148" s="18" t="s">
        <v>53</v>
      </c>
      <c r="D148" s="28" t="s">
        <v>59</v>
      </c>
      <c r="E148" s="28" t="s">
        <v>60</v>
      </c>
      <c r="F148" s="18">
        <v>2</v>
      </c>
      <c r="G148" s="17">
        <v>3500</v>
      </c>
    </row>
    <row r="149" spans="2:7" x14ac:dyDescent="0.25">
      <c r="B149" s="27">
        <v>44089</v>
      </c>
      <c r="C149" s="18" t="s">
        <v>47</v>
      </c>
      <c r="D149" s="28" t="s">
        <v>57</v>
      </c>
      <c r="E149" s="28" t="s">
        <v>55</v>
      </c>
      <c r="F149" s="18">
        <v>4</v>
      </c>
      <c r="G149" s="17">
        <v>1500</v>
      </c>
    </row>
    <row r="150" spans="2:7" x14ac:dyDescent="0.25">
      <c r="B150" s="27">
        <v>44089</v>
      </c>
      <c r="C150" s="18" t="s">
        <v>58</v>
      </c>
      <c r="D150" s="28" t="s">
        <v>59</v>
      </c>
      <c r="E150" s="28" t="s">
        <v>55</v>
      </c>
      <c r="F150" s="18">
        <v>4</v>
      </c>
      <c r="G150" s="17">
        <v>1800</v>
      </c>
    </row>
    <row r="151" spans="2:7" x14ac:dyDescent="0.25">
      <c r="B151" s="27">
        <v>44089</v>
      </c>
      <c r="C151" s="18" t="s">
        <v>53</v>
      </c>
      <c r="D151" s="28" t="s">
        <v>57</v>
      </c>
      <c r="E151" s="28" t="s">
        <v>60</v>
      </c>
      <c r="F151" s="18">
        <v>2</v>
      </c>
      <c r="G151" s="17">
        <v>8000</v>
      </c>
    </row>
    <row r="152" spans="2:7" x14ac:dyDescent="0.25">
      <c r="B152" s="27">
        <v>44090</v>
      </c>
      <c r="C152" s="18" t="s">
        <v>56</v>
      </c>
      <c r="D152" s="28" t="s">
        <v>57</v>
      </c>
      <c r="E152" s="28" t="s">
        <v>60</v>
      </c>
      <c r="F152" s="18">
        <v>1</v>
      </c>
      <c r="G152" s="17">
        <v>5100</v>
      </c>
    </row>
    <row r="153" spans="2:7" x14ac:dyDescent="0.25">
      <c r="B153" s="27">
        <v>44090</v>
      </c>
      <c r="C153" s="18" t="s">
        <v>47</v>
      </c>
      <c r="D153" s="28" t="s">
        <v>61</v>
      </c>
      <c r="E153" s="28" t="s">
        <v>55</v>
      </c>
      <c r="F153" s="18">
        <v>5</v>
      </c>
      <c r="G153" s="17">
        <v>650</v>
      </c>
    </row>
    <row r="154" spans="2:7" x14ac:dyDescent="0.25">
      <c r="B154" s="27">
        <v>44090</v>
      </c>
      <c r="C154" s="18" t="s">
        <v>58</v>
      </c>
      <c r="D154" s="28" t="s">
        <v>54</v>
      </c>
      <c r="E154" s="28" t="s">
        <v>55</v>
      </c>
      <c r="F154" s="18">
        <v>3</v>
      </c>
      <c r="G154" s="17">
        <v>320</v>
      </c>
    </row>
    <row r="155" spans="2:7" x14ac:dyDescent="0.25">
      <c r="B155" s="27">
        <v>44090</v>
      </c>
      <c r="C155" s="18" t="s">
        <v>53</v>
      </c>
      <c r="D155" s="28" t="s">
        <v>54</v>
      </c>
      <c r="E155" s="28" t="s">
        <v>60</v>
      </c>
      <c r="F155" s="18">
        <v>1</v>
      </c>
      <c r="G155" s="17">
        <v>3500</v>
      </c>
    </row>
    <row r="156" spans="2:7" x14ac:dyDescent="0.25">
      <c r="B156" s="27">
        <v>44091</v>
      </c>
      <c r="C156" s="18" t="s">
        <v>47</v>
      </c>
      <c r="D156" s="28" t="s">
        <v>57</v>
      </c>
      <c r="E156" s="28" t="s">
        <v>55</v>
      </c>
      <c r="F156" s="18">
        <v>4</v>
      </c>
      <c r="G156" s="17">
        <v>2840</v>
      </c>
    </row>
    <row r="157" spans="2:7" x14ac:dyDescent="0.25">
      <c r="B157" s="27">
        <v>44091</v>
      </c>
      <c r="C157" s="18" t="s">
        <v>53</v>
      </c>
      <c r="D157" s="28" t="s">
        <v>54</v>
      </c>
      <c r="E157" s="28" t="s">
        <v>55</v>
      </c>
      <c r="F157" s="18">
        <v>4</v>
      </c>
      <c r="G157" s="17">
        <v>520</v>
      </c>
    </row>
    <row r="158" spans="2:7" x14ac:dyDescent="0.25">
      <c r="B158" s="27">
        <v>44091</v>
      </c>
      <c r="C158" s="18" t="s">
        <v>47</v>
      </c>
      <c r="D158" s="28" t="s">
        <v>59</v>
      </c>
      <c r="E158" s="28" t="s">
        <v>55</v>
      </c>
      <c r="F158" s="18">
        <v>3</v>
      </c>
      <c r="G158" s="17">
        <v>380</v>
      </c>
    </row>
    <row r="159" spans="2:7" x14ac:dyDescent="0.25">
      <c r="B159" s="27">
        <v>44091</v>
      </c>
      <c r="C159" s="18" t="s">
        <v>58</v>
      </c>
      <c r="D159" s="28" t="s">
        <v>57</v>
      </c>
      <c r="E159" s="28" t="s">
        <v>55</v>
      </c>
      <c r="F159" s="18">
        <v>3</v>
      </c>
      <c r="G159" s="17">
        <v>5550</v>
      </c>
    </row>
    <row r="160" spans="2:7" x14ac:dyDescent="0.25">
      <c r="B160" s="27">
        <v>44092</v>
      </c>
      <c r="C160" s="18" t="s">
        <v>53</v>
      </c>
      <c r="D160" s="28" t="s">
        <v>57</v>
      </c>
      <c r="E160" s="28" t="s">
        <v>60</v>
      </c>
      <c r="F160" s="18">
        <v>2</v>
      </c>
      <c r="G160" s="17">
        <v>8000</v>
      </c>
    </row>
    <row r="161" spans="2:7" x14ac:dyDescent="0.25">
      <c r="B161" s="27">
        <v>44092</v>
      </c>
      <c r="C161" s="18" t="s">
        <v>56</v>
      </c>
      <c r="D161" s="28" t="s">
        <v>57</v>
      </c>
      <c r="E161" s="28" t="s">
        <v>60</v>
      </c>
      <c r="F161" s="18">
        <v>2</v>
      </c>
      <c r="G161" s="17">
        <v>5100</v>
      </c>
    </row>
    <row r="162" spans="2:7" x14ac:dyDescent="0.25">
      <c r="B162" s="27">
        <v>44092</v>
      </c>
      <c r="C162" s="18" t="s">
        <v>47</v>
      </c>
      <c r="D162" s="28" t="s">
        <v>61</v>
      </c>
      <c r="E162" s="28" t="s">
        <v>55</v>
      </c>
      <c r="F162" s="18">
        <v>3</v>
      </c>
      <c r="G162" s="17">
        <v>650</v>
      </c>
    </row>
  </sheetData>
  <dataValidations count="3">
    <dataValidation type="list" allowBlank="1" showInputMessage="1" showErrorMessage="1" sqref="K6" xr:uid="{6583546D-25B1-4649-BDE5-5E889C205E4E}">
      <formula1>"Cancelleria,Informatica"</formula1>
    </dataValidation>
    <dataValidation type="list" allowBlank="1" showInputMessage="1" showErrorMessage="1" sqref="J6" xr:uid="{AB0E5622-6A81-4B8C-AA2F-000BD1C615FC}">
      <formula1>"Fiuli,Lombardia,Trentino,Veneto"</formula1>
    </dataValidation>
    <dataValidation type="list" allowBlank="1" showInputMessage="1" showErrorMessage="1" sqref="I3 I6" xr:uid="{AE0AE4D1-2015-40A7-9D65-C3A4A7726BBC}">
      <formula1>"Bianchi,Neri,Rossi,Verdi"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M34"/>
  <sheetViews>
    <sheetView topLeftCell="A7" zoomScale="80" zoomScaleNormal="80" workbookViewId="0">
      <selection activeCell="G33" sqref="G33"/>
    </sheetView>
  </sheetViews>
  <sheetFormatPr defaultRowHeight="15" x14ac:dyDescent="0.25"/>
  <cols>
    <col min="1" max="1" width="4.7109375" customWidth="1"/>
    <col min="2" max="2" width="8.5703125" style="1" bestFit="1" customWidth="1"/>
    <col min="3" max="3" width="55.140625" customWidth="1"/>
    <col min="4" max="4" width="10.5703125" bestFit="1" customWidth="1"/>
    <col min="5" max="5" width="11.28515625" customWidth="1"/>
    <col min="6" max="6" width="13.5703125" bestFit="1" customWidth="1"/>
    <col min="7" max="7" width="13.5703125" customWidth="1"/>
    <col min="8" max="8" width="7.85546875" bestFit="1" customWidth="1"/>
    <col min="9" max="9" width="20.140625" bestFit="1" customWidth="1"/>
    <col min="10" max="10" width="18.5703125" bestFit="1" customWidth="1"/>
    <col min="11" max="11" width="14.85546875" bestFit="1" customWidth="1"/>
    <col min="12" max="12" width="13.28515625" bestFit="1" customWidth="1"/>
  </cols>
  <sheetData>
    <row r="10" spans="2:11" x14ac:dyDescent="0.25">
      <c r="C10" s="2" t="s">
        <v>0</v>
      </c>
    </row>
    <row r="11" spans="2:11" x14ac:dyDescent="0.25">
      <c r="C11" s="2" t="str">
        <f ca="1">"Del "&amp;TEXT(TODAY(),"gg/mm/aaaa")</f>
        <v>Del 19/10/2022</v>
      </c>
    </row>
    <row r="12" spans="2:11" x14ac:dyDescent="0.25">
      <c r="C12" s="3"/>
      <c r="D12" s="2"/>
    </row>
    <row r="13" spans="2:11" x14ac:dyDescent="0.25">
      <c r="C13" s="3"/>
      <c r="D13" s="2"/>
    </row>
    <row r="14" spans="2:11" x14ac:dyDescent="0.25">
      <c r="C14" s="3"/>
      <c r="D14" s="2"/>
      <c r="I14" s="2"/>
      <c r="K14" s="4"/>
    </row>
    <row r="15" spans="2:11" x14ac:dyDescent="0.25">
      <c r="C15" s="5"/>
    </row>
    <row r="16" spans="2:11" ht="15.75" x14ac:dyDescent="0.25">
      <c r="B16" s="6" t="s">
        <v>1</v>
      </c>
      <c r="C16" s="7" t="s">
        <v>2</v>
      </c>
      <c r="D16" s="8" t="s">
        <v>3</v>
      </c>
      <c r="E16" s="8" t="s">
        <v>4</v>
      </c>
      <c r="F16" s="8" t="s">
        <v>5</v>
      </c>
      <c r="H16" s="9" t="s">
        <v>6</v>
      </c>
      <c r="I16" s="9" t="s">
        <v>7</v>
      </c>
      <c r="J16" s="9" t="s">
        <v>8</v>
      </c>
      <c r="K16" s="9" t="s">
        <v>9</v>
      </c>
    </row>
    <row r="17" spans="2:13" ht="15" customHeight="1" x14ac:dyDescent="0.25">
      <c r="B17" s="10" t="s">
        <v>10</v>
      </c>
      <c r="C17" s="11" t="str">
        <f>IFERROR(CONCATENATE(VLOOKUP(B17,$H$17:$K$29,2,FALSE)," ",VLOOKUP(B17,$H$17:$K$29,3,FALSE)),"")</f>
        <v>Snowboard EVIL</v>
      </c>
      <c r="D17" s="18">
        <v>5</v>
      </c>
      <c r="E17" s="12">
        <f>IFERROR(VLOOKUP(B17,$H$17:$K$29,4,FALSE),"")</f>
        <v>620</v>
      </c>
      <c r="F17" s="13">
        <f>IFERROR(D17*E17,"")</f>
        <v>3100</v>
      </c>
      <c r="H17" s="14" t="s">
        <v>11</v>
      </c>
      <c r="I17" s="15" t="s">
        <v>12</v>
      </c>
      <c r="J17" s="16" t="s">
        <v>13</v>
      </c>
      <c r="K17" s="17">
        <v>578</v>
      </c>
    </row>
    <row r="18" spans="2:13" s="19" customFormat="1" ht="15" customHeight="1" x14ac:dyDescent="0.25">
      <c r="B18" s="10" t="s">
        <v>14</v>
      </c>
      <c r="C18" s="11" t="str">
        <f t="shared" ref="C18:C24" si="0">IFERROR(CONCATENATE(VLOOKUP(B18,$H$17:$K$29,2,FALSE)," ",VLOOKUP(B18,$H$17:$K$29,3,FALSE)),"")</f>
        <v>Giacche Snowboard ROUTER</v>
      </c>
      <c r="D18" s="18">
        <v>6</v>
      </c>
      <c r="E18" s="12">
        <f t="shared" ref="E18:E24" si="1">IFERROR(VLOOKUP(B18,$H$17:$K$29,4,FALSE),"")</f>
        <v>187</v>
      </c>
      <c r="F18" s="13">
        <f t="shared" ref="F18:F24" si="2">IFERROR(D18*E18,"")</f>
        <v>1122</v>
      </c>
      <c r="G18"/>
      <c r="H18" s="14" t="s">
        <v>10</v>
      </c>
      <c r="I18" s="15" t="s">
        <v>12</v>
      </c>
      <c r="J18" s="16" t="s">
        <v>15</v>
      </c>
      <c r="K18" s="17">
        <v>620</v>
      </c>
      <c r="L18"/>
      <c r="M18"/>
    </row>
    <row r="19" spans="2:13" s="19" customFormat="1" ht="15" customHeight="1" x14ac:dyDescent="0.25">
      <c r="B19" s="10" t="s">
        <v>16</v>
      </c>
      <c r="C19" s="11" t="str">
        <f t="shared" si="0"/>
        <v>Giacche Snowboard MAIMED</v>
      </c>
      <c r="D19" s="18">
        <v>7</v>
      </c>
      <c r="E19" s="12">
        <f t="shared" si="1"/>
        <v>158.5</v>
      </c>
      <c r="F19" s="13">
        <f t="shared" si="2"/>
        <v>1109.5</v>
      </c>
      <c r="G19"/>
      <c r="H19" s="14" t="s">
        <v>17</v>
      </c>
      <c r="I19" s="15" t="s">
        <v>18</v>
      </c>
      <c r="J19" s="16" t="s">
        <v>19</v>
      </c>
      <c r="K19" s="17">
        <v>261.5</v>
      </c>
      <c r="L19"/>
      <c r="M19"/>
    </row>
    <row r="20" spans="2:13" ht="15" customHeight="1" x14ac:dyDescent="0.25">
      <c r="B20" s="20"/>
      <c r="C20" s="11" t="str">
        <f t="shared" si="0"/>
        <v/>
      </c>
      <c r="D20" s="18"/>
      <c r="E20" s="12" t="str">
        <f t="shared" si="1"/>
        <v/>
      </c>
      <c r="F20" s="13" t="str">
        <f t="shared" si="2"/>
        <v/>
      </c>
      <c r="H20" s="14" t="s">
        <v>20</v>
      </c>
      <c r="I20" s="15" t="s">
        <v>18</v>
      </c>
      <c r="J20" s="16" t="s">
        <v>21</v>
      </c>
      <c r="K20" s="17">
        <v>214</v>
      </c>
    </row>
    <row r="21" spans="2:13" ht="15" customHeight="1" x14ac:dyDescent="0.25">
      <c r="B21" s="20"/>
      <c r="C21" s="11" t="str">
        <f t="shared" si="0"/>
        <v/>
      </c>
      <c r="D21" s="18"/>
      <c r="E21" s="12" t="str">
        <f t="shared" si="1"/>
        <v/>
      </c>
      <c r="F21" s="13" t="str">
        <f t="shared" si="2"/>
        <v/>
      </c>
      <c r="G21" s="21"/>
      <c r="H21" s="14" t="s">
        <v>14</v>
      </c>
      <c r="I21" s="15" t="s">
        <v>18</v>
      </c>
      <c r="J21" s="16" t="s">
        <v>22</v>
      </c>
      <c r="K21" s="17">
        <v>187</v>
      </c>
      <c r="L21" s="21"/>
      <c r="M21" s="21"/>
    </row>
    <row r="22" spans="2:13" ht="15" customHeight="1" x14ac:dyDescent="0.25">
      <c r="B22" s="20"/>
      <c r="C22" s="11" t="str">
        <f t="shared" si="0"/>
        <v/>
      </c>
      <c r="D22" s="18"/>
      <c r="E22" s="12" t="str">
        <f t="shared" si="1"/>
        <v/>
      </c>
      <c r="F22" s="13" t="str">
        <f t="shared" si="2"/>
        <v/>
      </c>
      <c r="G22" s="21"/>
      <c r="H22" s="14" t="s">
        <v>23</v>
      </c>
      <c r="I22" s="15" t="s">
        <v>18</v>
      </c>
      <c r="J22" s="16" t="s">
        <v>24</v>
      </c>
      <c r="K22" s="17">
        <v>299</v>
      </c>
    </row>
    <row r="23" spans="2:13" ht="15" customHeight="1" x14ac:dyDescent="0.25">
      <c r="B23" s="20"/>
      <c r="C23" s="11" t="str">
        <f t="shared" si="0"/>
        <v/>
      </c>
      <c r="D23" s="18"/>
      <c r="E23" s="12" t="str">
        <f t="shared" si="1"/>
        <v/>
      </c>
      <c r="F23" s="13" t="str">
        <f t="shared" si="2"/>
        <v/>
      </c>
      <c r="G23" s="21"/>
      <c r="H23" s="14" t="s">
        <v>16</v>
      </c>
      <c r="I23" s="15" t="s">
        <v>18</v>
      </c>
      <c r="J23" s="16" t="s">
        <v>25</v>
      </c>
      <c r="K23" s="17">
        <v>158.5</v>
      </c>
    </row>
    <row r="24" spans="2:13" ht="15" customHeight="1" x14ac:dyDescent="0.25">
      <c r="B24" s="20"/>
      <c r="C24" s="11" t="str">
        <f t="shared" si="0"/>
        <v/>
      </c>
      <c r="D24" s="18"/>
      <c r="E24" s="12" t="str">
        <f t="shared" si="1"/>
        <v/>
      </c>
      <c r="F24" s="13" t="str">
        <f t="shared" si="2"/>
        <v/>
      </c>
      <c r="G24" s="21"/>
      <c r="H24" s="14" t="s">
        <v>26</v>
      </c>
      <c r="I24" s="15" t="s">
        <v>27</v>
      </c>
      <c r="J24" s="16" t="s">
        <v>28</v>
      </c>
      <c r="K24" s="17">
        <v>183.5</v>
      </c>
    </row>
    <row r="25" spans="2:13" ht="15" customHeight="1" x14ac:dyDescent="0.25">
      <c r="G25" s="21"/>
      <c r="H25" s="14" t="s">
        <v>29</v>
      </c>
      <c r="I25" s="15" t="s">
        <v>27</v>
      </c>
      <c r="J25" s="16" t="s">
        <v>30</v>
      </c>
      <c r="K25" s="17">
        <v>168</v>
      </c>
    </row>
    <row r="26" spans="2:13" ht="15" customHeight="1" x14ac:dyDescent="0.25">
      <c r="E26" s="22" t="s">
        <v>31</v>
      </c>
      <c r="F26" s="13">
        <f>SUM(F17:F24)</f>
        <v>5331.5</v>
      </c>
      <c r="G26" s="21"/>
      <c r="H26" s="14" t="s">
        <v>32</v>
      </c>
      <c r="I26" s="15" t="s">
        <v>27</v>
      </c>
      <c r="J26" s="16" t="s">
        <v>33</v>
      </c>
      <c r="K26" s="17">
        <v>140.5</v>
      </c>
    </row>
    <row r="27" spans="2:13" ht="15" customHeight="1" x14ac:dyDescent="0.25">
      <c r="D27" s="4"/>
      <c r="E27" s="22" t="s">
        <v>34</v>
      </c>
      <c r="F27" s="13">
        <f>F26*22%</f>
        <v>1172.93</v>
      </c>
      <c r="G27" s="4"/>
      <c r="H27" s="14" t="s">
        <v>35</v>
      </c>
      <c r="I27" s="15" t="s">
        <v>36</v>
      </c>
      <c r="J27" s="16" t="s">
        <v>37</v>
      </c>
      <c r="K27" s="17">
        <v>197</v>
      </c>
    </row>
    <row r="28" spans="2:13" ht="15" customHeight="1" x14ac:dyDescent="0.25">
      <c r="G28" s="4"/>
      <c r="H28" s="14" t="s">
        <v>38</v>
      </c>
      <c r="I28" s="15" t="s">
        <v>36</v>
      </c>
      <c r="J28" s="16" t="s">
        <v>39</v>
      </c>
      <c r="K28" s="17">
        <v>230</v>
      </c>
    </row>
    <row r="29" spans="2:13" ht="15" customHeight="1" x14ac:dyDescent="0.25">
      <c r="E29" s="2" t="s">
        <v>40</v>
      </c>
      <c r="F29" s="13">
        <f>F26+F27</f>
        <v>6504.43</v>
      </c>
      <c r="G29" s="4"/>
      <c r="H29" s="14" t="s">
        <v>41</v>
      </c>
      <c r="I29" s="15" t="s">
        <v>36</v>
      </c>
      <c r="J29" s="16" t="s">
        <v>42</v>
      </c>
      <c r="K29" s="17">
        <v>195.5</v>
      </c>
    </row>
    <row r="30" spans="2:13" x14ac:dyDescent="0.25">
      <c r="E30" s="4"/>
      <c r="F30" s="4"/>
      <c r="G30" s="4"/>
    </row>
    <row r="31" spans="2:13" x14ac:dyDescent="0.25">
      <c r="E31" s="4"/>
      <c r="F31" s="4"/>
      <c r="G31" s="4"/>
    </row>
    <row r="34" spans="7:7" x14ac:dyDescent="0.25">
      <c r="G34" s="23"/>
    </row>
  </sheetData>
  <dataValidations count="1">
    <dataValidation type="list" allowBlank="1" showInputMessage="1" showErrorMessage="1" sqref="D12:D14" xr:uid="{F7F68919-D153-4A6F-83B1-7C1A4FFCF359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2B1C-413D-4A18-8611-593FE02D6F4F}">
  <dimension ref="A1:T158"/>
  <sheetViews>
    <sheetView zoomScale="70" zoomScaleNormal="70" workbookViewId="0">
      <selection activeCell="G6" sqref="G6"/>
    </sheetView>
  </sheetViews>
  <sheetFormatPr defaultColWidth="11.42578125" defaultRowHeight="15" x14ac:dyDescent="0.25"/>
  <cols>
    <col min="1" max="1" width="12.42578125" style="32" bestFit="1" customWidth="1"/>
    <col min="2" max="2" width="12.85546875" bestFit="1" customWidth="1"/>
    <col min="4" max="4" width="12" bestFit="1" customWidth="1"/>
    <col min="5" max="5" width="20" bestFit="1" customWidth="1"/>
    <col min="6" max="6" width="12.85546875" bestFit="1" customWidth="1"/>
    <col min="12" max="12" width="12" bestFit="1" customWidth="1"/>
    <col min="13" max="13" width="10.5703125" bestFit="1" customWidth="1"/>
    <col min="14" max="14" width="14" bestFit="1" customWidth="1"/>
    <col min="15" max="15" width="12" bestFit="1" customWidth="1"/>
    <col min="16" max="16" width="9.28515625" bestFit="1" customWidth="1"/>
    <col min="18" max="18" width="10.5703125" bestFit="1" customWidth="1"/>
    <col min="19" max="19" width="10.140625" bestFit="1" customWidth="1"/>
    <col min="20" max="20" width="14" bestFit="1" customWidth="1"/>
  </cols>
  <sheetData>
    <row r="1" spans="1:20" x14ac:dyDescent="0.25">
      <c r="A1" s="30" t="s">
        <v>48</v>
      </c>
      <c r="B1" s="31" t="s">
        <v>43</v>
      </c>
      <c r="C1" s="31" t="s">
        <v>49</v>
      </c>
      <c r="D1" s="31" t="s">
        <v>50</v>
      </c>
      <c r="E1" s="31" t="s">
        <v>51</v>
      </c>
      <c r="F1" s="31" t="s">
        <v>52</v>
      </c>
    </row>
    <row r="2" spans="1:20" x14ac:dyDescent="0.25">
      <c r="A2" s="32">
        <v>44008</v>
      </c>
      <c r="B2" t="s">
        <v>53</v>
      </c>
      <c r="C2" t="s">
        <v>54</v>
      </c>
      <c r="D2" t="s">
        <v>55</v>
      </c>
      <c r="E2">
        <v>4</v>
      </c>
      <c r="F2">
        <v>750</v>
      </c>
    </row>
    <row r="3" spans="1:20" x14ac:dyDescent="0.25">
      <c r="A3" s="32">
        <v>44008</v>
      </c>
      <c r="B3" t="s">
        <v>58</v>
      </c>
      <c r="C3" t="s">
        <v>57</v>
      </c>
      <c r="D3" t="s">
        <v>55</v>
      </c>
      <c r="E3">
        <v>5</v>
      </c>
      <c r="F3">
        <v>280</v>
      </c>
    </row>
    <row r="4" spans="1:20" x14ac:dyDescent="0.25">
      <c r="A4" s="32">
        <v>44008</v>
      </c>
      <c r="B4" t="s">
        <v>58</v>
      </c>
      <c r="C4" t="s">
        <v>59</v>
      </c>
      <c r="D4" t="s">
        <v>55</v>
      </c>
      <c r="E4">
        <v>4</v>
      </c>
      <c r="F4">
        <v>1650</v>
      </c>
    </row>
    <row r="5" spans="1:20" x14ac:dyDescent="0.25">
      <c r="A5" s="32">
        <v>44011</v>
      </c>
      <c r="B5" t="s">
        <v>53</v>
      </c>
      <c r="C5" t="s">
        <v>54</v>
      </c>
      <c r="D5" t="s">
        <v>60</v>
      </c>
      <c r="E5">
        <v>2</v>
      </c>
      <c r="F5">
        <v>2240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</row>
    <row r="6" spans="1:20" x14ac:dyDescent="0.25">
      <c r="A6" s="32">
        <v>44011</v>
      </c>
      <c r="B6" t="s">
        <v>47</v>
      </c>
      <c r="C6" t="s">
        <v>54</v>
      </c>
      <c r="D6" t="s">
        <v>60</v>
      </c>
      <c r="E6">
        <v>2</v>
      </c>
      <c r="F6">
        <v>10160</v>
      </c>
      <c r="L6" s="33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5">
      <c r="A7" s="32">
        <v>44011</v>
      </c>
      <c r="B7" t="s">
        <v>58</v>
      </c>
      <c r="C7" t="s">
        <v>57</v>
      </c>
      <c r="D7" t="s">
        <v>55</v>
      </c>
      <c r="E7">
        <v>3</v>
      </c>
      <c r="F7">
        <v>302</v>
      </c>
    </row>
    <row r="8" spans="1:20" x14ac:dyDescent="0.25">
      <c r="A8" s="32">
        <v>44011</v>
      </c>
      <c r="B8" t="s">
        <v>58</v>
      </c>
      <c r="C8" t="s">
        <v>54</v>
      </c>
      <c r="D8" t="s">
        <v>55</v>
      </c>
      <c r="E8">
        <v>5</v>
      </c>
      <c r="F8">
        <v>840</v>
      </c>
    </row>
    <row r="9" spans="1:20" x14ac:dyDescent="0.25">
      <c r="A9" s="32">
        <v>44013</v>
      </c>
      <c r="B9" t="s">
        <v>53</v>
      </c>
      <c r="C9" t="s">
        <v>61</v>
      </c>
      <c r="D9" t="s">
        <v>60</v>
      </c>
      <c r="E9">
        <v>2</v>
      </c>
      <c r="F9">
        <v>6420</v>
      </c>
      <c r="L9" t="s">
        <v>64</v>
      </c>
      <c r="M9" t="s">
        <v>65</v>
      </c>
      <c r="N9" t="s">
        <v>67</v>
      </c>
      <c r="R9" t="s">
        <v>65</v>
      </c>
      <c r="S9" t="s">
        <v>64</v>
      </c>
      <c r="T9" t="s">
        <v>67</v>
      </c>
    </row>
    <row r="10" spans="1:20" x14ac:dyDescent="0.25">
      <c r="A10" s="32">
        <v>44014</v>
      </c>
      <c r="B10" t="s">
        <v>47</v>
      </c>
      <c r="C10" t="s">
        <v>57</v>
      </c>
      <c r="D10" t="s">
        <v>55</v>
      </c>
      <c r="E10">
        <v>3</v>
      </c>
      <c r="F10">
        <v>2840</v>
      </c>
      <c r="L10" t="s">
        <v>68</v>
      </c>
      <c r="M10" t="s">
        <v>69</v>
      </c>
      <c r="N10" s="34">
        <f>SUMIFS($F$2:$F$158,$B$2:$B$158,"Bianchi",$C$2:$C$158,"Lombardia")</f>
        <v>39950</v>
      </c>
      <c r="R10" t="s">
        <v>69</v>
      </c>
      <c r="S10" t="s">
        <v>68</v>
      </c>
      <c r="T10" s="34">
        <f>SUMIFS($F$2:$F$158,$B$2:$B$158,"Bianchi",$C$2:$C$158,"Lombardia")</f>
        <v>39950</v>
      </c>
    </row>
    <row r="11" spans="1:20" x14ac:dyDescent="0.25">
      <c r="A11" s="32">
        <v>44015</v>
      </c>
      <c r="B11" t="s">
        <v>53</v>
      </c>
      <c r="C11" t="s">
        <v>59</v>
      </c>
      <c r="D11" t="s">
        <v>55</v>
      </c>
      <c r="E11">
        <v>5</v>
      </c>
      <c r="F11">
        <v>1420</v>
      </c>
      <c r="M11" t="s">
        <v>70</v>
      </c>
      <c r="N11" s="34">
        <f>SUMIFS(F2:F158,B2:B158,"Bianchi",C2:C158,"Veneto")</f>
        <v>70478</v>
      </c>
      <c r="S11" t="s">
        <v>72</v>
      </c>
      <c r="T11" s="34">
        <f>SUMIFS($F$2:$F$158,$B$2:$B$158,"Verdi",$C$2:$C$158,"Lombardia")</f>
        <v>37960</v>
      </c>
    </row>
    <row r="12" spans="1:20" x14ac:dyDescent="0.25">
      <c r="A12" s="32">
        <v>44018</v>
      </c>
      <c r="B12" t="s">
        <v>53</v>
      </c>
      <c r="C12" t="s">
        <v>57</v>
      </c>
      <c r="D12" t="s">
        <v>55</v>
      </c>
      <c r="E12">
        <v>4</v>
      </c>
      <c r="F12">
        <v>210</v>
      </c>
      <c r="M12" t="s">
        <v>71</v>
      </c>
      <c r="N12" s="34">
        <f>SUMIFS(F3:F159,B3:B159,"Bianchi",C3:C159,"Veneto")</f>
        <v>70478</v>
      </c>
      <c r="S12" t="s">
        <v>73</v>
      </c>
      <c r="T12" s="34">
        <f>SUMIFS($F$2:$F$158,$B$2:$B$158,"Rossi",$C$2:$C$158,"Lombardia")</f>
        <v>32920</v>
      </c>
    </row>
    <row r="13" spans="1:20" x14ac:dyDescent="0.25">
      <c r="A13" s="32">
        <v>44018</v>
      </c>
      <c r="B13" t="s">
        <v>47</v>
      </c>
      <c r="C13" t="s">
        <v>54</v>
      </c>
      <c r="D13" t="s">
        <v>55</v>
      </c>
      <c r="E13">
        <v>3</v>
      </c>
      <c r="F13">
        <v>2900</v>
      </c>
      <c r="L13" t="s">
        <v>72</v>
      </c>
      <c r="M13" t="s">
        <v>69</v>
      </c>
      <c r="N13" s="34">
        <f>SUMIFS($F$2:$F$158,$B$2:$B$158,"Verdi",$C$2:$C$158,"Lombardia")</f>
        <v>37960</v>
      </c>
      <c r="S13" t="s">
        <v>74</v>
      </c>
      <c r="T13" s="34">
        <f>SUMIFS($F$2:$F$158,$B$2:$B$158,"Neri",$C$2:$C$158,"Lombardia")</f>
        <v>9377</v>
      </c>
    </row>
    <row r="14" spans="1:20" x14ac:dyDescent="0.25">
      <c r="A14" s="32">
        <v>44018</v>
      </c>
      <c r="B14" t="s">
        <v>58</v>
      </c>
      <c r="C14" t="s">
        <v>59</v>
      </c>
      <c r="D14" t="s">
        <v>55</v>
      </c>
      <c r="E14">
        <v>4</v>
      </c>
      <c r="F14">
        <v>350</v>
      </c>
      <c r="M14" t="s">
        <v>70</v>
      </c>
      <c r="N14" s="34">
        <f>SUMIFS($F$2:$F$158,$B$2:$B$158,"Verdi",$C$2:$C$158,"Veneto")</f>
        <v>40174</v>
      </c>
      <c r="Q14" s="34"/>
      <c r="R14" s="34" t="s">
        <v>70</v>
      </c>
      <c r="S14" t="s">
        <v>68</v>
      </c>
      <c r="T14" s="34">
        <v>70478</v>
      </c>
    </row>
    <row r="15" spans="1:20" x14ac:dyDescent="0.25">
      <c r="A15" s="32">
        <v>44019</v>
      </c>
      <c r="B15" t="s">
        <v>56</v>
      </c>
      <c r="C15" t="s">
        <v>57</v>
      </c>
      <c r="D15" t="s">
        <v>55</v>
      </c>
      <c r="E15">
        <v>5</v>
      </c>
      <c r="F15">
        <v>1500</v>
      </c>
      <c r="M15" t="s">
        <v>71</v>
      </c>
      <c r="N15" s="34">
        <f>SUMIFS($F$2:$F$158,$B$2:$B$158,"Verdi",$C$2:$C$158,"Friuli")</f>
        <v>44030</v>
      </c>
      <c r="Q15" s="34"/>
      <c r="R15" s="34"/>
      <c r="S15" t="s">
        <v>72</v>
      </c>
      <c r="T15" s="34">
        <v>40174</v>
      </c>
    </row>
    <row r="16" spans="1:20" x14ac:dyDescent="0.25">
      <c r="A16" s="32">
        <v>44019</v>
      </c>
      <c r="B16" t="s">
        <v>58</v>
      </c>
      <c r="C16" t="s">
        <v>54</v>
      </c>
      <c r="D16" t="s">
        <v>60</v>
      </c>
      <c r="E16">
        <v>1</v>
      </c>
      <c r="F16">
        <v>5120</v>
      </c>
      <c r="L16" t="s">
        <v>73</v>
      </c>
      <c r="M16" t="s">
        <v>69</v>
      </c>
      <c r="N16" s="34">
        <f>SUMIFS($F$2:$F$158,$B$2:$B$158,"Rossi",$C$2:$C$158,"Lombardia")</f>
        <v>32920</v>
      </c>
      <c r="Q16" s="34"/>
      <c r="R16" s="34"/>
      <c r="S16" t="s">
        <v>73</v>
      </c>
      <c r="T16" s="34">
        <v>40174</v>
      </c>
    </row>
    <row r="17" spans="1:20" x14ac:dyDescent="0.25">
      <c r="A17" s="32">
        <v>44020</v>
      </c>
      <c r="B17" t="s">
        <v>53</v>
      </c>
      <c r="C17" t="s">
        <v>57</v>
      </c>
      <c r="D17" t="s">
        <v>55</v>
      </c>
      <c r="E17">
        <v>5</v>
      </c>
      <c r="F17">
        <v>1204</v>
      </c>
      <c r="M17" t="s">
        <v>70</v>
      </c>
      <c r="N17" s="34">
        <f>SUMIFS($F$2:$F$158,$B$2:$B$158,"Verdi",$C$2:$C$158,"Veneto")</f>
        <v>40174</v>
      </c>
      <c r="Q17" s="34"/>
      <c r="R17" s="34"/>
      <c r="S17" t="s">
        <v>74</v>
      </c>
      <c r="T17" s="34">
        <v>31038</v>
      </c>
    </row>
    <row r="18" spans="1:20" x14ac:dyDescent="0.25">
      <c r="A18" s="32">
        <v>44021</v>
      </c>
      <c r="B18" t="s">
        <v>47</v>
      </c>
      <c r="C18" t="s">
        <v>54</v>
      </c>
      <c r="D18" t="s">
        <v>60</v>
      </c>
      <c r="E18">
        <v>2</v>
      </c>
      <c r="F18">
        <v>3400</v>
      </c>
      <c r="M18" t="s">
        <v>71</v>
      </c>
      <c r="N18" s="34">
        <f>SUMIFS($F$2:$F$158,$B$2:$B$158,"Verdi",$C$2:$C$158,"Friuli")</f>
        <v>44030</v>
      </c>
      <c r="Q18" s="34"/>
      <c r="R18" t="s">
        <v>71</v>
      </c>
      <c r="S18" t="s">
        <v>68</v>
      </c>
      <c r="T18" s="34">
        <v>70478</v>
      </c>
    </row>
    <row r="19" spans="1:20" x14ac:dyDescent="0.25">
      <c r="A19" s="32">
        <v>44022</v>
      </c>
      <c r="B19" t="s">
        <v>58</v>
      </c>
      <c r="C19" t="s">
        <v>59</v>
      </c>
      <c r="D19" t="s">
        <v>55</v>
      </c>
      <c r="E19">
        <v>4</v>
      </c>
      <c r="F19">
        <v>3540</v>
      </c>
      <c r="L19" t="s">
        <v>74</v>
      </c>
      <c r="M19" t="s">
        <v>69</v>
      </c>
      <c r="N19" s="34">
        <f>SUMIFS($F$2:$F$158,$B$2:$B$158,"Neri",$C$2:$C$158,"Lombardia")</f>
        <v>9377</v>
      </c>
      <c r="Q19" s="34"/>
      <c r="S19" t="s">
        <v>72</v>
      </c>
      <c r="T19" s="34">
        <v>44030</v>
      </c>
    </row>
    <row r="20" spans="1:20" x14ac:dyDescent="0.25">
      <c r="A20" s="32">
        <v>44025</v>
      </c>
      <c r="B20" t="s">
        <v>56</v>
      </c>
      <c r="C20" t="s">
        <v>57</v>
      </c>
      <c r="D20" t="s">
        <v>55</v>
      </c>
      <c r="E20">
        <v>4</v>
      </c>
      <c r="F20">
        <v>1504</v>
      </c>
      <c r="M20" t="s">
        <v>70</v>
      </c>
      <c r="N20" s="34">
        <f>SUMIFS($F$2:$F$158,$B$2:$B$158,"Neri",$C$2:$C$158,"Veneto")</f>
        <v>31038</v>
      </c>
      <c r="Q20" s="34"/>
      <c r="S20" t="s">
        <v>73</v>
      </c>
      <c r="T20" s="34">
        <v>44030</v>
      </c>
    </row>
    <row r="21" spans="1:20" x14ac:dyDescent="0.25">
      <c r="A21" s="32">
        <v>44025</v>
      </c>
      <c r="B21" t="s">
        <v>58</v>
      </c>
      <c r="C21" t="s">
        <v>61</v>
      </c>
      <c r="D21" t="s">
        <v>55</v>
      </c>
      <c r="E21">
        <v>3</v>
      </c>
      <c r="F21">
        <v>330</v>
      </c>
      <c r="M21" t="s">
        <v>71</v>
      </c>
      <c r="N21" s="34">
        <f>SUMIFS($F$2:$F$158,$B$2:$B$158,"Neri",$C$2:$C$158,"Friuli")</f>
        <v>45120</v>
      </c>
      <c r="Q21" s="34"/>
      <c r="S21" t="s">
        <v>74</v>
      </c>
      <c r="T21" s="34">
        <f>SUMIFS($F$2:$F$158,$B$2:$B$158,"Neri",$C$2:$C$158,"Friuli")</f>
        <v>45120</v>
      </c>
    </row>
    <row r="22" spans="1:20" x14ac:dyDescent="0.25">
      <c r="A22" s="32">
        <v>44026</v>
      </c>
      <c r="B22" t="s">
        <v>53</v>
      </c>
      <c r="C22" t="s">
        <v>59</v>
      </c>
      <c r="D22" t="s">
        <v>60</v>
      </c>
      <c r="E22">
        <v>2</v>
      </c>
      <c r="F22">
        <v>6240</v>
      </c>
    </row>
    <row r="23" spans="1:20" x14ac:dyDescent="0.25">
      <c r="A23" s="32">
        <v>44027</v>
      </c>
      <c r="B23" t="s">
        <v>53</v>
      </c>
      <c r="C23" t="s">
        <v>57</v>
      </c>
      <c r="D23" t="s">
        <v>55</v>
      </c>
      <c r="E23">
        <v>3</v>
      </c>
      <c r="F23">
        <v>1260</v>
      </c>
    </row>
    <row r="24" spans="1:20" x14ac:dyDescent="0.25">
      <c r="A24" s="32">
        <v>44027</v>
      </c>
      <c r="B24" t="s">
        <v>47</v>
      </c>
      <c r="C24" t="s">
        <v>59</v>
      </c>
      <c r="D24" t="s">
        <v>60</v>
      </c>
      <c r="E24">
        <v>1</v>
      </c>
      <c r="F24">
        <v>4800</v>
      </c>
    </row>
    <row r="25" spans="1:20" x14ac:dyDescent="0.25">
      <c r="A25" s="32">
        <v>44027</v>
      </c>
      <c r="B25" t="s">
        <v>58</v>
      </c>
      <c r="C25" t="s">
        <v>57</v>
      </c>
      <c r="D25" t="s">
        <v>55</v>
      </c>
      <c r="E25">
        <v>5</v>
      </c>
      <c r="F25">
        <v>1520</v>
      </c>
    </row>
    <row r="26" spans="1:20" x14ac:dyDescent="0.25">
      <c r="A26" s="32">
        <v>44028</v>
      </c>
      <c r="B26" t="s">
        <v>56</v>
      </c>
      <c r="C26" t="s">
        <v>54</v>
      </c>
      <c r="D26" t="s">
        <v>55</v>
      </c>
      <c r="E26">
        <v>3</v>
      </c>
      <c r="F26">
        <v>985</v>
      </c>
    </row>
    <row r="27" spans="1:20" x14ac:dyDescent="0.25">
      <c r="A27" s="32">
        <v>44028</v>
      </c>
      <c r="B27" t="s">
        <v>47</v>
      </c>
      <c r="C27" t="s">
        <v>57</v>
      </c>
      <c r="D27" t="s">
        <v>60</v>
      </c>
      <c r="E27">
        <v>2</v>
      </c>
      <c r="F27">
        <v>1680</v>
      </c>
    </row>
    <row r="28" spans="1:20" x14ac:dyDescent="0.25">
      <c r="A28" s="32">
        <v>44028</v>
      </c>
      <c r="B28" t="s">
        <v>58</v>
      </c>
      <c r="C28" t="s">
        <v>57</v>
      </c>
      <c r="D28" t="s">
        <v>55</v>
      </c>
      <c r="E28">
        <v>5</v>
      </c>
      <c r="F28">
        <v>1200</v>
      </c>
    </row>
    <row r="29" spans="1:20" x14ac:dyDescent="0.25">
      <c r="A29" s="32">
        <v>44029</v>
      </c>
      <c r="B29" t="s">
        <v>53</v>
      </c>
      <c r="C29" t="s">
        <v>54</v>
      </c>
      <c r="D29" t="s">
        <v>55</v>
      </c>
      <c r="E29">
        <v>3</v>
      </c>
      <c r="F29">
        <v>750</v>
      </c>
    </row>
    <row r="30" spans="1:20" x14ac:dyDescent="0.25">
      <c r="A30" s="32">
        <v>44029</v>
      </c>
      <c r="B30" t="s">
        <v>56</v>
      </c>
      <c r="C30" t="s">
        <v>57</v>
      </c>
      <c r="D30" t="s">
        <v>55</v>
      </c>
      <c r="E30">
        <v>4</v>
      </c>
      <c r="F30">
        <v>280</v>
      </c>
    </row>
    <row r="31" spans="1:20" x14ac:dyDescent="0.25">
      <c r="A31" s="32">
        <v>44029</v>
      </c>
      <c r="B31" t="s">
        <v>47</v>
      </c>
      <c r="C31" t="s">
        <v>54</v>
      </c>
      <c r="D31" t="s">
        <v>60</v>
      </c>
      <c r="E31">
        <v>1</v>
      </c>
      <c r="F31">
        <v>10160</v>
      </c>
    </row>
    <row r="32" spans="1:20" x14ac:dyDescent="0.25">
      <c r="A32" s="32">
        <v>44029</v>
      </c>
      <c r="B32" t="s">
        <v>58</v>
      </c>
      <c r="C32" t="s">
        <v>59</v>
      </c>
      <c r="D32" t="s">
        <v>55</v>
      </c>
      <c r="E32">
        <v>3</v>
      </c>
      <c r="F32">
        <v>1650</v>
      </c>
    </row>
    <row r="33" spans="1:6" x14ac:dyDescent="0.25">
      <c r="A33" s="32">
        <v>44030</v>
      </c>
      <c r="B33" t="s">
        <v>58</v>
      </c>
      <c r="C33" t="s">
        <v>57</v>
      </c>
      <c r="D33" t="s">
        <v>55</v>
      </c>
      <c r="E33">
        <v>3</v>
      </c>
      <c r="F33">
        <v>302</v>
      </c>
    </row>
    <row r="34" spans="1:6" x14ac:dyDescent="0.25">
      <c r="A34" s="32">
        <v>44032</v>
      </c>
      <c r="B34" t="s">
        <v>53</v>
      </c>
      <c r="C34" t="s">
        <v>54</v>
      </c>
      <c r="D34" t="s">
        <v>60</v>
      </c>
      <c r="E34">
        <v>2</v>
      </c>
      <c r="F34">
        <v>2240</v>
      </c>
    </row>
    <row r="35" spans="1:6" x14ac:dyDescent="0.25">
      <c r="A35" s="32">
        <v>44032</v>
      </c>
      <c r="B35" t="s">
        <v>53</v>
      </c>
      <c r="C35" t="s">
        <v>61</v>
      </c>
      <c r="D35" t="s">
        <v>60</v>
      </c>
      <c r="E35">
        <v>1</v>
      </c>
      <c r="F35">
        <v>6420</v>
      </c>
    </row>
    <row r="36" spans="1:6" x14ac:dyDescent="0.25">
      <c r="A36" s="32">
        <v>44032</v>
      </c>
      <c r="B36" t="s">
        <v>58</v>
      </c>
      <c r="C36" t="s">
        <v>54</v>
      </c>
      <c r="D36" t="s">
        <v>55</v>
      </c>
      <c r="E36">
        <v>3</v>
      </c>
      <c r="F36">
        <v>840</v>
      </c>
    </row>
    <row r="37" spans="1:6" x14ac:dyDescent="0.25">
      <c r="A37" s="32">
        <v>44033</v>
      </c>
      <c r="B37" t="s">
        <v>53</v>
      </c>
      <c r="C37" t="s">
        <v>59</v>
      </c>
      <c r="D37" t="s">
        <v>55</v>
      </c>
      <c r="E37">
        <v>5</v>
      </c>
      <c r="F37">
        <v>1420</v>
      </c>
    </row>
    <row r="38" spans="1:6" x14ac:dyDescent="0.25">
      <c r="A38" s="32">
        <v>44033</v>
      </c>
      <c r="B38" t="s">
        <v>47</v>
      </c>
      <c r="C38" t="s">
        <v>57</v>
      </c>
      <c r="D38" t="s">
        <v>55</v>
      </c>
      <c r="E38">
        <v>4</v>
      </c>
      <c r="F38">
        <v>2840</v>
      </c>
    </row>
    <row r="39" spans="1:6" x14ac:dyDescent="0.25">
      <c r="A39" s="32">
        <v>44033</v>
      </c>
      <c r="B39" t="s">
        <v>58</v>
      </c>
      <c r="C39" t="s">
        <v>59</v>
      </c>
      <c r="D39" t="s">
        <v>55</v>
      </c>
      <c r="E39">
        <v>4</v>
      </c>
      <c r="F39">
        <v>350</v>
      </c>
    </row>
    <row r="40" spans="1:6" x14ac:dyDescent="0.25">
      <c r="A40" s="32">
        <v>44034</v>
      </c>
      <c r="B40" t="s">
        <v>53</v>
      </c>
      <c r="C40" t="s">
        <v>57</v>
      </c>
      <c r="D40" t="s">
        <v>55</v>
      </c>
      <c r="E40">
        <v>4</v>
      </c>
      <c r="F40">
        <v>440</v>
      </c>
    </row>
    <row r="41" spans="1:6" x14ac:dyDescent="0.25">
      <c r="A41" s="32">
        <v>44034</v>
      </c>
      <c r="B41" t="s">
        <v>56</v>
      </c>
      <c r="C41" t="s">
        <v>57</v>
      </c>
      <c r="D41" t="s">
        <v>55</v>
      </c>
      <c r="E41">
        <v>5</v>
      </c>
      <c r="F41">
        <v>1500</v>
      </c>
    </row>
    <row r="42" spans="1:6" x14ac:dyDescent="0.25">
      <c r="A42" s="32">
        <v>44034</v>
      </c>
      <c r="B42" t="s">
        <v>47</v>
      </c>
      <c r="C42" t="s">
        <v>54</v>
      </c>
      <c r="D42" t="s">
        <v>55</v>
      </c>
      <c r="E42">
        <v>5</v>
      </c>
      <c r="F42">
        <v>2900</v>
      </c>
    </row>
    <row r="43" spans="1:6" x14ac:dyDescent="0.25">
      <c r="A43" s="32">
        <v>44034</v>
      </c>
      <c r="B43" t="s">
        <v>58</v>
      </c>
      <c r="C43" t="s">
        <v>54</v>
      </c>
      <c r="D43" t="s">
        <v>60</v>
      </c>
      <c r="E43">
        <v>2</v>
      </c>
      <c r="F43">
        <v>5120</v>
      </c>
    </row>
    <row r="44" spans="1:6" x14ac:dyDescent="0.25">
      <c r="A44" s="32">
        <v>44035</v>
      </c>
      <c r="B44" t="s">
        <v>53</v>
      </c>
      <c r="C44" t="s">
        <v>57</v>
      </c>
      <c r="D44" t="s">
        <v>55</v>
      </c>
      <c r="E44">
        <v>3</v>
      </c>
      <c r="F44">
        <v>1204</v>
      </c>
    </row>
    <row r="45" spans="1:6" x14ac:dyDescent="0.25">
      <c r="A45" s="32">
        <v>44035</v>
      </c>
      <c r="B45" t="s">
        <v>47</v>
      </c>
      <c r="C45" t="s">
        <v>54</v>
      </c>
      <c r="D45" t="s">
        <v>60</v>
      </c>
      <c r="E45">
        <v>2</v>
      </c>
      <c r="F45">
        <v>3400</v>
      </c>
    </row>
    <row r="46" spans="1:6" x14ac:dyDescent="0.25">
      <c r="A46" s="32">
        <v>44035</v>
      </c>
      <c r="B46" t="s">
        <v>58</v>
      </c>
      <c r="C46" t="s">
        <v>59</v>
      </c>
      <c r="D46" t="s">
        <v>55</v>
      </c>
      <c r="E46">
        <v>3</v>
      </c>
      <c r="F46">
        <v>3540</v>
      </c>
    </row>
    <row r="47" spans="1:6" x14ac:dyDescent="0.25">
      <c r="A47" s="32">
        <v>44036</v>
      </c>
      <c r="B47" t="s">
        <v>53</v>
      </c>
      <c r="C47" t="s">
        <v>59</v>
      </c>
      <c r="D47" t="s">
        <v>60</v>
      </c>
      <c r="E47">
        <v>1</v>
      </c>
      <c r="F47">
        <v>6240</v>
      </c>
    </row>
    <row r="48" spans="1:6" x14ac:dyDescent="0.25">
      <c r="A48" s="32">
        <v>44036</v>
      </c>
      <c r="B48" t="s">
        <v>56</v>
      </c>
      <c r="C48" t="s">
        <v>57</v>
      </c>
      <c r="D48" t="s">
        <v>55</v>
      </c>
      <c r="E48">
        <v>4</v>
      </c>
      <c r="F48">
        <v>1504</v>
      </c>
    </row>
    <row r="49" spans="1:6" x14ac:dyDescent="0.25">
      <c r="A49" s="32">
        <v>44036</v>
      </c>
      <c r="B49" t="s">
        <v>47</v>
      </c>
      <c r="C49" t="s">
        <v>59</v>
      </c>
      <c r="D49" t="s">
        <v>55</v>
      </c>
      <c r="E49">
        <v>4</v>
      </c>
      <c r="F49">
        <v>840</v>
      </c>
    </row>
    <row r="50" spans="1:6" x14ac:dyDescent="0.25">
      <c r="A50" s="32">
        <v>44036</v>
      </c>
      <c r="B50" t="s">
        <v>58</v>
      </c>
      <c r="C50" t="s">
        <v>61</v>
      </c>
      <c r="D50" t="s">
        <v>55</v>
      </c>
      <c r="E50">
        <v>3</v>
      </c>
      <c r="F50">
        <v>210</v>
      </c>
    </row>
    <row r="51" spans="1:6" x14ac:dyDescent="0.25">
      <c r="A51" s="32">
        <v>44037</v>
      </c>
      <c r="B51" t="s">
        <v>53</v>
      </c>
      <c r="C51" t="s">
        <v>54</v>
      </c>
      <c r="D51" t="s">
        <v>55</v>
      </c>
      <c r="E51">
        <v>5</v>
      </c>
      <c r="F51">
        <v>1390</v>
      </c>
    </row>
    <row r="52" spans="1:6" x14ac:dyDescent="0.25">
      <c r="A52" s="32">
        <v>44037</v>
      </c>
      <c r="B52" t="s">
        <v>58</v>
      </c>
      <c r="C52" t="s">
        <v>57</v>
      </c>
      <c r="D52" t="s">
        <v>55</v>
      </c>
      <c r="E52">
        <v>4</v>
      </c>
      <c r="F52">
        <v>490</v>
      </c>
    </row>
    <row r="53" spans="1:6" x14ac:dyDescent="0.25">
      <c r="A53" s="32">
        <v>44039</v>
      </c>
      <c r="B53" t="s">
        <v>53</v>
      </c>
      <c r="C53" t="s">
        <v>57</v>
      </c>
      <c r="D53" t="s">
        <v>60</v>
      </c>
      <c r="E53">
        <v>1</v>
      </c>
      <c r="F53">
        <v>11360</v>
      </c>
    </row>
    <row r="54" spans="1:6" x14ac:dyDescent="0.25">
      <c r="A54" s="32">
        <v>44039</v>
      </c>
      <c r="B54" t="s">
        <v>53</v>
      </c>
      <c r="C54" t="s">
        <v>57</v>
      </c>
      <c r="D54" t="s">
        <v>60</v>
      </c>
      <c r="E54">
        <v>1</v>
      </c>
      <c r="F54">
        <v>3440</v>
      </c>
    </row>
    <row r="55" spans="1:6" x14ac:dyDescent="0.25">
      <c r="A55" s="32">
        <v>44039</v>
      </c>
      <c r="B55" t="s">
        <v>47</v>
      </c>
      <c r="C55" t="s">
        <v>61</v>
      </c>
      <c r="D55" t="s">
        <v>55</v>
      </c>
      <c r="E55">
        <v>5</v>
      </c>
      <c r="F55">
        <v>750</v>
      </c>
    </row>
    <row r="56" spans="1:6" x14ac:dyDescent="0.25">
      <c r="A56" s="32">
        <v>44039</v>
      </c>
      <c r="B56" t="s">
        <v>58</v>
      </c>
      <c r="C56" t="s">
        <v>54</v>
      </c>
      <c r="D56" t="s">
        <v>55</v>
      </c>
      <c r="E56">
        <v>3</v>
      </c>
      <c r="F56">
        <v>2540</v>
      </c>
    </row>
    <row r="57" spans="1:6" x14ac:dyDescent="0.25">
      <c r="A57" s="32">
        <v>44039</v>
      </c>
      <c r="B57" t="s">
        <v>58</v>
      </c>
      <c r="C57" t="s">
        <v>54</v>
      </c>
      <c r="D57" t="s">
        <v>55</v>
      </c>
      <c r="E57">
        <v>4</v>
      </c>
      <c r="F57">
        <v>920</v>
      </c>
    </row>
    <row r="58" spans="1:6" x14ac:dyDescent="0.25">
      <c r="A58" s="32">
        <v>44040</v>
      </c>
      <c r="B58" t="s">
        <v>53</v>
      </c>
      <c r="C58" t="s">
        <v>54</v>
      </c>
      <c r="D58" t="s">
        <v>60</v>
      </c>
      <c r="E58">
        <v>1</v>
      </c>
      <c r="F58">
        <v>10160</v>
      </c>
    </row>
    <row r="59" spans="1:6" x14ac:dyDescent="0.25">
      <c r="A59" s="32">
        <v>44040</v>
      </c>
      <c r="B59" t="s">
        <v>53</v>
      </c>
      <c r="C59" t="s">
        <v>59</v>
      </c>
      <c r="D59" t="s">
        <v>55</v>
      </c>
      <c r="E59">
        <v>5</v>
      </c>
      <c r="F59">
        <v>1580</v>
      </c>
    </row>
    <row r="60" spans="1:6" x14ac:dyDescent="0.25">
      <c r="A60" s="32">
        <v>44040</v>
      </c>
      <c r="B60" t="s">
        <v>56</v>
      </c>
      <c r="C60" t="s">
        <v>54</v>
      </c>
      <c r="D60" t="s">
        <v>55</v>
      </c>
      <c r="E60">
        <v>5</v>
      </c>
      <c r="F60">
        <v>2548</v>
      </c>
    </row>
    <row r="61" spans="1:6" x14ac:dyDescent="0.25">
      <c r="A61" s="32">
        <v>44040</v>
      </c>
      <c r="B61" t="s">
        <v>47</v>
      </c>
      <c r="C61" t="s">
        <v>57</v>
      </c>
      <c r="D61" t="s">
        <v>55</v>
      </c>
      <c r="E61">
        <v>3</v>
      </c>
      <c r="F61">
        <v>2555</v>
      </c>
    </row>
    <row r="62" spans="1:6" x14ac:dyDescent="0.25">
      <c r="A62" s="32">
        <v>44040</v>
      </c>
      <c r="B62" t="s">
        <v>58</v>
      </c>
      <c r="C62" t="s">
        <v>57</v>
      </c>
      <c r="D62" t="s">
        <v>55</v>
      </c>
      <c r="E62">
        <v>3</v>
      </c>
      <c r="F62">
        <v>1560</v>
      </c>
    </row>
    <row r="63" spans="1:6" x14ac:dyDescent="0.25">
      <c r="A63" s="32">
        <v>44041</v>
      </c>
      <c r="B63" t="s">
        <v>53</v>
      </c>
      <c r="C63" t="s">
        <v>54</v>
      </c>
      <c r="D63" t="s">
        <v>60</v>
      </c>
      <c r="E63">
        <v>2</v>
      </c>
      <c r="F63">
        <v>7400</v>
      </c>
    </row>
    <row r="64" spans="1:6" x14ac:dyDescent="0.25">
      <c r="A64" s="32">
        <v>44041</v>
      </c>
      <c r="B64" t="s">
        <v>53</v>
      </c>
      <c r="C64" t="s">
        <v>59</v>
      </c>
      <c r="D64" t="s">
        <v>60</v>
      </c>
      <c r="E64">
        <v>2</v>
      </c>
      <c r="F64">
        <v>5800</v>
      </c>
    </row>
    <row r="65" spans="1:6" x14ac:dyDescent="0.25">
      <c r="A65" s="32">
        <v>44041</v>
      </c>
      <c r="B65" t="s">
        <v>47</v>
      </c>
      <c r="C65" t="s">
        <v>57</v>
      </c>
      <c r="D65" t="s">
        <v>55</v>
      </c>
      <c r="E65">
        <v>5</v>
      </c>
      <c r="F65">
        <v>1500</v>
      </c>
    </row>
    <row r="66" spans="1:6" x14ac:dyDescent="0.25">
      <c r="A66" s="32">
        <v>44041</v>
      </c>
      <c r="B66" t="s">
        <v>58</v>
      </c>
      <c r="C66" t="s">
        <v>61</v>
      </c>
      <c r="D66" t="s">
        <v>55</v>
      </c>
      <c r="E66">
        <v>4</v>
      </c>
      <c r="F66">
        <v>460</v>
      </c>
    </row>
    <row r="67" spans="1:6" x14ac:dyDescent="0.25">
      <c r="A67" s="32">
        <v>44041</v>
      </c>
      <c r="B67" t="s">
        <v>58</v>
      </c>
      <c r="C67" t="s">
        <v>57</v>
      </c>
      <c r="D67" t="s">
        <v>55</v>
      </c>
      <c r="E67">
        <v>3</v>
      </c>
      <c r="F67">
        <v>700</v>
      </c>
    </row>
    <row r="68" spans="1:6" x14ac:dyDescent="0.25">
      <c r="A68" s="32">
        <v>44043</v>
      </c>
      <c r="B68" t="s">
        <v>56</v>
      </c>
      <c r="C68" t="s">
        <v>59</v>
      </c>
      <c r="D68" t="s">
        <v>60</v>
      </c>
      <c r="E68">
        <v>2</v>
      </c>
      <c r="F68">
        <v>8480</v>
      </c>
    </row>
    <row r="69" spans="1:6" x14ac:dyDescent="0.25">
      <c r="A69" s="32">
        <v>44043</v>
      </c>
      <c r="B69" t="s">
        <v>58</v>
      </c>
      <c r="C69" t="s">
        <v>59</v>
      </c>
      <c r="D69" t="s">
        <v>55</v>
      </c>
      <c r="E69">
        <v>4</v>
      </c>
      <c r="F69">
        <v>2800</v>
      </c>
    </row>
    <row r="70" spans="1:6" x14ac:dyDescent="0.25">
      <c r="A70" s="32">
        <v>44043</v>
      </c>
      <c r="B70" t="s">
        <v>58</v>
      </c>
      <c r="C70" t="s">
        <v>59</v>
      </c>
      <c r="D70" t="s">
        <v>55</v>
      </c>
      <c r="E70">
        <v>4</v>
      </c>
      <c r="F70">
        <v>4560</v>
      </c>
    </row>
    <row r="71" spans="1:6" x14ac:dyDescent="0.25">
      <c r="A71" s="32">
        <v>44043</v>
      </c>
      <c r="B71" t="s">
        <v>58</v>
      </c>
      <c r="C71" t="s">
        <v>57</v>
      </c>
      <c r="D71" t="s">
        <v>55</v>
      </c>
      <c r="E71">
        <v>5</v>
      </c>
      <c r="F71">
        <v>1590</v>
      </c>
    </row>
    <row r="72" spans="1:6" x14ac:dyDescent="0.25">
      <c r="A72" s="32">
        <v>44043</v>
      </c>
      <c r="B72" t="s">
        <v>53</v>
      </c>
      <c r="C72" t="s">
        <v>57</v>
      </c>
      <c r="D72" t="s">
        <v>55</v>
      </c>
      <c r="E72">
        <v>5</v>
      </c>
      <c r="F72">
        <v>2500</v>
      </c>
    </row>
    <row r="73" spans="1:6" x14ac:dyDescent="0.25">
      <c r="A73" s="32">
        <v>44043</v>
      </c>
      <c r="B73" t="s">
        <v>47</v>
      </c>
      <c r="C73" t="s">
        <v>59</v>
      </c>
      <c r="D73" t="s">
        <v>55</v>
      </c>
      <c r="E73">
        <v>3</v>
      </c>
      <c r="F73">
        <v>2555</v>
      </c>
    </row>
    <row r="74" spans="1:6" x14ac:dyDescent="0.25">
      <c r="A74" s="32">
        <v>44043</v>
      </c>
      <c r="B74" t="s">
        <v>58</v>
      </c>
      <c r="C74" t="s">
        <v>57</v>
      </c>
      <c r="D74" t="s">
        <v>55</v>
      </c>
      <c r="E74">
        <v>3</v>
      </c>
      <c r="F74">
        <v>1220</v>
      </c>
    </row>
    <row r="75" spans="1:6" x14ac:dyDescent="0.25">
      <c r="A75" s="32">
        <v>44046</v>
      </c>
      <c r="B75" t="s">
        <v>53</v>
      </c>
      <c r="C75" t="s">
        <v>54</v>
      </c>
      <c r="D75" t="s">
        <v>55</v>
      </c>
      <c r="E75">
        <v>3</v>
      </c>
      <c r="F75">
        <v>1580</v>
      </c>
    </row>
    <row r="76" spans="1:6" x14ac:dyDescent="0.25">
      <c r="A76" s="32">
        <v>44046</v>
      </c>
      <c r="B76" t="s">
        <v>58</v>
      </c>
      <c r="C76" t="s">
        <v>61</v>
      </c>
      <c r="D76" t="s">
        <v>60</v>
      </c>
      <c r="E76">
        <v>2</v>
      </c>
      <c r="F76">
        <v>10192</v>
      </c>
    </row>
    <row r="77" spans="1:6" x14ac:dyDescent="0.25">
      <c r="A77" s="32">
        <v>44046</v>
      </c>
      <c r="B77" t="s">
        <v>58</v>
      </c>
      <c r="C77" t="s">
        <v>54</v>
      </c>
      <c r="D77" t="s">
        <v>55</v>
      </c>
      <c r="E77">
        <v>4</v>
      </c>
      <c r="F77">
        <v>460</v>
      </c>
    </row>
    <row r="78" spans="1:6" x14ac:dyDescent="0.25">
      <c r="A78" s="32">
        <v>44047</v>
      </c>
      <c r="B78" t="s">
        <v>56</v>
      </c>
      <c r="C78" t="s">
        <v>54</v>
      </c>
      <c r="D78" t="s">
        <v>60</v>
      </c>
      <c r="E78">
        <v>1</v>
      </c>
      <c r="F78">
        <v>5844</v>
      </c>
    </row>
    <row r="79" spans="1:6" x14ac:dyDescent="0.25">
      <c r="A79" s="32">
        <v>44047</v>
      </c>
      <c r="B79" t="s">
        <v>47</v>
      </c>
      <c r="C79" t="s">
        <v>57</v>
      </c>
      <c r="D79" t="s">
        <v>60</v>
      </c>
      <c r="E79">
        <v>2</v>
      </c>
      <c r="F79">
        <v>6000</v>
      </c>
    </row>
    <row r="80" spans="1:6" x14ac:dyDescent="0.25">
      <c r="A80" s="32">
        <v>44047</v>
      </c>
      <c r="B80" t="s">
        <v>58</v>
      </c>
      <c r="C80" t="s">
        <v>57</v>
      </c>
      <c r="D80" t="s">
        <v>55</v>
      </c>
      <c r="E80">
        <v>4</v>
      </c>
      <c r="F80">
        <v>700</v>
      </c>
    </row>
    <row r="81" spans="1:6" x14ac:dyDescent="0.25">
      <c r="A81" s="32">
        <v>44048</v>
      </c>
      <c r="B81" t="s">
        <v>53</v>
      </c>
      <c r="C81" t="s">
        <v>59</v>
      </c>
      <c r="D81" t="s">
        <v>55</v>
      </c>
      <c r="E81">
        <v>5</v>
      </c>
      <c r="F81">
        <v>550</v>
      </c>
    </row>
    <row r="82" spans="1:6" x14ac:dyDescent="0.25">
      <c r="A82" s="32">
        <v>44048</v>
      </c>
      <c r="B82" t="s">
        <v>58</v>
      </c>
      <c r="C82" t="s">
        <v>54</v>
      </c>
      <c r="D82" t="s">
        <v>55</v>
      </c>
      <c r="E82">
        <v>5</v>
      </c>
      <c r="F82">
        <v>2800</v>
      </c>
    </row>
    <row r="83" spans="1:6" x14ac:dyDescent="0.25">
      <c r="A83" s="32">
        <v>44049</v>
      </c>
      <c r="B83" t="s">
        <v>56</v>
      </c>
      <c r="C83" t="s">
        <v>59</v>
      </c>
      <c r="D83" t="s">
        <v>55</v>
      </c>
      <c r="E83">
        <v>5</v>
      </c>
      <c r="F83">
        <v>1590</v>
      </c>
    </row>
    <row r="84" spans="1:6" x14ac:dyDescent="0.25">
      <c r="A84" s="32">
        <v>44049</v>
      </c>
      <c r="B84" t="s">
        <v>58</v>
      </c>
      <c r="C84" t="s">
        <v>57</v>
      </c>
      <c r="D84" t="s">
        <v>55</v>
      </c>
      <c r="E84">
        <v>3</v>
      </c>
      <c r="F84">
        <v>2800</v>
      </c>
    </row>
    <row r="85" spans="1:6" x14ac:dyDescent="0.25">
      <c r="A85" s="32">
        <v>44049</v>
      </c>
      <c r="B85" t="s">
        <v>58</v>
      </c>
      <c r="C85" t="s">
        <v>59</v>
      </c>
      <c r="D85" t="s">
        <v>55</v>
      </c>
      <c r="E85">
        <v>5</v>
      </c>
      <c r="F85">
        <v>1590</v>
      </c>
    </row>
    <row r="86" spans="1:6" x14ac:dyDescent="0.25">
      <c r="A86" s="32">
        <v>44050</v>
      </c>
      <c r="B86" t="s">
        <v>53</v>
      </c>
      <c r="C86" t="s">
        <v>59</v>
      </c>
      <c r="D86" t="s">
        <v>60</v>
      </c>
      <c r="E86">
        <v>1</v>
      </c>
      <c r="F86">
        <v>8000</v>
      </c>
    </row>
    <row r="87" spans="1:6" x14ac:dyDescent="0.25">
      <c r="A87" s="32">
        <v>44050</v>
      </c>
      <c r="B87" t="s">
        <v>56</v>
      </c>
      <c r="C87" t="s">
        <v>59</v>
      </c>
      <c r="D87" t="s">
        <v>60</v>
      </c>
      <c r="E87">
        <v>2</v>
      </c>
      <c r="F87">
        <v>8800</v>
      </c>
    </row>
    <row r="88" spans="1:6" x14ac:dyDescent="0.25">
      <c r="A88" s="32">
        <v>44050</v>
      </c>
      <c r="B88" t="s">
        <v>47</v>
      </c>
      <c r="C88" t="s">
        <v>57</v>
      </c>
      <c r="D88" t="s">
        <v>55</v>
      </c>
      <c r="E88">
        <v>5</v>
      </c>
      <c r="F88">
        <v>2500</v>
      </c>
    </row>
    <row r="89" spans="1:6" x14ac:dyDescent="0.25">
      <c r="A89" s="32">
        <v>44050</v>
      </c>
      <c r="B89" t="s">
        <v>58</v>
      </c>
      <c r="C89" t="s">
        <v>57</v>
      </c>
      <c r="D89" t="s">
        <v>55</v>
      </c>
      <c r="E89">
        <v>4</v>
      </c>
      <c r="F89">
        <v>1220</v>
      </c>
    </row>
    <row r="90" spans="1:6" x14ac:dyDescent="0.25">
      <c r="A90" s="32">
        <v>44053</v>
      </c>
      <c r="B90" t="s">
        <v>53</v>
      </c>
      <c r="C90" t="s">
        <v>59</v>
      </c>
      <c r="D90" t="s">
        <v>60</v>
      </c>
      <c r="E90">
        <v>1</v>
      </c>
      <c r="F90">
        <v>5800</v>
      </c>
    </row>
    <row r="91" spans="1:6" x14ac:dyDescent="0.25">
      <c r="A91" s="32">
        <v>44053</v>
      </c>
      <c r="B91" t="s">
        <v>47</v>
      </c>
      <c r="C91" t="s">
        <v>57</v>
      </c>
      <c r="D91" t="s">
        <v>55</v>
      </c>
      <c r="E91">
        <v>4</v>
      </c>
      <c r="F91">
        <v>1500</v>
      </c>
    </row>
    <row r="92" spans="1:6" x14ac:dyDescent="0.25">
      <c r="A92" s="32">
        <v>44053</v>
      </c>
      <c r="B92" t="s">
        <v>58</v>
      </c>
      <c r="C92" t="s">
        <v>54</v>
      </c>
      <c r="D92" t="s">
        <v>55</v>
      </c>
      <c r="E92">
        <v>5</v>
      </c>
      <c r="F92">
        <v>9500</v>
      </c>
    </row>
    <row r="93" spans="1:6" x14ac:dyDescent="0.25">
      <c r="A93" s="32">
        <v>44054</v>
      </c>
      <c r="B93" t="s">
        <v>58</v>
      </c>
      <c r="C93" t="s">
        <v>57</v>
      </c>
      <c r="D93" t="s">
        <v>55</v>
      </c>
      <c r="E93">
        <v>5</v>
      </c>
      <c r="F93">
        <v>3200</v>
      </c>
    </row>
    <row r="94" spans="1:6" x14ac:dyDescent="0.25">
      <c r="A94" s="32">
        <v>44055</v>
      </c>
      <c r="B94" t="s">
        <v>58</v>
      </c>
      <c r="C94" t="s">
        <v>59</v>
      </c>
      <c r="D94" t="s">
        <v>55</v>
      </c>
      <c r="E94">
        <v>3</v>
      </c>
      <c r="F94">
        <v>2800</v>
      </c>
    </row>
    <row r="95" spans="1:6" x14ac:dyDescent="0.25">
      <c r="A95" s="32">
        <v>44056</v>
      </c>
      <c r="B95" t="s">
        <v>56</v>
      </c>
      <c r="C95" t="s">
        <v>59</v>
      </c>
      <c r="D95" t="s">
        <v>60</v>
      </c>
      <c r="E95">
        <v>1</v>
      </c>
      <c r="F95">
        <v>7700</v>
      </c>
    </row>
    <row r="96" spans="1:6" x14ac:dyDescent="0.25">
      <c r="A96" s="32">
        <v>44057</v>
      </c>
      <c r="B96" t="s">
        <v>53</v>
      </c>
      <c r="C96" t="s">
        <v>57</v>
      </c>
      <c r="D96" t="s">
        <v>55</v>
      </c>
      <c r="E96">
        <v>3</v>
      </c>
      <c r="F96">
        <v>2500</v>
      </c>
    </row>
    <row r="97" spans="1:6" x14ac:dyDescent="0.25">
      <c r="A97" s="32">
        <v>44061</v>
      </c>
      <c r="B97" t="s">
        <v>53</v>
      </c>
      <c r="C97" t="s">
        <v>57</v>
      </c>
      <c r="D97" t="s">
        <v>60</v>
      </c>
      <c r="E97">
        <v>1</v>
      </c>
      <c r="F97">
        <v>11360</v>
      </c>
    </row>
    <row r="98" spans="1:6" x14ac:dyDescent="0.25">
      <c r="A98" s="32">
        <v>44061</v>
      </c>
      <c r="B98" t="s">
        <v>56</v>
      </c>
      <c r="C98" t="s">
        <v>57</v>
      </c>
      <c r="D98" t="s">
        <v>60</v>
      </c>
      <c r="E98">
        <v>1</v>
      </c>
      <c r="F98">
        <v>8800</v>
      </c>
    </row>
    <row r="99" spans="1:6" x14ac:dyDescent="0.25">
      <c r="A99" s="32">
        <v>44061</v>
      </c>
      <c r="B99" t="s">
        <v>47</v>
      </c>
      <c r="C99" t="s">
        <v>61</v>
      </c>
      <c r="D99" t="s">
        <v>55</v>
      </c>
      <c r="E99">
        <v>5</v>
      </c>
      <c r="F99">
        <v>750</v>
      </c>
    </row>
    <row r="100" spans="1:6" x14ac:dyDescent="0.25">
      <c r="A100" s="32">
        <v>44061</v>
      </c>
      <c r="B100" t="s">
        <v>58</v>
      </c>
      <c r="C100" t="s">
        <v>54</v>
      </c>
      <c r="D100" t="s">
        <v>55</v>
      </c>
      <c r="E100">
        <v>4</v>
      </c>
      <c r="F100">
        <v>2540</v>
      </c>
    </row>
    <row r="101" spans="1:6" x14ac:dyDescent="0.25">
      <c r="A101" s="32">
        <v>44062</v>
      </c>
      <c r="B101" t="s">
        <v>53</v>
      </c>
      <c r="C101" t="s">
        <v>54</v>
      </c>
      <c r="D101" t="s">
        <v>60</v>
      </c>
      <c r="E101">
        <v>1</v>
      </c>
      <c r="F101">
        <v>5400</v>
      </c>
    </row>
    <row r="102" spans="1:6" x14ac:dyDescent="0.25">
      <c r="A102" s="32">
        <v>44062</v>
      </c>
      <c r="B102" t="s">
        <v>47</v>
      </c>
      <c r="C102" t="s">
        <v>57</v>
      </c>
      <c r="D102" t="s">
        <v>55</v>
      </c>
      <c r="E102">
        <v>4</v>
      </c>
      <c r="F102">
        <v>6840</v>
      </c>
    </row>
    <row r="103" spans="1:6" x14ac:dyDescent="0.25">
      <c r="A103" s="32">
        <v>44062</v>
      </c>
      <c r="B103" t="s">
        <v>58</v>
      </c>
      <c r="C103" t="s">
        <v>54</v>
      </c>
      <c r="D103" t="s">
        <v>55</v>
      </c>
      <c r="E103">
        <v>4</v>
      </c>
      <c r="F103">
        <v>3260</v>
      </c>
    </row>
    <row r="104" spans="1:6" x14ac:dyDescent="0.25">
      <c r="A104" s="32">
        <v>44062</v>
      </c>
      <c r="B104" t="s">
        <v>58</v>
      </c>
      <c r="C104" t="s">
        <v>57</v>
      </c>
      <c r="D104" t="s">
        <v>55</v>
      </c>
      <c r="E104">
        <v>4</v>
      </c>
      <c r="F104">
        <v>3500</v>
      </c>
    </row>
    <row r="105" spans="1:6" x14ac:dyDescent="0.25">
      <c r="A105" s="32">
        <v>44067</v>
      </c>
      <c r="B105" t="s">
        <v>53</v>
      </c>
      <c r="C105" t="s">
        <v>59</v>
      </c>
      <c r="D105" t="s">
        <v>60</v>
      </c>
      <c r="E105">
        <v>1</v>
      </c>
      <c r="F105">
        <v>800</v>
      </c>
    </row>
    <row r="106" spans="1:6" x14ac:dyDescent="0.25">
      <c r="A106" s="32">
        <v>44067</v>
      </c>
      <c r="B106" t="s">
        <v>47</v>
      </c>
      <c r="C106" t="s">
        <v>57</v>
      </c>
      <c r="D106" t="s">
        <v>55</v>
      </c>
      <c r="E106">
        <v>4</v>
      </c>
      <c r="F106">
        <v>1500</v>
      </c>
    </row>
    <row r="107" spans="1:6" x14ac:dyDescent="0.25">
      <c r="A107" s="32">
        <v>44067</v>
      </c>
      <c r="B107" t="s">
        <v>58</v>
      </c>
      <c r="C107" t="s">
        <v>59</v>
      </c>
      <c r="D107" t="s">
        <v>55</v>
      </c>
      <c r="E107">
        <v>4</v>
      </c>
      <c r="F107">
        <v>1800</v>
      </c>
    </row>
    <row r="108" spans="1:6" x14ac:dyDescent="0.25">
      <c r="A108" s="32">
        <v>44068</v>
      </c>
      <c r="B108" t="s">
        <v>56</v>
      </c>
      <c r="C108" t="s">
        <v>59</v>
      </c>
      <c r="D108" t="s">
        <v>60</v>
      </c>
      <c r="E108">
        <v>2</v>
      </c>
      <c r="F108">
        <v>7800</v>
      </c>
    </row>
    <row r="109" spans="1:6" x14ac:dyDescent="0.25">
      <c r="A109" s="32">
        <v>44068</v>
      </c>
      <c r="B109" t="s">
        <v>58</v>
      </c>
      <c r="C109" t="s">
        <v>57</v>
      </c>
      <c r="D109" t="s">
        <v>55</v>
      </c>
      <c r="E109">
        <v>5</v>
      </c>
      <c r="F109">
        <v>110</v>
      </c>
    </row>
    <row r="110" spans="1:6" x14ac:dyDescent="0.25">
      <c r="A110" s="32">
        <v>44069</v>
      </c>
      <c r="B110" t="s">
        <v>53</v>
      </c>
      <c r="C110" t="s">
        <v>59</v>
      </c>
      <c r="D110" t="s">
        <v>60</v>
      </c>
      <c r="E110">
        <v>1</v>
      </c>
      <c r="F110">
        <v>1850</v>
      </c>
    </row>
    <row r="111" spans="1:6" x14ac:dyDescent="0.25">
      <c r="A111" s="32">
        <v>44069</v>
      </c>
      <c r="B111" t="s">
        <v>47</v>
      </c>
      <c r="C111" t="s">
        <v>57</v>
      </c>
      <c r="D111" t="s">
        <v>55</v>
      </c>
      <c r="E111">
        <v>5</v>
      </c>
      <c r="F111">
        <v>2000</v>
      </c>
    </row>
    <row r="112" spans="1:6" x14ac:dyDescent="0.25">
      <c r="A112" s="32">
        <v>44069</v>
      </c>
      <c r="B112" t="s">
        <v>58</v>
      </c>
      <c r="C112" t="s">
        <v>54</v>
      </c>
      <c r="D112" t="s">
        <v>55</v>
      </c>
      <c r="E112">
        <v>4</v>
      </c>
      <c r="F112">
        <v>520</v>
      </c>
    </row>
    <row r="113" spans="1:6" x14ac:dyDescent="0.25">
      <c r="A113" s="32">
        <v>44070</v>
      </c>
      <c r="B113" t="s">
        <v>58</v>
      </c>
      <c r="C113" t="s">
        <v>57</v>
      </c>
      <c r="D113" t="s">
        <v>55</v>
      </c>
      <c r="E113">
        <v>3</v>
      </c>
      <c r="F113">
        <v>690</v>
      </c>
    </row>
    <row r="114" spans="1:6" x14ac:dyDescent="0.25">
      <c r="A114" s="32">
        <v>44070</v>
      </c>
      <c r="B114" t="s">
        <v>53</v>
      </c>
      <c r="C114" t="s">
        <v>57</v>
      </c>
      <c r="D114" t="s">
        <v>55</v>
      </c>
      <c r="E114">
        <v>3</v>
      </c>
      <c r="F114">
        <v>2500</v>
      </c>
    </row>
    <row r="115" spans="1:6" x14ac:dyDescent="0.25">
      <c r="A115" s="32">
        <v>44070</v>
      </c>
      <c r="B115" t="s">
        <v>56</v>
      </c>
      <c r="C115" t="s">
        <v>59</v>
      </c>
      <c r="D115" t="s">
        <v>60</v>
      </c>
      <c r="E115">
        <v>2</v>
      </c>
      <c r="F115">
        <v>7700</v>
      </c>
    </row>
    <row r="116" spans="1:6" x14ac:dyDescent="0.25">
      <c r="A116" s="32">
        <v>44070</v>
      </c>
      <c r="B116" t="s">
        <v>58</v>
      </c>
      <c r="C116" t="s">
        <v>59</v>
      </c>
      <c r="D116" t="s">
        <v>55</v>
      </c>
      <c r="E116">
        <v>3</v>
      </c>
      <c r="F116">
        <v>2800</v>
      </c>
    </row>
    <row r="117" spans="1:6" x14ac:dyDescent="0.25">
      <c r="A117" s="32">
        <v>44074</v>
      </c>
      <c r="B117" t="s">
        <v>53</v>
      </c>
      <c r="C117" t="s">
        <v>57</v>
      </c>
      <c r="D117" t="s">
        <v>60</v>
      </c>
      <c r="E117">
        <v>2</v>
      </c>
      <c r="F117">
        <v>8500</v>
      </c>
    </row>
    <row r="118" spans="1:6" x14ac:dyDescent="0.25">
      <c r="A118" s="32">
        <v>44074</v>
      </c>
      <c r="B118" t="s">
        <v>47</v>
      </c>
      <c r="C118" t="s">
        <v>61</v>
      </c>
      <c r="D118" t="s">
        <v>55</v>
      </c>
      <c r="E118">
        <v>5</v>
      </c>
      <c r="F118">
        <v>250</v>
      </c>
    </row>
    <row r="119" spans="1:6" x14ac:dyDescent="0.25">
      <c r="A119" s="32">
        <v>44074</v>
      </c>
      <c r="B119" t="s">
        <v>58</v>
      </c>
      <c r="C119" t="s">
        <v>54</v>
      </c>
      <c r="D119" t="s">
        <v>55</v>
      </c>
      <c r="E119">
        <v>3</v>
      </c>
      <c r="F119">
        <v>2540</v>
      </c>
    </row>
    <row r="120" spans="1:6" x14ac:dyDescent="0.25">
      <c r="A120" s="32">
        <v>44075</v>
      </c>
      <c r="B120" t="s">
        <v>56</v>
      </c>
      <c r="C120" t="s">
        <v>57</v>
      </c>
      <c r="D120" t="s">
        <v>60</v>
      </c>
      <c r="E120">
        <v>2</v>
      </c>
      <c r="F120">
        <v>650</v>
      </c>
    </row>
    <row r="121" spans="1:6" x14ac:dyDescent="0.25">
      <c r="A121" s="32">
        <v>44076</v>
      </c>
      <c r="B121" t="s">
        <v>56</v>
      </c>
      <c r="C121" t="s">
        <v>59</v>
      </c>
      <c r="D121" t="s">
        <v>55</v>
      </c>
      <c r="E121">
        <v>4</v>
      </c>
      <c r="F121">
        <v>2400</v>
      </c>
    </row>
    <row r="122" spans="1:6" x14ac:dyDescent="0.25">
      <c r="A122" s="32">
        <v>44076</v>
      </c>
      <c r="B122" t="s">
        <v>58</v>
      </c>
      <c r="C122" t="s">
        <v>54</v>
      </c>
      <c r="D122" t="s">
        <v>55</v>
      </c>
      <c r="E122">
        <v>3</v>
      </c>
      <c r="F122">
        <v>320</v>
      </c>
    </row>
    <row r="123" spans="1:6" x14ac:dyDescent="0.25">
      <c r="A123" s="32">
        <v>44076</v>
      </c>
      <c r="B123" t="s">
        <v>58</v>
      </c>
      <c r="C123" t="s">
        <v>59</v>
      </c>
      <c r="D123" t="s">
        <v>55</v>
      </c>
      <c r="E123">
        <v>3</v>
      </c>
      <c r="F123">
        <v>6500</v>
      </c>
    </row>
    <row r="124" spans="1:6" x14ac:dyDescent="0.25">
      <c r="A124" s="32">
        <v>44077</v>
      </c>
      <c r="B124" t="s">
        <v>47</v>
      </c>
      <c r="C124" t="s">
        <v>57</v>
      </c>
      <c r="D124" t="s">
        <v>55</v>
      </c>
      <c r="E124">
        <v>3</v>
      </c>
      <c r="F124">
        <v>5000</v>
      </c>
    </row>
    <row r="125" spans="1:6" x14ac:dyDescent="0.25">
      <c r="A125" s="32">
        <v>44077</v>
      </c>
      <c r="B125" t="s">
        <v>58</v>
      </c>
      <c r="C125" t="s">
        <v>57</v>
      </c>
      <c r="D125" t="s">
        <v>55</v>
      </c>
      <c r="E125">
        <v>3</v>
      </c>
      <c r="F125">
        <v>3500</v>
      </c>
    </row>
    <row r="126" spans="1:6" x14ac:dyDescent="0.25">
      <c r="A126" s="32">
        <v>44078</v>
      </c>
      <c r="B126" t="s">
        <v>53</v>
      </c>
      <c r="C126" t="s">
        <v>59</v>
      </c>
      <c r="D126" t="s">
        <v>60</v>
      </c>
      <c r="E126">
        <v>1</v>
      </c>
      <c r="F126">
        <v>3500</v>
      </c>
    </row>
    <row r="127" spans="1:6" x14ac:dyDescent="0.25">
      <c r="A127" s="32">
        <v>44078</v>
      </c>
      <c r="B127" t="s">
        <v>47</v>
      </c>
      <c r="C127" t="s">
        <v>57</v>
      </c>
      <c r="D127" t="s">
        <v>55</v>
      </c>
      <c r="E127">
        <v>5</v>
      </c>
      <c r="F127">
        <v>1500</v>
      </c>
    </row>
    <row r="128" spans="1:6" x14ac:dyDescent="0.25">
      <c r="A128" s="32">
        <v>44078</v>
      </c>
      <c r="B128" t="s">
        <v>58</v>
      </c>
      <c r="C128" t="s">
        <v>59</v>
      </c>
      <c r="D128" t="s">
        <v>55</v>
      </c>
      <c r="E128">
        <v>3</v>
      </c>
      <c r="F128">
        <v>1800</v>
      </c>
    </row>
    <row r="129" spans="1:6" x14ac:dyDescent="0.25">
      <c r="A129" s="32">
        <v>44081</v>
      </c>
      <c r="B129" t="s">
        <v>53</v>
      </c>
      <c r="C129" t="s">
        <v>57</v>
      </c>
      <c r="D129" t="s">
        <v>60</v>
      </c>
      <c r="E129">
        <v>1</v>
      </c>
      <c r="F129">
        <v>8000</v>
      </c>
    </row>
    <row r="130" spans="1:6" x14ac:dyDescent="0.25">
      <c r="A130" s="32">
        <v>44081</v>
      </c>
      <c r="B130" t="s">
        <v>56</v>
      </c>
      <c r="C130" t="s">
        <v>57</v>
      </c>
      <c r="D130" t="s">
        <v>60</v>
      </c>
      <c r="E130">
        <v>2</v>
      </c>
      <c r="F130">
        <v>5100</v>
      </c>
    </row>
    <row r="131" spans="1:6" x14ac:dyDescent="0.25">
      <c r="A131" s="32">
        <v>44081</v>
      </c>
      <c r="B131" t="s">
        <v>47</v>
      </c>
      <c r="C131" t="s">
        <v>61</v>
      </c>
      <c r="D131" t="s">
        <v>55</v>
      </c>
      <c r="E131">
        <v>4</v>
      </c>
      <c r="F131">
        <v>650</v>
      </c>
    </row>
    <row r="132" spans="1:6" x14ac:dyDescent="0.25">
      <c r="A132" s="32">
        <v>44082</v>
      </c>
      <c r="B132" t="s">
        <v>58</v>
      </c>
      <c r="C132" t="s">
        <v>54</v>
      </c>
      <c r="D132" t="s">
        <v>55</v>
      </c>
      <c r="E132">
        <v>5</v>
      </c>
      <c r="F132">
        <v>320</v>
      </c>
    </row>
    <row r="133" spans="1:6" x14ac:dyDescent="0.25">
      <c r="A133" s="32">
        <v>44083</v>
      </c>
      <c r="B133" t="s">
        <v>53</v>
      </c>
      <c r="C133" t="s">
        <v>54</v>
      </c>
      <c r="D133" t="s">
        <v>60</v>
      </c>
      <c r="E133">
        <v>2</v>
      </c>
      <c r="F133">
        <v>3500</v>
      </c>
    </row>
    <row r="134" spans="1:6" x14ac:dyDescent="0.25">
      <c r="A134" s="32">
        <v>44083</v>
      </c>
      <c r="B134" t="s">
        <v>47</v>
      </c>
      <c r="C134" t="s">
        <v>57</v>
      </c>
      <c r="D134" t="s">
        <v>55</v>
      </c>
      <c r="E134">
        <v>3</v>
      </c>
      <c r="F134">
        <v>2840</v>
      </c>
    </row>
    <row r="135" spans="1:6" x14ac:dyDescent="0.25">
      <c r="A135" s="32">
        <v>44084</v>
      </c>
      <c r="B135" t="s">
        <v>53</v>
      </c>
      <c r="C135" t="s">
        <v>54</v>
      </c>
      <c r="D135" t="s">
        <v>55</v>
      </c>
      <c r="E135">
        <v>3</v>
      </c>
      <c r="F135">
        <v>520</v>
      </c>
    </row>
    <row r="136" spans="1:6" x14ac:dyDescent="0.25">
      <c r="A136" s="32">
        <v>44084</v>
      </c>
      <c r="B136" t="s">
        <v>47</v>
      </c>
      <c r="C136" t="s">
        <v>59</v>
      </c>
      <c r="D136" t="s">
        <v>55</v>
      </c>
      <c r="E136">
        <v>3</v>
      </c>
      <c r="F136">
        <v>380</v>
      </c>
    </row>
    <row r="137" spans="1:6" x14ac:dyDescent="0.25">
      <c r="A137" s="32">
        <v>44084</v>
      </c>
      <c r="B137" t="s">
        <v>58</v>
      </c>
      <c r="C137" t="s">
        <v>57</v>
      </c>
      <c r="D137" t="s">
        <v>55</v>
      </c>
      <c r="E137">
        <v>5</v>
      </c>
      <c r="F137">
        <v>5550</v>
      </c>
    </row>
    <row r="138" spans="1:6" x14ac:dyDescent="0.25">
      <c r="A138" s="32">
        <v>44085</v>
      </c>
      <c r="B138" t="s">
        <v>56</v>
      </c>
      <c r="C138" t="s">
        <v>59</v>
      </c>
      <c r="D138" t="s">
        <v>60</v>
      </c>
      <c r="E138">
        <v>2</v>
      </c>
      <c r="F138">
        <v>650</v>
      </c>
    </row>
    <row r="139" spans="1:6" x14ac:dyDescent="0.25">
      <c r="A139" s="32">
        <v>44085</v>
      </c>
      <c r="B139" t="s">
        <v>47</v>
      </c>
      <c r="C139" t="s">
        <v>59</v>
      </c>
      <c r="D139" t="s">
        <v>55</v>
      </c>
      <c r="E139">
        <v>4</v>
      </c>
      <c r="F139">
        <v>2800</v>
      </c>
    </row>
    <row r="140" spans="1:6" x14ac:dyDescent="0.25">
      <c r="A140" s="32">
        <v>44085</v>
      </c>
      <c r="B140" t="s">
        <v>58</v>
      </c>
      <c r="C140" t="s">
        <v>57</v>
      </c>
      <c r="D140" t="s">
        <v>55</v>
      </c>
      <c r="E140">
        <v>4</v>
      </c>
      <c r="F140">
        <v>690</v>
      </c>
    </row>
    <row r="141" spans="1:6" x14ac:dyDescent="0.25">
      <c r="A141" s="32">
        <v>44088</v>
      </c>
      <c r="B141" t="s">
        <v>58</v>
      </c>
      <c r="C141" t="s">
        <v>59</v>
      </c>
      <c r="D141" t="s">
        <v>55</v>
      </c>
      <c r="E141">
        <v>5</v>
      </c>
      <c r="F141">
        <v>6500</v>
      </c>
    </row>
    <row r="142" spans="1:6" x14ac:dyDescent="0.25">
      <c r="A142" s="32">
        <v>44088</v>
      </c>
      <c r="B142" t="s">
        <v>47</v>
      </c>
      <c r="C142" t="s">
        <v>57</v>
      </c>
      <c r="D142" t="s">
        <v>55</v>
      </c>
      <c r="E142">
        <v>4</v>
      </c>
      <c r="F142">
        <v>5000</v>
      </c>
    </row>
    <row r="143" spans="1:6" x14ac:dyDescent="0.25">
      <c r="A143" s="32">
        <v>44088</v>
      </c>
      <c r="B143" t="s">
        <v>58</v>
      </c>
      <c r="C143" t="s">
        <v>57</v>
      </c>
      <c r="D143" t="s">
        <v>55</v>
      </c>
      <c r="E143">
        <v>3</v>
      </c>
      <c r="F143">
        <v>3500</v>
      </c>
    </row>
    <row r="144" spans="1:6" x14ac:dyDescent="0.25">
      <c r="A144" s="32">
        <v>44088</v>
      </c>
      <c r="B144" t="s">
        <v>53</v>
      </c>
      <c r="C144" t="s">
        <v>59</v>
      </c>
      <c r="D144" t="s">
        <v>60</v>
      </c>
      <c r="E144">
        <v>2</v>
      </c>
      <c r="F144">
        <v>3500</v>
      </c>
    </row>
    <row r="145" spans="1:6" x14ac:dyDescent="0.25">
      <c r="A145" s="32">
        <v>44089</v>
      </c>
      <c r="B145" t="s">
        <v>47</v>
      </c>
      <c r="C145" t="s">
        <v>57</v>
      </c>
      <c r="D145" t="s">
        <v>55</v>
      </c>
      <c r="E145">
        <v>4</v>
      </c>
      <c r="F145">
        <v>1500</v>
      </c>
    </row>
    <row r="146" spans="1:6" x14ac:dyDescent="0.25">
      <c r="A146" s="32">
        <v>44089</v>
      </c>
      <c r="B146" t="s">
        <v>58</v>
      </c>
      <c r="C146" t="s">
        <v>59</v>
      </c>
      <c r="D146" t="s">
        <v>55</v>
      </c>
      <c r="E146">
        <v>4</v>
      </c>
      <c r="F146">
        <v>1800</v>
      </c>
    </row>
    <row r="147" spans="1:6" x14ac:dyDescent="0.25">
      <c r="A147" s="32">
        <v>44089</v>
      </c>
      <c r="B147" t="s">
        <v>53</v>
      </c>
      <c r="C147" t="s">
        <v>57</v>
      </c>
      <c r="D147" t="s">
        <v>60</v>
      </c>
      <c r="E147">
        <v>2</v>
      </c>
      <c r="F147">
        <v>8000</v>
      </c>
    </row>
    <row r="148" spans="1:6" x14ac:dyDescent="0.25">
      <c r="A148" s="32">
        <v>44090</v>
      </c>
      <c r="B148" t="s">
        <v>56</v>
      </c>
      <c r="C148" t="s">
        <v>57</v>
      </c>
      <c r="D148" t="s">
        <v>60</v>
      </c>
      <c r="E148">
        <v>1</v>
      </c>
      <c r="F148">
        <v>5100</v>
      </c>
    </row>
    <row r="149" spans="1:6" x14ac:dyDescent="0.25">
      <c r="A149" s="32">
        <v>44090</v>
      </c>
      <c r="B149" t="s">
        <v>47</v>
      </c>
      <c r="C149" t="s">
        <v>61</v>
      </c>
      <c r="D149" t="s">
        <v>55</v>
      </c>
      <c r="E149">
        <v>5</v>
      </c>
      <c r="F149">
        <v>650</v>
      </c>
    </row>
    <row r="150" spans="1:6" x14ac:dyDescent="0.25">
      <c r="A150" s="32">
        <v>44090</v>
      </c>
      <c r="B150" t="s">
        <v>58</v>
      </c>
      <c r="C150" t="s">
        <v>54</v>
      </c>
      <c r="D150" t="s">
        <v>55</v>
      </c>
      <c r="E150">
        <v>3</v>
      </c>
      <c r="F150">
        <v>320</v>
      </c>
    </row>
    <row r="151" spans="1:6" x14ac:dyDescent="0.25">
      <c r="A151" s="32">
        <v>44090</v>
      </c>
      <c r="B151" t="s">
        <v>53</v>
      </c>
      <c r="C151" t="s">
        <v>54</v>
      </c>
      <c r="D151" t="s">
        <v>60</v>
      </c>
      <c r="E151">
        <v>1</v>
      </c>
      <c r="F151">
        <v>3500</v>
      </c>
    </row>
    <row r="152" spans="1:6" x14ac:dyDescent="0.25">
      <c r="A152" s="32">
        <v>44091</v>
      </c>
      <c r="B152" t="s">
        <v>47</v>
      </c>
      <c r="C152" t="s">
        <v>57</v>
      </c>
      <c r="D152" t="s">
        <v>55</v>
      </c>
      <c r="E152">
        <v>4</v>
      </c>
      <c r="F152">
        <v>2840</v>
      </c>
    </row>
    <row r="153" spans="1:6" x14ac:dyDescent="0.25">
      <c r="A153" s="32">
        <v>44091</v>
      </c>
      <c r="B153" t="s">
        <v>53</v>
      </c>
      <c r="C153" t="s">
        <v>54</v>
      </c>
      <c r="D153" t="s">
        <v>55</v>
      </c>
      <c r="E153">
        <v>4</v>
      </c>
      <c r="F153">
        <v>520</v>
      </c>
    </row>
    <row r="154" spans="1:6" x14ac:dyDescent="0.25">
      <c r="A154" s="32">
        <v>44091</v>
      </c>
      <c r="B154" t="s">
        <v>47</v>
      </c>
      <c r="C154" t="s">
        <v>59</v>
      </c>
      <c r="D154" t="s">
        <v>55</v>
      </c>
      <c r="E154">
        <v>3</v>
      </c>
      <c r="F154">
        <v>380</v>
      </c>
    </row>
    <row r="155" spans="1:6" x14ac:dyDescent="0.25">
      <c r="A155" s="32">
        <v>44091</v>
      </c>
      <c r="B155" t="s">
        <v>58</v>
      </c>
      <c r="C155" t="s">
        <v>57</v>
      </c>
      <c r="D155" t="s">
        <v>55</v>
      </c>
      <c r="E155">
        <v>3</v>
      </c>
      <c r="F155">
        <v>5550</v>
      </c>
    </row>
    <row r="156" spans="1:6" x14ac:dyDescent="0.25">
      <c r="A156" s="32">
        <v>44092</v>
      </c>
      <c r="B156" t="s">
        <v>53</v>
      </c>
      <c r="C156" t="s">
        <v>57</v>
      </c>
      <c r="D156" t="s">
        <v>60</v>
      </c>
      <c r="E156">
        <v>2</v>
      </c>
      <c r="F156">
        <v>8000</v>
      </c>
    </row>
    <row r="157" spans="1:6" x14ac:dyDescent="0.25">
      <c r="A157" s="32">
        <v>44092</v>
      </c>
      <c r="B157" t="s">
        <v>56</v>
      </c>
      <c r="C157" t="s">
        <v>57</v>
      </c>
      <c r="D157" t="s">
        <v>60</v>
      </c>
      <c r="E157">
        <v>2</v>
      </c>
      <c r="F157">
        <v>5100</v>
      </c>
    </row>
    <row r="158" spans="1:6" x14ac:dyDescent="0.25">
      <c r="A158" s="32">
        <v>44092</v>
      </c>
      <c r="B158" t="s">
        <v>47</v>
      </c>
      <c r="C158" t="s">
        <v>61</v>
      </c>
      <c r="D158" t="s">
        <v>55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6B3D-35EB-44AA-82FB-55D83BEC956C}">
  <dimension ref="A3:Q35"/>
  <sheetViews>
    <sheetView zoomScale="70" zoomScaleNormal="70" workbookViewId="0">
      <selection activeCell="J18" sqref="J18"/>
    </sheetView>
  </sheetViews>
  <sheetFormatPr defaultColWidth="11.42578125" defaultRowHeight="15" x14ac:dyDescent="0.25"/>
  <cols>
    <col min="1" max="1" width="24.5703125" bestFit="1" customWidth="1"/>
    <col min="2" max="2" width="28.140625" bestFit="1" customWidth="1"/>
    <col min="3" max="3" width="17.140625" bestFit="1" customWidth="1"/>
    <col min="4" max="4" width="15.42578125" bestFit="1" customWidth="1"/>
    <col min="5" max="5" width="17.7109375" bestFit="1" customWidth="1"/>
    <col min="6" max="6" width="23.85546875" bestFit="1" customWidth="1"/>
    <col min="11" max="11" width="26.28515625" bestFit="1" customWidth="1"/>
    <col min="12" max="12" width="28.140625" bestFit="1" customWidth="1"/>
    <col min="13" max="13" width="15" bestFit="1" customWidth="1"/>
    <col min="14" max="14" width="15.7109375" bestFit="1" customWidth="1"/>
    <col min="15" max="16" width="23.85546875" bestFit="1" customWidth="1"/>
    <col min="17" max="18" width="21.85546875" bestFit="1" customWidth="1"/>
    <col min="19" max="19" width="19.28515625" bestFit="1" customWidth="1"/>
    <col min="20" max="20" width="27" bestFit="1" customWidth="1"/>
    <col min="21" max="21" width="19.85546875" bestFit="1" customWidth="1"/>
  </cols>
  <sheetData>
    <row r="3" spans="1:17" x14ac:dyDescent="0.25">
      <c r="A3" s="35" t="s">
        <v>62</v>
      </c>
      <c r="B3" s="35" t="s">
        <v>75</v>
      </c>
      <c r="K3" s="35" t="s">
        <v>62</v>
      </c>
      <c r="L3" s="35" t="s">
        <v>75</v>
      </c>
    </row>
    <row r="4" spans="1:17" x14ac:dyDescent="0.25">
      <c r="A4" s="35" t="s">
        <v>76</v>
      </c>
      <c r="B4" t="s">
        <v>59</v>
      </c>
      <c r="C4" t="s">
        <v>54</v>
      </c>
      <c r="D4" t="s">
        <v>61</v>
      </c>
      <c r="E4" t="s">
        <v>57</v>
      </c>
      <c r="F4" t="s">
        <v>77</v>
      </c>
      <c r="K4" s="35" t="s">
        <v>76</v>
      </c>
      <c r="L4" t="s">
        <v>59</v>
      </c>
      <c r="M4" t="s">
        <v>54</v>
      </c>
      <c r="N4" t="s">
        <v>57</v>
      </c>
      <c r="O4" t="s">
        <v>77</v>
      </c>
    </row>
    <row r="5" spans="1:17" x14ac:dyDescent="0.25">
      <c r="A5" s="3" t="s">
        <v>53</v>
      </c>
      <c r="B5" s="36">
        <v>4970</v>
      </c>
      <c r="C5" s="36">
        <v>5510</v>
      </c>
      <c r="D5" s="36"/>
      <c r="E5" s="36">
        <v>11818</v>
      </c>
      <c r="F5" s="36">
        <v>22298</v>
      </c>
      <c r="K5" s="3">
        <v>3</v>
      </c>
      <c r="L5" s="36"/>
      <c r="M5" s="36">
        <v>2850</v>
      </c>
      <c r="N5" s="36">
        <v>7464</v>
      </c>
      <c r="O5" s="36">
        <v>10314</v>
      </c>
    </row>
    <row r="6" spans="1:17" x14ac:dyDescent="0.25">
      <c r="A6" s="3" t="s">
        <v>56</v>
      </c>
      <c r="B6" s="36">
        <v>3990</v>
      </c>
      <c r="C6" s="36">
        <v>3533</v>
      </c>
      <c r="D6" s="36"/>
      <c r="E6" s="36">
        <v>6288</v>
      </c>
      <c r="F6" s="36">
        <v>13811</v>
      </c>
      <c r="K6" s="3">
        <v>4</v>
      </c>
      <c r="L6" s="36"/>
      <c r="M6" s="36">
        <v>1270</v>
      </c>
      <c r="N6" s="36">
        <v>650</v>
      </c>
      <c r="O6" s="36">
        <v>1920</v>
      </c>
    </row>
    <row r="7" spans="1:17" x14ac:dyDescent="0.25">
      <c r="A7" s="3" t="s">
        <v>47</v>
      </c>
      <c r="B7" s="36">
        <v>6955</v>
      </c>
      <c r="C7" s="36">
        <v>5800</v>
      </c>
      <c r="D7" s="36">
        <v>3700</v>
      </c>
      <c r="E7" s="36">
        <v>42755</v>
      </c>
      <c r="F7" s="36">
        <v>59210</v>
      </c>
      <c r="K7" s="3">
        <v>5</v>
      </c>
      <c r="L7" s="36">
        <v>4970</v>
      </c>
      <c r="M7" s="36">
        <v>1390</v>
      </c>
      <c r="N7" s="36">
        <v>3704</v>
      </c>
      <c r="O7" s="36">
        <v>10064</v>
      </c>
    </row>
    <row r="8" spans="1:17" x14ac:dyDescent="0.25">
      <c r="A8" s="3" t="s">
        <v>58</v>
      </c>
      <c r="B8" s="36">
        <v>44030</v>
      </c>
      <c r="C8" s="36">
        <v>27720</v>
      </c>
      <c r="D8" s="36">
        <v>1000</v>
      </c>
      <c r="E8" s="36">
        <v>40174</v>
      </c>
      <c r="F8" s="36">
        <v>112924</v>
      </c>
      <c r="K8" s="37" t="s">
        <v>77</v>
      </c>
      <c r="L8" s="36">
        <v>4970</v>
      </c>
      <c r="M8" s="36">
        <v>5510</v>
      </c>
      <c r="N8" s="36">
        <v>11818</v>
      </c>
      <c r="O8" s="36">
        <v>22298</v>
      </c>
    </row>
    <row r="9" spans="1:17" x14ac:dyDescent="0.25">
      <c r="A9" s="3" t="s">
        <v>77</v>
      </c>
      <c r="B9" s="36">
        <v>59945</v>
      </c>
      <c r="C9" s="36">
        <v>42563</v>
      </c>
      <c r="D9" s="36">
        <v>4700</v>
      </c>
      <c r="E9" s="36">
        <v>101035</v>
      </c>
      <c r="F9" s="36">
        <v>208243</v>
      </c>
    </row>
    <row r="12" spans="1:17" ht="15.75" thickBot="1" x14ac:dyDescent="0.3"/>
    <row r="13" spans="1:17" x14ac:dyDescent="0.25">
      <c r="A13" s="38" t="s">
        <v>78</v>
      </c>
      <c r="B13" s="39"/>
      <c r="C13" s="39"/>
      <c r="D13" s="39"/>
      <c r="E13" s="39"/>
      <c r="F13" s="39"/>
      <c r="G13" s="39"/>
      <c r="H13" s="40"/>
      <c r="K13" s="38" t="s">
        <v>79</v>
      </c>
      <c r="L13" s="39"/>
      <c r="M13" s="39"/>
      <c r="N13" s="39"/>
      <c r="O13" s="39"/>
      <c r="P13" s="39"/>
      <c r="Q13" s="40"/>
    </row>
    <row r="14" spans="1:17" ht="15.75" thickBot="1" x14ac:dyDescent="0.3">
      <c r="A14" s="41"/>
      <c r="B14" s="42"/>
      <c r="C14" s="42"/>
      <c r="D14" s="42"/>
      <c r="E14" s="42"/>
      <c r="F14" s="42"/>
      <c r="G14" s="42"/>
      <c r="H14" s="43"/>
      <c r="K14" s="44"/>
      <c r="L14" s="45"/>
      <c r="M14" s="45"/>
      <c r="N14" s="45"/>
      <c r="O14" s="45"/>
      <c r="P14" s="45"/>
      <c r="Q14" s="46"/>
    </row>
    <row r="15" spans="1:17" x14ac:dyDescent="0.25">
      <c r="A15" s="47"/>
      <c r="H15" s="48"/>
      <c r="K15" s="47"/>
      <c r="Q15" s="48"/>
    </row>
    <row r="16" spans="1:17" x14ac:dyDescent="0.25">
      <c r="A16" s="47"/>
      <c r="H16" s="48"/>
      <c r="K16" s="47"/>
      <c r="Q16" s="48"/>
    </row>
    <row r="17" spans="1:17" x14ac:dyDescent="0.25">
      <c r="A17" s="47"/>
      <c r="H17" s="48"/>
      <c r="K17" s="47"/>
      <c r="Q17" s="48"/>
    </row>
    <row r="18" spans="1:17" x14ac:dyDescent="0.25">
      <c r="A18" s="47"/>
      <c r="H18" s="48"/>
      <c r="K18" s="47"/>
      <c r="Q18" s="48"/>
    </row>
    <row r="19" spans="1:17" x14ac:dyDescent="0.25">
      <c r="A19" s="47"/>
      <c r="H19" s="48"/>
      <c r="K19" s="47"/>
      <c r="Q19" s="48"/>
    </row>
    <row r="20" spans="1:17" x14ac:dyDescent="0.25">
      <c r="A20" s="47"/>
      <c r="H20" s="48"/>
      <c r="K20" s="47"/>
      <c r="Q20" s="48"/>
    </row>
    <row r="21" spans="1:17" x14ac:dyDescent="0.25">
      <c r="A21" s="47"/>
      <c r="H21" s="48"/>
      <c r="K21" s="47"/>
      <c r="Q21" s="48"/>
    </row>
    <row r="22" spans="1:17" x14ac:dyDescent="0.25">
      <c r="A22" s="47"/>
      <c r="H22" s="48"/>
      <c r="K22" s="47"/>
      <c r="Q22" s="48"/>
    </row>
    <row r="23" spans="1:17" x14ac:dyDescent="0.25">
      <c r="A23" s="47"/>
      <c r="H23" s="48"/>
      <c r="K23" s="47"/>
      <c r="Q23" s="48"/>
    </row>
    <row r="24" spans="1:17" x14ac:dyDescent="0.25">
      <c r="A24" s="47"/>
      <c r="H24" s="48"/>
      <c r="K24" s="47"/>
      <c r="Q24" s="48"/>
    </row>
    <row r="25" spans="1:17" x14ac:dyDescent="0.25">
      <c r="A25" s="47"/>
      <c r="H25" s="48"/>
      <c r="K25" s="47"/>
      <c r="Q25" s="48"/>
    </row>
    <row r="26" spans="1:17" x14ac:dyDescent="0.25">
      <c r="A26" s="47"/>
      <c r="H26" s="48"/>
      <c r="K26" s="47"/>
      <c r="Q26" s="48"/>
    </row>
    <row r="27" spans="1:17" x14ac:dyDescent="0.25">
      <c r="A27" s="47"/>
      <c r="H27" s="48"/>
      <c r="K27" s="47"/>
      <c r="Q27" s="48"/>
    </row>
    <row r="28" spans="1:17" x14ac:dyDescent="0.25">
      <c r="A28" s="47"/>
      <c r="H28" s="48"/>
      <c r="K28" s="47"/>
      <c r="Q28" s="48"/>
    </row>
    <row r="29" spans="1:17" x14ac:dyDescent="0.25">
      <c r="A29" s="47"/>
      <c r="H29" s="48"/>
      <c r="K29" s="47"/>
      <c r="Q29" s="48"/>
    </row>
    <row r="30" spans="1:17" x14ac:dyDescent="0.25">
      <c r="A30" s="47"/>
      <c r="H30" s="48"/>
      <c r="K30" s="47"/>
      <c r="Q30" s="48"/>
    </row>
    <row r="31" spans="1:17" x14ac:dyDescent="0.25">
      <c r="A31" s="47"/>
      <c r="H31" s="48"/>
      <c r="K31" s="47"/>
      <c r="Q31" s="48"/>
    </row>
    <row r="32" spans="1:17" x14ac:dyDescent="0.25">
      <c r="A32" s="47"/>
      <c r="H32" s="48"/>
      <c r="K32" s="47"/>
      <c r="Q32" s="48"/>
    </row>
    <row r="33" spans="1:17" x14ac:dyDescent="0.25">
      <c r="A33" s="47"/>
      <c r="H33" s="48"/>
      <c r="K33" s="47"/>
      <c r="Q33" s="48"/>
    </row>
    <row r="34" spans="1:17" x14ac:dyDescent="0.25">
      <c r="A34" s="47"/>
      <c r="H34" s="48"/>
      <c r="K34" s="47"/>
      <c r="Q34" s="48"/>
    </row>
    <row r="35" spans="1:17" ht="15.75" thickBot="1" x14ac:dyDescent="0.3">
      <c r="A35" s="49"/>
      <c r="B35" s="50"/>
      <c r="C35" s="50"/>
      <c r="D35" s="50"/>
      <c r="E35" s="50"/>
      <c r="F35" s="50"/>
      <c r="G35" s="50"/>
      <c r="H35" s="51"/>
      <c r="K35" s="49"/>
      <c r="L35" s="50"/>
      <c r="M35" s="50"/>
      <c r="N35" s="50"/>
      <c r="O35" s="50"/>
      <c r="P35" s="50"/>
      <c r="Q35" s="51"/>
    </row>
  </sheetData>
  <mergeCells count="2">
    <mergeCell ref="A13:H14"/>
    <mergeCell ref="K13:Q14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Esercizio 1</vt:lpstr>
      <vt:lpstr>Esercizio 2</vt:lpstr>
      <vt:lpstr>Grafici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Cristiano</dc:creator>
  <cp:lastModifiedBy>Sergio Cristiano</cp:lastModifiedBy>
  <dcterms:created xsi:type="dcterms:W3CDTF">2015-06-05T18:19:34Z</dcterms:created>
  <dcterms:modified xsi:type="dcterms:W3CDTF">2022-10-19T15:57:51Z</dcterms:modified>
</cp:coreProperties>
</file>