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Plan1!$B$71:$D$71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Plan1!$E$71</definedName>
    <definedName name="solver_lhs2" localSheetId="0" hidden="1">Plan1!$B$71:$D$71</definedName>
    <definedName name="solver_lhs3" localSheetId="0" hidden="1">Plan1!$C$86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Plan1!$C$86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</definedName>
    <definedName name="solver_rhs3" localSheetId="0" hidden="1">Plan1!$D$87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D87" i="1"/>
  <c r="D90"/>
  <c r="C90"/>
  <c r="B90"/>
  <c r="B85"/>
  <c r="C85" s="1"/>
  <c r="B84"/>
  <c r="C84" s="1"/>
  <c r="B83"/>
  <c r="C83" s="1"/>
  <c r="C80"/>
  <c r="D80"/>
  <c r="B80"/>
  <c r="C79"/>
  <c r="D79"/>
  <c r="B79"/>
  <c r="C78"/>
  <c r="D78"/>
  <c r="B78"/>
  <c r="B72"/>
  <c r="E71"/>
  <c r="C72"/>
  <c r="D72"/>
  <c r="C68"/>
  <c r="D68"/>
  <c r="B68"/>
  <c r="C67"/>
  <c r="D67"/>
  <c r="B67"/>
  <c r="C66"/>
  <c r="D66"/>
  <c r="B66"/>
  <c r="E72" l="1"/>
  <c r="C86"/>
</calcChain>
</file>

<file path=xl/sharedStrings.xml><?xml version="1.0" encoding="utf-8"?>
<sst xmlns="http://schemas.openxmlformats.org/spreadsheetml/2006/main" count="32" uniqueCount="17">
  <si>
    <t>Data</t>
  </si>
  <si>
    <t>NATURA</t>
  </si>
  <si>
    <t>BRASKEM</t>
  </si>
  <si>
    <t>KROTON</t>
  </si>
  <si>
    <t>RETORNO (KI)</t>
  </si>
  <si>
    <t>VOLATIVIDADE</t>
  </si>
  <si>
    <t>RISCO</t>
  </si>
  <si>
    <t>PORTIFOLIO</t>
  </si>
  <si>
    <t>RETORNO KI</t>
  </si>
  <si>
    <t>RENDA</t>
  </si>
  <si>
    <t>RISCO PORTIFOLIO</t>
  </si>
  <si>
    <t>MATRIZ DA COVARIANCIA</t>
  </si>
  <si>
    <t xml:space="preserve">NATURA </t>
  </si>
  <si>
    <t>**ALAVANCADA</t>
  </si>
  <si>
    <t>**TODAS POSITIVAS</t>
  </si>
  <si>
    <t>PART RISCO</t>
  </si>
  <si>
    <t>INVESTIMENTO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</si>
</sst>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_-;\-* #,##0.0000_-;_-* &quot;-&quot;??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165" fontId="3" fillId="3" borderId="1" xfId="1" applyNumberFormat="1" applyFont="1" applyFill="1" applyBorder="1"/>
    <xf numFmtId="165" fontId="3" fillId="0" borderId="1" xfId="1" applyNumberFormat="1" applyFont="1" applyBorder="1"/>
    <xf numFmtId="0" fontId="0" fillId="0" borderId="2" xfId="0" applyBorder="1"/>
    <xf numFmtId="166" fontId="0" fillId="0" borderId="1" xfId="0" applyNumberFormat="1" applyBorder="1"/>
    <xf numFmtId="0" fontId="0" fillId="3" borderId="1" xfId="0" applyFill="1" applyBorder="1"/>
    <xf numFmtId="43" fontId="0" fillId="0" borderId="1" xfId="1" applyFont="1" applyBorder="1"/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0" xfId="0" applyFont="1" applyFill="1" applyAlignment="1">
      <alignment horizontal="center" vertical="center" wrapText="1"/>
    </xf>
    <xf numFmtId="164" fontId="2" fillId="2" borderId="3" xfId="0" applyNumberFormat="1" applyFont="1" applyFill="1" applyBorder="1"/>
    <xf numFmtId="165" fontId="0" fillId="0" borderId="1" xfId="0" applyNumberFormat="1" applyBorder="1"/>
    <xf numFmtId="164" fontId="0" fillId="0" borderId="1" xfId="1" applyNumberFormat="1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topLeftCell="A67" workbookViewId="0">
      <selection activeCell="M80" sqref="M79:M80"/>
    </sheetView>
  </sheetViews>
  <sheetFormatPr defaultRowHeight="15"/>
  <cols>
    <col min="1" max="1" width="14.28515625" bestFit="1" customWidth="1"/>
    <col min="2" max="2" width="12" customWidth="1"/>
    <col min="3" max="3" width="11.42578125" customWidth="1"/>
    <col min="4" max="4" width="16.42578125" customWidth="1"/>
  </cols>
  <sheetData>
    <row r="1" spans="1:5">
      <c r="A1" s="16" t="s">
        <v>0</v>
      </c>
      <c r="B1" s="16" t="s">
        <v>1</v>
      </c>
      <c r="C1" s="10" t="s">
        <v>2</v>
      </c>
      <c r="D1" s="10" t="s">
        <v>3</v>
      </c>
      <c r="E1" s="3"/>
    </row>
    <row r="2" spans="1:5">
      <c r="A2" s="2">
        <v>42146</v>
      </c>
      <c r="B2" s="1">
        <v>-0.85</v>
      </c>
      <c r="C2" s="1">
        <v>1.87</v>
      </c>
      <c r="D2" s="1">
        <v>-0.32</v>
      </c>
    </row>
    <row r="3" spans="1:5">
      <c r="A3" s="2">
        <v>42145</v>
      </c>
      <c r="B3" s="1">
        <v>0.65</v>
      </c>
      <c r="C3" s="1">
        <v>-4.0599999999999996</v>
      </c>
      <c r="D3" s="1">
        <v>6.42</v>
      </c>
    </row>
    <row r="4" spans="1:5">
      <c r="A4" s="2">
        <v>42144</v>
      </c>
      <c r="B4" s="1">
        <v>0</v>
      </c>
      <c r="C4" s="1">
        <v>1.34</v>
      </c>
      <c r="D4" s="1">
        <v>0.17</v>
      </c>
    </row>
    <row r="5" spans="1:5">
      <c r="A5" s="2">
        <v>42143</v>
      </c>
      <c r="B5" s="1">
        <v>-2.33</v>
      </c>
      <c r="C5" s="1">
        <v>-0.67</v>
      </c>
      <c r="D5" s="1">
        <v>-1.75</v>
      </c>
    </row>
    <row r="6" spans="1:5">
      <c r="A6" s="2">
        <v>42142</v>
      </c>
      <c r="B6" s="1">
        <v>-0.99</v>
      </c>
      <c r="C6" s="1">
        <v>-6.82</v>
      </c>
      <c r="D6" s="1">
        <v>-2.83</v>
      </c>
    </row>
    <row r="7" spans="1:5">
      <c r="A7" s="2">
        <v>42139</v>
      </c>
      <c r="B7" s="1">
        <v>0.6</v>
      </c>
      <c r="C7" s="1">
        <v>-2.76</v>
      </c>
      <c r="D7" s="1">
        <v>4.5599999999999996</v>
      </c>
    </row>
    <row r="8" spans="1:5">
      <c r="A8" s="2">
        <v>42138</v>
      </c>
      <c r="B8" s="1">
        <v>-1.73</v>
      </c>
      <c r="C8" s="1">
        <v>1.4</v>
      </c>
      <c r="D8" s="1">
        <v>4.59</v>
      </c>
    </row>
    <row r="9" spans="1:5">
      <c r="A9" s="2">
        <v>42137</v>
      </c>
      <c r="B9" s="1">
        <v>-0.45</v>
      </c>
      <c r="C9" s="1">
        <v>0.44</v>
      </c>
      <c r="D9" s="1">
        <v>-2.54</v>
      </c>
    </row>
    <row r="10" spans="1:5">
      <c r="A10" s="2">
        <v>42136</v>
      </c>
      <c r="B10" s="1">
        <v>-0.03</v>
      </c>
      <c r="C10" s="1">
        <v>4.59</v>
      </c>
      <c r="D10" s="1">
        <v>8.56</v>
      </c>
    </row>
    <row r="11" spans="1:5">
      <c r="A11" s="2">
        <v>42135</v>
      </c>
      <c r="B11" s="1">
        <v>-0.81</v>
      </c>
      <c r="C11" s="1">
        <v>-4.6399999999999997</v>
      </c>
      <c r="D11" s="1">
        <v>-3.07</v>
      </c>
    </row>
    <row r="12" spans="1:5">
      <c r="A12" s="2">
        <v>42132</v>
      </c>
      <c r="B12" s="1">
        <v>-0.64</v>
      </c>
      <c r="C12" s="1">
        <v>9.27</v>
      </c>
      <c r="D12" s="1">
        <v>3.16</v>
      </c>
    </row>
    <row r="13" spans="1:5">
      <c r="A13" s="2">
        <v>42131</v>
      </c>
      <c r="B13" s="1">
        <v>-5.73</v>
      </c>
      <c r="C13" s="1">
        <v>-1.1299999999999999</v>
      </c>
      <c r="D13" s="1">
        <v>2.2799999999999998</v>
      </c>
    </row>
    <row r="14" spans="1:5">
      <c r="A14" s="2">
        <v>42130</v>
      </c>
      <c r="B14" s="1">
        <v>2.79</v>
      </c>
      <c r="C14" s="1">
        <v>0.76</v>
      </c>
      <c r="D14" s="1">
        <v>-0.85</v>
      </c>
    </row>
    <row r="15" spans="1:5">
      <c r="A15" s="2">
        <v>42129</v>
      </c>
      <c r="B15" s="1">
        <v>8.84</v>
      </c>
      <c r="C15" s="1">
        <v>-2.6</v>
      </c>
      <c r="D15" s="1">
        <v>-4.5</v>
      </c>
    </row>
    <row r="16" spans="1:5">
      <c r="A16" s="2">
        <v>42128</v>
      </c>
      <c r="B16" s="1">
        <v>2.88</v>
      </c>
      <c r="C16" s="1">
        <v>12.06</v>
      </c>
      <c r="D16" s="1">
        <v>0.91</v>
      </c>
    </row>
    <row r="17" spans="1:4">
      <c r="A17" s="2">
        <v>42124</v>
      </c>
      <c r="B17" s="1">
        <v>10.43</v>
      </c>
      <c r="C17" s="1">
        <v>2.34</v>
      </c>
      <c r="D17" s="1">
        <v>-1.35</v>
      </c>
    </row>
    <row r="18" spans="1:4">
      <c r="A18" s="2">
        <v>42123</v>
      </c>
      <c r="B18" s="1">
        <v>-2.1800000000000002</v>
      </c>
      <c r="C18" s="1">
        <v>0.11</v>
      </c>
      <c r="D18" s="1">
        <v>-3.96</v>
      </c>
    </row>
    <row r="19" spans="1:4">
      <c r="A19" s="2">
        <v>42122</v>
      </c>
      <c r="B19" s="1">
        <v>-1.66</v>
      </c>
      <c r="C19" s="1">
        <v>1.51</v>
      </c>
      <c r="D19" s="1">
        <v>4.78</v>
      </c>
    </row>
    <row r="20" spans="1:4">
      <c r="A20" s="2">
        <v>42121</v>
      </c>
      <c r="B20" s="1">
        <v>0.3</v>
      </c>
      <c r="C20" s="1">
        <v>-1.49</v>
      </c>
      <c r="D20" s="1">
        <v>-5.78</v>
      </c>
    </row>
    <row r="21" spans="1:4">
      <c r="A21" s="2">
        <v>42118</v>
      </c>
      <c r="B21" s="1">
        <v>2.78</v>
      </c>
      <c r="C21" s="1">
        <v>1.29</v>
      </c>
      <c r="D21" s="1">
        <v>5.47</v>
      </c>
    </row>
    <row r="22" spans="1:4">
      <c r="A22" s="2">
        <v>42117</v>
      </c>
      <c r="B22" s="1">
        <v>0.19</v>
      </c>
      <c r="C22" s="1">
        <v>1.98</v>
      </c>
      <c r="D22" s="1">
        <v>6.19</v>
      </c>
    </row>
    <row r="23" spans="1:4">
      <c r="A23" s="2">
        <v>42116</v>
      </c>
      <c r="B23" s="1">
        <v>-0.79</v>
      </c>
      <c r="C23" s="1">
        <v>3.3</v>
      </c>
      <c r="D23" s="1">
        <v>-0.66</v>
      </c>
    </row>
    <row r="24" spans="1:4">
      <c r="A24" s="2">
        <v>42114</v>
      </c>
      <c r="B24" s="1">
        <v>-2.36</v>
      </c>
      <c r="C24" s="1">
        <v>-3.08</v>
      </c>
      <c r="D24" s="1">
        <v>3.12</v>
      </c>
    </row>
    <row r="25" spans="1:4">
      <c r="A25" s="2">
        <v>42111</v>
      </c>
      <c r="B25" s="1">
        <v>-0.4</v>
      </c>
      <c r="C25" s="1">
        <v>0.89</v>
      </c>
      <c r="D25" s="1">
        <v>-2.38</v>
      </c>
    </row>
    <row r="26" spans="1:4">
      <c r="A26" s="2">
        <v>42110</v>
      </c>
      <c r="B26" s="1">
        <v>1.34</v>
      </c>
      <c r="C26" s="1">
        <v>-1.1000000000000001</v>
      </c>
      <c r="D26" s="1">
        <v>-1.59</v>
      </c>
    </row>
    <row r="27" spans="1:4">
      <c r="A27" s="2">
        <v>42109</v>
      </c>
      <c r="B27" s="1">
        <v>-0.11</v>
      </c>
      <c r="C27" s="1">
        <v>5.2</v>
      </c>
      <c r="D27" s="1">
        <v>-1.66</v>
      </c>
    </row>
    <row r="28" spans="1:4">
      <c r="A28" s="2">
        <v>42108</v>
      </c>
      <c r="B28" s="1">
        <v>-2.78</v>
      </c>
      <c r="C28" s="1">
        <v>1.17</v>
      </c>
      <c r="D28" s="1">
        <v>-4.99</v>
      </c>
    </row>
    <row r="29" spans="1:4">
      <c r="A29" s="2">
        <v>42107</v>
      </c>
      <c r="B29" s="1">
        <v>-1.74</v>
      </c>
      <c r="C29" s="1">
        <v>-0.7</v>
      </c>
      <c r="D29" s="1">
        <v>-4.83</v>
      </c>
    </row>
    <row r="30" spans="1:4">
      <c r="A30" s="2">
        <v>42104</v>
      </c>
      <c r="B30" s="1">
        <v>1.85</v>
      </c>
      <c r="C30" s="1">
        <v>0.19</v>
      </c>
      <c r="D30" s="1">
        <v>0</v>
      </c>
    </row>
    <row r="31" spans="1:4">
      <c r="A31" s="2">
        <v>42103</v>
      </c>
      <c r="B31" s="1">
        <v>-1.22</v>
      </c>
      <c r="C31" s="1">
        <v>2.4500000000000002</v>
      </c>
      <c r="D31" s="1">
        <v>1.61</v>
      </c>
    </row>
    <row r="32" spans="1:4">
      <c r="A32" s="2">
        <v>42102</v>
      </c>
      <c r="B32" s="1">
        <v>0.04</v>
      </c>
      <c r="C32" s="1">
        <v>2.63</v>
      </c>
      <c r="D32" s="1">
        <v>3.14</v>
      </c>
    </row>
    <row r="33" spans="1:4">
      <c r="A33" s="2">
        <v>42101</v>
      </c>
      <c r="B33" s="1">
        <v>-3.05</v>
      </c>
      <c r="C33" s="1">
        <v>-1.24</v>
      </c>
      <c r="D33" s="1">
        <v>0</v>
      </c>
    </row>
    <row r="34" spans="1:4">
      <c r="A34" s="2">
        <v>42100</v>
      </c>
      <c r="B34" s="1">
        <v>0.49</v>
      </c>
      <c r="C34" s="1">
        <v>4.24</v>
      </c>
      <c r="D34" s="1">
        <v>4.66</v>
      </c>
    </row>
    <row r="35" spans="1:4">
      <c r="A35" s="2">
        <v>42096</v>
      </c>
      <c r="B35" s="1">
        <v>5.17</v>
      </c>
      <c r="C35" s="1">
        <v>4.55</v>
      </c>
      <c r="D35" s="1">
        <v>3.21</v>
      </c>
    </row>
    <row r="36" spans="1:4">
      <c r="A36" s="2">
        <v>42095</v>
      </c>
      <c r="B36" s="1">
        <v>1.45</v>
      </c>
      <c r="C36" s="1">
        <v>0.37</v>
      </c>
      <c r="D36" s="1">
        <v>3.01</v>
      </c>
    </row>
    <row r="37" spans="1:4">
      <c r="A37" s="2">
        <v>42094</v>
      </c>
      <c r="B37" s="1">
        <v>-0.37</v>
      </c>
      <c r="C37" s="1">
        <v>1.38</v>
      </c>
      <c r="D37" s="1">
        <v>0.19</v>
      </c>
    </row>
    <row r="38" spans="1:4">
      <c r="A38" s="2">
        <v>42093</v>
      </c>
      <c r="B38" s="1">
        <v>2.94</v>
      </c>
      <c r="C38" s="1">
        <v>-2.56</v>
      </c>
      <c r="D38" s="1">
        <v>3.95</v>
      </c>
    </row>
    <row r="39" spans="1:4">
      <c r="A39" s="2">
        <v>42090</v>
      </c>
      <c r="B39" s="1">
        <v>2.34</v>
      </c>
      <c r="C39" s="1">
        <v>-1.32</v>
      </c>
      <c r="D39" s="1">
        <v>-2.4700000000000002</v>
      </c>
    </row>
    <row r="40" spans="1:4">
      <c r="A40" s="2">
        <v>42089</v>
      </c>
      <c r="B40" s="1">
        <v>-0.93</v>
      </c>
      <c r="C40" s="1">
        <v>-7.67</v>
      </c>
      <c r="D40" s="1">
        <v>-6.2</v>
      </c>
    </row>
    <row r="41" spans="1:4">
      <c r="A41" s="2">
        <v>42088</v>
      </c>
      <c r="B41" s="1">
        <v>-0.5</v>
      </c>
      <c r="C41" s="1">
        <v>3.69</v>
      </c>
      <c r="D41" s="1">
        <v>-0.55000000000000004</v>
      </c>
    </row>
    <row r="42" spans="1:4">
      <c r="A42" s="2">
        <v>42087</v>
      </c>
      <c r="B42" s="1">
        <v>-1.25</v>
      </c>
      <c r="C42" s="1">
        <v>-1.92</v>
      </c>
      <c r="D42" s="1">
        <v>0.18</v>
      </c>
    </row>
    <row r="43" spans="1:4">
      <c r="A43" s="2">
        <v>42086</v>
      </c>
      <c r="B43" s="1">
        <v>-1.64</v>
      </c>
      <c r="C43" s="1">
        <v>2.67</v>
      </c>
      <c r="D43" s="1">
        <v>3.24</v>
      </c>
    </row>
    <row r="44" spans="1:4">
      <c r="A44" s="2">
        <v>42083</v>
      </c>
      <c r="B44" s="1">
        <v>3.44</v>
      </c>
      <c r="C44" s="1">
        <v>1.53</v>
      </c>
      <c r="D44" s="1">
        <v>1.94</v>
      </c>
    </row>
    <row r="45" spans="1:4">
      <c r="A45" s="2">
        <v>42082</v>
      </c>
      <c r="B45" s="1">
        <v>-0.19</v>
      </c>
      <c r="C45" s="1">
        <v>2.29</v>
      </c>
      <c r="D45" s="1">
        <v>-6.36</v>
      </c>
    </row>
    <row r="46" spans="1:4">
      <c r="A46" s="2">
        <v>42081</v>
      </c>
      <c r="B46" s="1">
        <v>0.31</v>
      </c>
      <c r="C46" s="1">
        <v>1.59</v>
      </c>
      <c r="D46" s="1">
        <v>5.36</v>
      </c>
    </row>
    <row r="47" spans="1:4">
      <c r="A47" s="2">
        <v>42080</v>
      </c>
      <c r="B47" s="1">
        <v>3.86</v>
      </c>
      <c r="C47" s="1">
        <v>2.13</v>
      </c>
      <c r="D47" s="1">
        <v>1.95</v>
      </c>
    </row>
    <row r="48" spans="1:4">
      <c r="A48" s="2">
        <v>42079</v>
      </c>
      <c r="B48" s="1">
        <v>1.01</v>
      </c>
      <c r="C48" s="1">
        <v>-0.87</v>
      </c>
      <c r="D48" s="1">
        <v>1.29</v>
      </c>
    </row>
    <row r="49" spans="1:4">
      <c r="A49" s="2">
        <v>42076</v>
      </c>
      <c r="B49" s="1">
        <v>-2.99</v>
      </c>
      <c r="C49" s="1">
        <v>4.13</v>
      </c>
      <c r="D49" s="1">
        <v>0.6</v>
      </c>
    </row>
    <row r="50" spans="1:4">
      <c r="A50" s="2">
        <v>42075</v>
      </c>
      <c r="B50" s="1">
        <v>0.32</v>
      </c>
      <c r="C50" s="1">
        <v>-2.76</v>
      </c>
      <c r="D50" s="1">
        <v>5.57</v>
      </c>
    </row>
    <row r="51" spans="1:4">
      <c r="A51" s="2">
        <v>42074</v>
      </c>
      <c r="B51" s="1">
        <v>0.88</v>
      </c>
      <c r="C51" s="1">
        <v>-18.59</v>
      </c>
      <c r="D51" s="1">
        <v>2.37</v>
      </c>
    </row>
    <row r="52" spans="1:4">
      <c r="A52" s="2">
        <v>42073</v>
      </c>
      <c r="B52" s="1">
        <v>-1.34</v>
      </c>
      <c r="C52" s="1">
        <v>1.45</v>
      </c>
      <c r="D52" s="1">
        <v>-4.8099999999999996</v>
      </c>
    </row>
    <row r="53" spans="1:4">
      <c r="A53" s="2">
        <v>42072</v>
      </c>
      <c r="B53" s="1">
        <v>0.16</v>
      </c>
      <c r="C53" s="1">
        <v>3.65</v>
      </c>
      <c r="D53" s="1">
        <v>-2.2000000000000002</v>
      </c>
    </row>
    <row r="54" spans="1:4">
      <c r="A54" s="2">
        <v>42069</v>
      </c>
      <c r="B54" s="1">
        <v>0.59</v>
      </c>
      <c r="C54" s="1">
        <v>0.32</v>
      </c>
      <c r="D54" s="1">
        <v>2.15</v>
      </c>
    </row>
    <row r="55" spans="1:4">
      <c r="A55" s="2">
        <v>42068</v>
      </c>
      <c r="B55" s="1">
        <v>-0.98</v>
      </c>
      <c r="C55" s="1">
        <v>3.46</v>
      </c>
      <c r="D55" s="1">
        <v>-0.2</v>
      </c>
    </row>
    <row r="56" spans="1:4">
      <c r="A56" s="2">
        <v>42067</v>
      </c>
      <c r="B56" s="1">
        <v>-2.52</v>
      </c>
      <c r="C56" s="1">
        <v>0.11</v>
      </c>
      <c r="D56" s="1">
        <v>-2.4900000000000002</v>
      </c>
    </row>
    <row r="57" spans="1:4">
      <c r="A57" s="2">
        <v>42066</v>
      </c>
      <c r="B57" s="1">
        <v>-4.18</v>
      </c>
      <c r="C57" s="1">
        <v>-0.44</v>
      </c>
      <c r="D57" s="1">
        <v>-2.62</v>
      </c>
    </row>
    <row r="58" spans="1:4">
      <c r="A58" s="2">
        <v>42065</v>
      </c>
      <c r="B58" s="1">
        <v>-2.92</v>
      </c>
      <c r="C58" s="1">
        <v>-6.74</v>
      </c>
      <c r="D58" s="1">
        <v>-0.67</v>
      </c>
    </row>
    <row r="59" spans="1:4">
      <c r="A59" s="2">
        <v>42062</v>
      </c>
      <c r="B59" s="1">
        <v>-1.82</v>
      </c>
      <c r="C59" s="1">
        <v>-1.03</v>
      </c>
      <c r="D59" s="1">
        <v>-9.73</v>
      </c>
    </row>
    <row r="60" spans="1:4">
      <c r="A60" s="2">
        <v>42061</v>
      </c>
      <c r="B60" s="1">
        <v>0.14000000000000001</v>
      </c>
      <c r="C60" s="1">
        <v>6.79</v>
      </c>
      <c r="D60" s="1">
        <v>-9.8699999999999992</v>
      </c>
    </row>
    <row r="61" spans="1:4">
      <c r="A61" s="2">
        <v>42060</v>
      </c>
      <c r="B61" s="1">
        <v>0.18</v>
      </c>
      <c r="C61" s="1">
        <v>1.78</v>
      </c>
      <c r="D61" s="1">
        <v>1.1100000000000001</v>
      </c>
    </row>
    <row r="62" spans="1:4">
      <c r="A62" s="2">
        <v>42059</v>
      </c>
      <c r="B62" s="1">
        <v>0.32</v>
      </c>
      <c r="C62" s="1">
        <v>-0.33</v>
      </c>
      <c r="D62" s="1">
        <v>2.85</v>
      </c>
    </row>
    <row r="63" spans="1:4">
      <c r="A63" s="2">
        <v>42058</v>
      </c>
      <c r="B63" s="1">
        <v>0.56999999999999995</v>
      </c>
      <c r="C63" s="1">
        <v>0</v>
      </c>
      <c r="D63" s="1">
        <v>5.86</v>
      </c>
    </row>
    <row r="64" spans="1:4">
      <c r="A64" s="2"/>
      <c r="B64" s="1"/>
      <c r="C64" s="1"/>
      <c r="D64" s="1"/>
    </row>
    <row r="65" spans="1:9">
      <c r="A65" s="8"/>
      <c r="B65" s="14" t="s">
        <v>1</v>
      </c>
      <c r="C65" s="15" t="s">
        <v>2</v>
      </c>
      <c r="D65" s="15" t="s">
        <v>3</v>
      </c>
    </row>
    <row r="66" spans="1:9">
      <c r="A66" s="15" t="s">
        <v>4</v>
      </c>
      <c r="B66" s="13">
        <f>AVERAGE(B2:B63)</f>
        <v>8.6774193548387044E-2</v>
      </c>
      <c r="C66" s="13">
        <f t="shared" ref="C66:D66" si="0">AVERAGE(C2:C63)</f>
        <v>0.42580645161290342</v>
      </c>
      <c r="D66" s="13">
        <f t="shared" si="0"/>
        <v>0.21322580645161299</v>
      </c>
    </row>
    <row r="67" spans="1:9">
      <c r="A67" s="15" t="s">
        <v>5</v>
      </c>
      <c r="B67" s="13">
        <f>VARP(B2:B63)</f>
        <v>6.8018315296566065</v>
      </c>
      <c r="C67" s="13">
        <f t="shared" ref="C67:D67" si="1">VARP(C2:C63)</f>
        <v>17.301946930280955</v>
      </c>
      <c r="D67" s="13">
        <f t="shared" si="1"/>
        <v>15.336005723204995</v>
      </c>
    </row>
    <row r="68" spans="1:9">
      <c r="A68" s="15" t="s">
        <v>6</v>
      </c>
      <c r="B68" s="13">
        <f>SQRT(B67)</f>
        <v>2.6080321182179884</v>
      </c>
      <c r="C68" s="13">
        <f t="shared" ref="C68:D68" si="2">SQRT(C67)</f>
        <v>4.1595609059467993</v>
      </c>
      <c r="D68" s="13">
        <f t="shared" si="2"/>
        <v>3.9161212600231106</v>
      </c>
    </row>
    <row r="70" spans="1:9">
      <c r="E70" s="11" t="s">
        <v>9</v>
      </c>
    </row>
    <row r="71" spans="1:9">
      <c r="A71" s="15" t="s">
        <v>7</v>
      </c>
      <c r="B71" s="13">
        <v>0.56889307496732078</v>
      </c>
      <c r="C71" s="13">
        <v>0.20221848254374214</v>
      </c>
      <c r="D71" s="13">
        <v>0.22888844248893692</v>
      </c>
      <c r="E71" s="12">
        <f>SUM(B71:D71)</f>
        <v>0.99999999999999989</v>
      </c>
    </row>
    <row r="72" spans="1:9">
      <c r="A72" s="15" t="s">
        <v>8</v>
      </c>
      <c r="B72" s="13">
        <f>B71*B66</f>
        <v>4.9365237795551353E-2</v>
      </c>
      <c r="C72" s="13">
        <f t="shared" ref="C72:D72" si="3">C71*C66</f>
        <v>8.6105934502496692E-2</v>
      </c>
      <c r="D72" s="13">
        <f t="shared" si="3"/>
        <v>4.8804922737157211E-2</v>
      </c>
      <c r="E72" s="12">
        <f>SUM(B72:D72)</f>
        <v>0.18427609503520526</v>
      </c>
      <c r="I72" s="6"/>
    </row>
    <row r="75" spans="1:9">
      <c r="A75" s="20" t="s">
        <v>10</v>
      </c>
      <c r="B75" s="20"/>
      <c r="C75" s="20"/>
      <c r="D75" s="20"/>
    </row>
    <row r="76" spans="1:9">
      <c r="B76" s="3" t="s">
        <v>11</v>
      </c>
      <c r="C76" s="3"/>
      <c r="D76" s="3"/>
    </row>
    <row r="77" spans="1:9">
      <c r="A77" s="15"/>
      <c r="B77" s="11" t="s">
        <v>12</v>
      </c>
      <c r="C77" s="11" t="s">
        <v>2</v>
      </c>
      <c r="D77" s="11" t="s">
        <v>3</v>
      </c>
      <c r="E77" s="3"/>
    </row>
    <row r="78" spans="1:9">
      <c r="A78" s="15" t="s">
        <v>1</v>
      </c>
      <c r="B78" s="4">
        <f>COVAR($B$2:$B$63,B2:B63)</f>
        <v>6.8018315296566039</v>
      </c>
      <c r="C78" s="5">
        <f t="shared" ref="C78:D78" si="4">COVAR($B$2:$B$63,C2:C63)</f>
        <v>1.0212187304890736</v>
      </c>
      <c r="D78" s="5">
        <f t="shared" si="4"/>
        <v>1.0495136316337146</v>
      </c>
      <c r="E78" s="3"/>
      <c r="F78" t="s">
        <v>13</v>
      </c>
    </row>
    <row r="79" spans="1:9">
      <c r="A79" s="15" t="s">
        <v>2</v>
      </c>
      <c r="B79" s="5">
        <f>COVAR($C$2:$C$63,B2:B63)</f>
        <v>1.0212187304890736</v>
      </c>
      <c r="C79" s="4">
        <f t="shared" ref="C79:D79" si="5">COVAR($C$2:$C$63,C2:C63)</f>
        <v>17.301946930280959</v>
      </c>
      <c r="D79" s="5">
        <f t="shared" si="5"/>
        <v>1.033289334027055</v>
      </c>
      <c r="E79" s="3"/>
      <c r="F79" t="s">
        <v>14</v>
      </c>
    </row>
    <row r="80" spans="1:9">
      <c r="A80" s="15" t="s">
        <v>3</v>
      </c>
      <c r="B80" s="5">
        <f>COVAR($D$2:$D$63,B2:B63)</f>
        <v>1.0495136316337146</v>
      </c>
      <c r="C80" s="5">
        <f t="shared" ref="C80:D80" si="6">COVAR($D$2:$D$63,C2:C63)</f>
        <v>1.033289334027055</v>
      </c>
      <c r="D80" s="4">
        <f t="shared" si="6"/>
        <v>15.336005723204998</v>
      </c>
      <c r="E80" s="3"/>
    </row>
    <row r="81" spans="1:5">
      <c r="A81" s="3"/>
      <c r="B81" s="3"/>
      <c r="C81" s="3"/>
      <c r="D81" s="3"/>
      <c r="E81" s="3"/>
    </row>
    <row r="82" spans="1:5">
      <c r="A82" s="8"/>
      <c r="B82" s="15" t="s">
        <v>9</v>
      </c>
      <c r="C82" s="15" t="s">
        <v>15</v>
      </c>
    </row>
    <row r="83" spans="1:5">
      <c r="A83" s="15" t="s">
        <v>1</v>
      </c>
      <c r="B83" s="18">
        <f>B71</f>
        <v>0.56889307496732078</v>
      </c>
      <c r="C83" s="19">
        <f>SUMPRODUCT(B71:D71,B78:D78)*B83</f>
        <v>2.4554822867990564</v>
      </c>
    </row>
    <row r="84" spans="1:5">
      <c r="A84" s="15" t="s">
        <v>2</v>
      </c>
      <c r="B84" s="18">
        <f>C71</f>
        <v>0.20221848254374214</v>
      </c>
      <c r="C84" s="19">
        <f>SUMPRODUCT(B71:D71,B79:D79)*B84</f>
        <v>0.87282465642786078</v>
      </c>
    </row>
    <row r="85" spans="1:5">
      <c r="A85" s="15" t="s">
        <v>3</v>
      </c>
      <c r="B85" s="18">
        <f>D71</f>
        <v>0.22888844248893692</v>
      </c>
      <c r="C85" s="19">
        <f>SUMPRODUCT(B71:D71,B80:D80)*B85</f>
        <v>0.98793875619023075</v>
      </c>
    </row>
    <row r="86" spans="1:5">
      <c r="C86" s="17">
        <f>SUM(C83:C85)</f>
        <v>4.3162456994171485</v>
      </c>
    </row>
    <row r="87" spans="1:5">
      <c r="C87">
        <v>13.25</v>
      </c>
      <c r="D87">
        <f>C87/252</f>
        <v>5.257936507936508E-2</v>
      </c>
    </row>
    <row r="89" spans="1:5">
      <c r="A89" s="11" t="s">
        <v>16</v>
      </c>
      <c r="B89" s="11" t="s">
        <v>1</v>
      </c>
      <c r="C89" s="11" t="s">
        <v>2</v>
      </c>
      <c r="D89" s="11" t="s">
        <v>3</v>
      </c>
    </row>
    <row r="90" spans="1:5">
      <c r="A90" s="9">
        <v>10000</v>
      </c>
      <c r="B90" s="7">
        <f>A90*B71</f>
        <v>5688.9307496732081</v>
      </c>
      <c r="C90" s="7">
        <f>A90*C71</f>
        <v>2022.1848254374213</v>
      </c>
      <c r="D90" s="7">
        <f>A90*D71</f>
        <v>2288.8844248893693</v>
      </c>
    </row>
  </sheetData>
  <mergeCells count="1">
    <mergeCell ref="A75:D7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2015-05-23T19:17:45Z</dcterms:modified>
</cp:coreProperties>
</file>