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36" i="1"/>
  <c r="C36" i="1"/>
  <c r="C37" i="1"/>
  <c r="C38" i="1"/>
  <c r="C39" i="1"/>
  <c r="C42" i="1"/>
  <c r="C41" i="1"/>
  <c r="C40" i="1"/>
  <c r="B37" i="1"/>
  <c r="B36" i="1"/>
  <c r="B38" i="1"/>
  <c r="B42" i="1"/>
  <c r="B39" i="1"/>
  <c r="B40" i="1"/>
  <c r="B41" i="1"/>
  <c r="A37" i="1"/>
  <c r="A38" i="1" s="1"/>
  <c r="A39" i="1" s="1"/>
  <c r="A40" i="1" s="1"/>
  <c r="A41" i="1" s="1"/>
  <c r="A42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9" i="1"/>
  <c r="C20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B32" i="1"/>
  <c r="B31" i="1"/>
  <c r="B30" i="1"/>
  <c r="B29" i="1"/>
  <c r="B28" i="1"/>
  <c r="B27" i="1"/>
  <c r="B26" i="1"/>
  <c r="B25" i="1"/>
  <c r="B24" i="1"/>
  <c r="B23" i="1"/>
  <c r="B22" i="1"/>
  <c r="B21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0" i="1"/>
  <c r="A20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5" i="1"/>
  <c r="C14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<sst xmlns="http://schemas.openxmlformats.org/spreadsheetml/2006/main" count="12" uniqueCount="9">
  <si>
    <t>loop2</t>
  </si>
  <si>
    <t>loop3</t>
  </si>
  <si>
    <t>loop2/loop3</t>
  </si>
  <si>
    <t>loop1</t>
  </si>
  <si>
    <t>loop1/loop2</t>
  </si>
  <si>
    <t>loop4</t>
  </si>
  <si>
    <t>loop5</t>
  </si>
  <si>
    <t>loop4/loop5</t>
  </si>
  <si>
    <t>Complexity: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</si>
</sst>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loop2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Hoja1!$A$2:$A$15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Hoja1!$B$2:$B$15</c:f>
              <c:numCache>
                <c:formatCode>General</c:formatCode>
                <c:ptCount val="14"/>
                <c:pt idx="0">
                  <c:v>7.8000000000000005E-7</c:v>
                </c:pt>
                <c:pt idx="1">
                  <c:v>3.1200000000000002E-6</c:v>
                </c:pt>
                <c:pt idx="2">
                  <c:v>1.2499999999999999E-5</c:v>
                </c:pt>
                <c:pt idx="3">
                  <c:v>6.3E-5</c:v>
                </c:pt>
                <c:pt idx="4">
                  <c:v>1.8699999999999999E-4</c:v>
                </c:pt>
                <c:pt idx="5">
                  <c:v>7.8000000000000009E-4</c:v>
                </c:pt>
                <c:pt idx="6">
                  <c:v>2.9700000000000004E-3</c:v>
                </c:pt>
                <c:pt idx="7">
                  <c:v>1.2500000000000001E-2</c:v>
                </c:pt>
                <c:pt idx="8">
                  <c:v>4.8000000000000001E-2</c:v>
                </c:pt>
                <c:pt idx="9">
                  <c:v>0.20300000000000001</c:v>
                </c:pt>
                <c:pt idx="10">
                  <c:v>0.81100000000000005</c:v>
                </c:pt>
                <c:pt idx="11">
                  <c:v>3.1990000000000003</c:v>
                </c:pt>
                <c:pt idx="12">
                  <c:v>12.73</c:v>
                </c:pt>
                <c:pt idx="13">
                  <c:v>50.981999999999999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01616"/>
        <c:axId val="234307776"/>
      </c:scatterChart>
      <c:valAx>
        <c:axId val="2343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307776"/>
        <c:crosses val="autoZero"/>
        <c:crossBetween val="midCat"/>
      </c:valAx>
      <c:valAx>
        <c:axId val="23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3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782407407407409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loop3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Hoja1!$A$2:$A$15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Hoja1!$C$2:$C$15</c:f>
              <c:numCache>
                <c:formatCode>General</c:formatCode>
                <c:ptCount val="14"/>
                <c:pt idx="0">
                  <c:v>4.5999999999999999E-7</c:v>
                </c:pt>
                <c:pt idx="1">
                  <c:v>1.72E-6</c:v>
                </c:pt>
                <c:pt idx="2">
                  <c:v>6.1999999999999999E-6</c:v>
                </c:pt>
                <c:pt idx="3">
                  <c:v>2.4999999999999998E-5</c:v>
                </c:pt>
                <c:pt idx="4">
                  <c:v>9.3999999999999994E-5</c:v>
                </c:pt>
                <c:pt idx="5">
                  <c:v>3.8999999999999999E-4</c:v>
                </c:pt>
                <c:pt idx="6">
                  <c:v>1.5600000000000002E-3</c:v>
                </c:pt>
                <c:pt idx="7">
                  <c:v>6.2000000000000006E-3</c:v>
                </c:pt>
                <c:pt idx="8">
                  <c:v>2.5000000000000001E-2</c:v>
                </c:pt>
                <c:pt idx="9">
                  <c:v>9.2999999999999999E-2</c:v>
                </c:pt>
                <c:pt idx="10">
                  <c:v>0.40600000000000003</c:v>
                </c:pt>
                <c:pt idx="11">
                  <c:v>1.6220000000000001</c:v>
                </c:pt>
                <c:pt idx="12">
                  <c:v>6.383</c:v>
                </c:pt>
                <c:pt idx="13">
                  <c:v>25.523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9536"/>
        <c:axId val="236778976"/>
      </c:scatterChart>
      <c:valAx>
        <c:axId val="2367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778976"/>
        <c:crosses val="autoZero"/>
        <c:crossBetween val="midCat"/>
      </c:valAx>
      <c:valAx>
        <c:axId val="2367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7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loop2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Hoja1!$A$19:$A$32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Hoja1!$B$19:$B$32</c:f>
              <c:numCache>
                <c:formatCode>General</c:formatCode>
                <c:ptCount val="14"/>
                <c:pt idx="0">
                  <c:v>7.8000000000000005E-7</c:v>
                </c:pt>
                <c:pt idx="1">
                  <c:v>3.1200000000000002E-6</c:v>
                </c:pt>
                <c:pt idx="2">
                  <c:v>1.2499999999999999E-5</c:v>
                </c:pt>
                <c:pt idx="3">
                  <c:v>6.3E-5</c:v>
                </c:pt>
                <c:pt idx="4">
                  <c:v>1.8699999999999999E-4</c:v>
                </c:pt>
                <c:pt idx="5">
                  <c:v>7.8000000000000009E-4</c:v>
                </c:pt>
                <c:pt idx="6">
                  <c:v>2.9700000000000004E-3</c:v>
                </c:pt>
                <c:pt idx="7">
                  <c:v>1.2500000000000001E-2</c:v>
                </c:pt>
                <c:pt idx="8">
                  <c:v>4.8000000000000001E-2</c:v>
                </c:pt>
                <c:pt idx="9">
                  <c:v>0.20300000000000001</c:v>
                </c:pt>
                <c:pt idx="10">
                  <c:v>0.81100000000000005</c:v>
                </c:pt>
                <c:pt idx="11">
                  <c:v>3.1990000000000003</c:v>
                </c:pt>
                <c:pt idx="12">
                  <c:v>12.73</c:v>
                </c:pt>
                <c:pt idx="13">
                  <c:v>50.981999999999999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4608"/>
        <c:axId val="168137408"/>
      </c:scatterChart>
      <c:valAx>
        <c:axId val="1681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7408"/>
        <c:crosses val="autoZero"/>
        <c:crossBetween val="midCat"/>
      </c:valAx>
      <c:valAx>
        <c:axId val="168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Hoja1!$C$18</c:f>
              <c:strCache>
                <c:ptCount val="1"/>
                <c:pt idx="0">
                  <c:v>loop1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Hoja1!$A$19:$A$32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Hoja1!$C$19:$C$32</c:f>
              <c:numCache>
                <c:formatCode>General</c:formatCode>
                <c:ptCount val="14"/>
                <c:pt idx="0">
                  <c:v>4.7E-7</c:v>
                </c:pt>
                <c:pt idx="1">
                  <c:v>9.2999999999999999E-7</c:v>
                </c:pt>
                <c:pt idx="2">
                  <c:v>2.34E-6</c:v>
                </c:pt>
                <c:pt idx="3">
                  <c:v>5.31E-6</c:v>
                </c:pt>
                <c:pt idx="4">
                  <c:v>1.2330000000000001E-5</c:v>
                </c:pt>
                <c:pt idx="5">
                  <c:v>2.7310000000000001E-5</c:v>
                </c:pt>
                <c:pt idx="6">
                  <c:v>6.2000000000000003E-5</c:v>
                </c:pt>
                <c:pt idx="7">
                  <c:v>1.25E-4</c:v>
                </c:pt>
                <c:pt idx="8">
                  <c:v>2.9599999999999998E-4</c:v>
                </c:pt>
                <c:pt idx="9">
                  <c:v>6.2399999999999999E-4</c:v>
                </c:pt>
                <c:pt idx="10">
                  <c:v>1.374E-3</c:v>
                </c:pt>
                <c:pt idx="11">
                  <c:v>2.9029999999999998E-3</c:v>
                </c:pt>
                <c:pt idx="12">
                  <c:v>6.241E-3</c:v>
                </c:pt>
                <c:pt idx="13">
                  <c:v>1.3290999999999999E-2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2256"/>
        <c:axId val="236775056"/>
      </c:scatterChart>
      <c:valAx>
        <c:axId val="2367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775056"/>
        <c:crosses val="autoZero"/>
        <c:crossBetween val="midCat"/>
      </c:valAx>
      <c:valAx>
        <c:axId val="2367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7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Hoja1!$B$35</c:f>
              <c:strCache>
                <c:ptCount val="1"/>
                <c:pt idx="0">
                  <c:v>loop4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Hoja1!$A$36:$A$42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Hoja1!$B$36:$B$42</c:f>
              <c:numCache>
                <c:formatCode>General</c:formatCode>
                <c:ptCount val="7"/>
                <c:pt idx="0">
                  <c:v>4.6E-5</c:v>
                </c:pt>
                <c:pt idx="1">
                  <c:v>9.0499999999999999E-4</c:v>
                </c:pt>
                <c:pt idx="2">
                  <c:v>1.2500000000000001E-2</c:v>
                </c:pt>
                <c:pt idx="3">
                  <c:v>0.20300000000000001</c:v>
                </c:pt>
                <c:pt idx="4">
                  <c:v>3.198</c:v>
                </c:pt>
                <c:pt idx="5">
                  <c:v>50.963000000000001</c:v>
                </c:pt>
                <c:pt idx="6">
                  <c:v>816.19299999999998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41120"/>
        <c:axId val="240943360"/>
      </c:scatterChart>
      <c:valAx>
        <c:axId val="2409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943360"/>
        <c:crosses val="autoZero"/>
        <c:crossBetween val="midCat"/>
      </c:valAx>
      <c:valAx>
        <c:axId val="2409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9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Hoja1!$C$35</c:f>
              <c:strCache>
                <c:ptCount val="1"/>
                <c:pt idx="0">
                  <c:v>loop5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Hoja1!$A$36:$A$42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Hoja1!$C$36:$C$42</c:f>
              <c:numCache>
                <c:formatCode>General</c:formatCode>
                <c:ptCount val="7"/>
                <c:pt idx="0">
                  <c:v>2.0299999999999999E-5</c:v>
                </c:pt>
                <c:pt idx="1">
                  <c:v>2.03E-4</c:v>
                </c:pt>
                <c:pt idx="2">
                  <c:v>2.0200000000000001E-3</c:v>
                </c:pt>
                <c:pt idx="3">
                  <c:v>1.8700000000000001E-2</c:v>
                </c:pt>
                <c:pt idx="4">
                  <c:v>0.17100000000000001</c:v>
                </c:pt>
                <c:pt idx="5">
                  <c:v>1.6380000000000001</c:v>
                </c:pt>
                <c:pt idx="6">
                  <c:v>14.557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71744"/>
        <c:axId val="234306656"/>
      </c:scatterChart>
      <c:valAx>
        <c:axId val="2433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306656"/>
        <c:crosses val="autoZero"/>
        <c:crossBetween val="midCat"/>
      </c:valAx>
      <c:valAx>
        <c:axId val="2343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3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142875</xdr:rowOff>
    </xdr:from>
    <xdr:to>
      <xdr:col>11</xdr:col>
      <xdr:colOff>123825</xdr:colOff>
      <xdr:row>14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0</xdr:row>
      <xdr:rowOff>161925</xdr:rowOff>
    </xdr:from>
    <xdr:to>
      <xdr:col>19</xdr:col>
      <xdr:colOff>47625</xdr:colOff>
      <xdr:row>15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17</xdr:row>
      <xdr:rowOff>128587</xdr:rowOff>
    </xdr:from>
    <xdr:to>
      <xdr:col>12</xdr:col>
      <xdr:colOff>295275</xdr:colOff>
      <xdr:row>32</xdr:row>
      <xdr:rowOff>14287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438150</xdr:colOff>
      <xdr:row>17</xdr:row>
      <xdr:rowOff>119062</xdr:rowOff>
    </xdr:from>
    <xdr:to>
      <xdr:col>20</xdr:col>
      <xdr:colOff>133350</xdr:colOff>
      <xdr:row>32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457200</xdr:colOff>
      <xdr:row>34</xdr:row>
      <xdr:rowOff>80962</xdr:rowOff>
    </xdr:from>
    <xdr:to>
      <xdr:col>12</xdr:col>
      <xdr:colOff>152400</xdr:colOff>
      <xdr:row>48</xdr:row>
      <xdr:rowOff>157162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409575</xdr:colOff>
      <xdr:row>34</xdr:row>
      <xdr:rowOff>23812</xdr:rowOff>
    </xdr:from>
    <xdr:to>
      <xdr:col>20</xdr:col>
      <xdr:colOff>104775</xdr:colOff>
      <xdr:row>48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F13" workbookViewId="0">
      <selection activeCell="G16" sqref="G16:H17"/>
    </sheetView>
  </sheetViews>
  <sheetFormatPr baseColWidth="10" defaultColWidth="9.140625" defaultRowHeight="15" x14ac:dyDescent="0.25"/>
  <cols>
    <col min="2" max="3" width="11" bestFit="1" customWidth="1"/>
    <col min="4" max="4" width="13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8</v>
      </c>
      <c r="B2">
        <f>78*(10^-8)</f>
        <v>7.8000000000000005E-7</v>
      </c>
      <c r="C2">
        <f>46*(10^-8)</f>
        <v>4.5999999999999999E-7</v>
      </c>
      <c r="D2">
        <f>B2/C2</f>
        <v>1.6956521739130437</v>
      </c>
    </row>
    <row r="3" spans="1:4" x14ac:dyDescent="0.25">
      <c r="A3">
        <f>A2*2</f>
        <v>16</v>
      </c>
      <c r="B3">
        <f>312*(10^-8)</f>
        <v>3.1200000000000002E-6</v>
      </c>
      <c r="C3">
        <f>172*(10^-8)</f>
        <v>1.72E-6</v>
      </c>
      <c r="D3">
        <f t="shared" ref="D3:D15" si="0">B3/C3</f>
        <v>1.8139534883720931</v>
      </c>
    </row>
    <row r="4" spans="1:4" x14ac:dyDescent="0.25">
      <c r="A4">
        <f>A3*2</f>
        <v>32</v>
      </c>
      <c r="B4">
        <f>125*(10^-7)</f>
        <v>1.2499999999999999E-5</v>
      </c>
      <c r="C4">
        <f>62*(10^-7)</f>
        <v>6.1999999999999999E-6</v>
      </c>
      <c r="D4">
        <f t="shared" si="0"/>
        <v>2.0161290322580645</v>
      </c>
    </row>
    <row r="5" spans="1:4" x14ac:dyDescent="0.25">
      <c r="A5">
        <f>A4*2</f>
        <v>64</v>
      </c>
      <c r="B5">
        <f>63*(10^-6)</f>
        <v>6.3E-5</v>
      </c>
      <c r="C5">
        <f>250*(10^-7)</f>
        <v>2.4999999999999998E-5</v>
      </c>
      <c r="D5">
        <f t="shared" si="0"/>
        <v>2.52</v>
      </c>
    </row>
    <row r="6" spans="1:4" x14ac:dyDescent="0.25">
      <c r="A6">
        <f>A5*2</f>
        <v>128</v>
      </c>
      <c r="B6">
        <f>187*(10^-6)</f>
        <v>1.8699999999999999E-4</v>
      </c>
      <c r="C6">
        <f>94*(10^-6)</f>
        <v>9.3999999999999994E-5</v>
      </c>
      <c r="D6">
        <f t="shared" si="0"/>
        <v>1.9893617021276595</v>
      </c>
    </row>
    <row r="7" spans="1:4" x14ac:dyDescent="0.25">
      <c r="A7">
        <f>A6*2</f>
        <v>256</v>
      </c>
      <c r="B7">
        <f>78*(10^-5)</f>
        <v>7.8000000000000009E-4</v>
      </c>
      <c r="C7">
        <f>390*(10^-6)</f>
        <v>3.8999999999999999E-4</v>
      </c>
      <c r="D7">
        <f t="shared" si="0"/>
        <v>2.0000000000000004</v>
      </c>
    </row>
    <row r="8" spans="1:4" x14ac:dyDescent="0.25">
      <c r="A8">
        <f>A7*2</f>
        <v>512</v>
      </c>
      <c r="B8">
        <f>297*(10^-5)</f>
        <v>2.9700000000000004E-3</v>
      </c>
      <c r="C8">
        <f>156*(10^-5)</f>
        <v>1.5600000000000002E-3</v>
      </c>
      <c r="D8">
        <f t="shared" si="0"/>
        <v>1.903846153846154</v>
      </c>
    </row>
    <row r="9" spans="1:4" x14ac:dyDescent="0.25">
      <c r="A9">
        <f>A8*2</f>
        <v>1024</v>
      </c>
      <c r="B9">
        <f>125*(10^-4)</f>
        <v>1.2500000000000001E-2</v>
      </c>
      <c r="C9">
        <f>62*(10^-4)</f>
        <v>6.2000000000000006E-3</v>
      </c>
      <c r="D9">
        <f t="shared" si="0"/>
        <v>2.0161290322580645</v>
      </c>
    </row>
    <row r="10" spans="1:4" x14ac:dyDescent="0.25">
      <c r="A10">
        <f>A9*2</f>
        <v>2048</v>
      </c>
      <c r="B10">
        <f>48*(10^-3)</f>
        <v>4.8000000000000001E-2</v>
      </c>
      <c r="C10">
        <f>250*(10^-4)</f>
        <v>2.5000000000000001E-2</v>
      </c>
      <c r="D10">
        <f t="shared" si="0"/>
        <v>1.92</v>
      </c>
    </row>
    <row r="11" spans="1:4" x14ac:dyDescent="0.25">
      <c r="A11">
        <f>A10*2</f>
        <v>4096</v>
      </c>
      <c r="B11">
        <f>203*(10^-3)</f>
        <v>0.20300000000000001</v>
      </c>
      <c r="C11">
        <f>93*(10^-3)</f>
        <v>9.2999999999999999E-2</v>
      </c>
      <c r="D11">
        <f t="shared" si="0"/>
        <v>2.1827956989247315</v>
      </c>
    </row>
    <row r="12" spans="1:4" x14ac:dyDescent="0.25">
      <c r="A12">
        <f>A11*2</f>
        <v>8192</v>
      </c>
      <c r="B12">
        <f>811*(10^-3)</f>
        <v>0.81100000000000005</v>
      </c>
      <c r="C12">
        <f>406*(10^-3)</f>
        <v>0.40600000000000003</v>
      </c>
      <c r="D12">
        <f t="shared" si="0"/>
        <v>1.9975369458128078</v>
      </c>
    </row>
    <row r="13" spans="1:4" x14ac:dyDescent="0.25">
      <c r="A13">
        <f>A12*2</f>
        <v>16384</v>
      </c>
      <c r="B13">
        <f>3199*(10^-3)</f>
        <v>3.1990000000000003</v>
      </c>
      <c r="C13">
        <f>1622*(10^-3)</f>
        <v>1.6220000000000001</v>
      </c>
      <c r="D13">
        <f t="shared" si="0"/>
        <v>1.9722564734895192</v>
      </c>
    </row>
    <row r="14" spans="1:4" x14ac:dyDescent="0.25">
      <c r="A14">
        <f>A13*2</f>
        <v>32768</v>
      </c>
      <c r="B14">
        <f>12730*(10^-3)</f>
        <v>12.73</v>
      </c>
      <c r="C14">
        <f>6383*(10^-3)</f>
        <v>6.383</v>
      </c>
      <c r="D14">
        <f t="shared" si="0"/>
        <v>1.9943600187999373</v>
      </c>
    </row>
    <row r="15" spans="1:4" x14ac:dyDescent="0.25">
      <c r="A15">
        <f>A14*2</f>
        <v>65536</v>
      </c>
      <c r="B15">
        <f>50982*(10^-3)</f>
        <v>50.981999999999999</v>
      </c>
      <c r="C15">
        <f>25523*(10^-3)</f>
        <v>25.523</v>
      </c>
      <c r="D15">
        <f t="shared" si="0"/>
        <v>1.9974924577831759</v>
      </c>
    </row>
    <row r="17" spans="1:14" x14ac:dyDescent="0.25">
      <c r="G17" s="1" t="s">
        <v>8</v>
      </c>
      <c r="N17" s="1" t="s">
        <v>8</v>
      </c>
    </row>
    <row r="18" spans="1:14" x14ac:dyDescent="0.25">
      <c r="B18" t="s">
        <v>0</v>
      </c>
      <c r="C18" t="s">
        <v>3</v>
      </c>
      <c r="D18" t="s">
        <v>4</v>
      </c>
    </row>
    <row r="19" spans="1:14" x14ac:dyDescent="0.25">
      <c r="A19">
        <v>8</v>
      </c>
      <c r="B19">
        <f>78*(10^-8)</f>
        <v>7.8000000000000005E-7</v>
      </c>
      <c r="C19">
        <f>47*(10^-8)</f>
        <v>4.7E-7</v>
      </c>
      <c r="D19">
        <f>C19/B19</f>
        <v>0.60256410256410253</v>
      </c>
    </row>
    <row r="20" spans="1:14" x14ac:dyDescent="0.25">
      <c r="A20">
        <f>A19*2</f>
        <v>16</v>
      </c>
      <c r="B20">
        <f>312*(10^-8)</f>
        <v>3.1200000000000002E-6</v>
      </c>
      <c r="C20">
        <f>93*(10^-8)</f>
        <v>9.2999999999999999E-7</v>
      </c>
      <c r="D20">
        <f t="shared" ref="D20:D32" si="1">C20/B20</f>
        <v>0.29807692307692307</v>
      </c>
    </row>
    <row r="21" spans="1:14" x14ac:dyDescent="0.25">
      <c r="A21">
        <f>A20*2</f>
        <v>32</v>
      </c>
      <c r="B21">
        <f>125*(10^-7)</f>
        <v>1.2499999999999999E-5</v>
      </c>
      <c r="C21">
        <f>234*(10^-8)</f>
        <v>2.34E-6</v>
      </c>
      <c r="D21">
        <f t="shared" si="1"/>
        <v>0.18720000000000003</v>
      </c>
    </row>
    <row r="22" spans="1:14" x14ac:dyDescent="0.25">
      <c r="A22">
        <f>A21*2</f>
        <v>64</v>
      </c>
      <c r="B22">
        <f>63*(10^-6)</f>
        <v>6.3E-5</v>
      </c>
      <c r="C22">
        <f>531*(10^-8)</f>
        <v>5.31E-6</v>
      </c>
      <c r="D22">
        <f t="shared" si="1"/>
        <v>8.4285714285714283E-2</v>
      </c>
    </row>
    <row r="23" spans="1:14" x14ac:dyDescent="0.25">
      <c r="A23">
        <f>A22*2</f>
        <v>128</v>
      </c>
      <c r="B23">
        <f>187*(10^-6)</f>
        <v>1.8699999999999999E-4</v>
      </c>
      <c r="C23">
        <f>1233*(10^-8)</f>
        <v>1.2330000000000001E-5</v>
      </c>
      <c r="D23">
        <f t="shared" si="1"/>
        <v>6.5935828877005359E-2</v>
      </c>
    </row>
    <row r="24" spans="1:14" x14ac:dyDescent="0.25">
      <c r="A24">
        <f>A23*2</f>
        <v>256</v>
      </c>
      <c r="B24">
        <f>78*(10^-5)</f>
        <v>7.8000000000000009E-4</v>
      </c>
      <c r="C24">
        <f>2731*(10^-8)</f>
        <v>2.7310000000000001E-5</v>
      </c>
      <c r="D24">
        <f t="shared" si="1"/>
        <v>3.5012820512820508E-2</v>
      </c>
    </row>
    <row r="25" spans="1:14" x14ac:dyDescent="0.25">
      <c r="A25">
        <f>A24*2</f>
        <v>512</v>
      </c>
      <c r="B25">
        <f>297*(10^-5)</f>
        <v>2.9700000000000004E-3</v>
      </c>
      <c r="C25">
        <f>62*(10^-6)</f>
        <v>6.2000000000000003E-5</v>
      </c>
      <c r="D25">
        <f t="shared" si="1"/>
        <v>2.0875420875420873E-2</v>
      </c>
    </row>
    <row r="26" spans="1:14" x14ac:dyDescent="0.25">
      <c r="A26">
        <f>A25*2</f>
        <v>1024</v>
      </c>
      <c r="B26">
        <f>125*(10^-4)</f>
        <v>1.2500000000000001E-2</v>
      </c>
      <c r="C26">
        <f>125*(10^-6)</f>
        <v>1.25E-4</v>
      </c>
      <c r="D26">
        <f t="shared" si="1"/>
        <v>0.01</v>
      </c>
    </row>
    <row r="27" spans="1:14" x14ac:dyDescent="0.25">
      <c r="A27">
        <f>A26*2</f>
        <v>2048</v>
      </c>
      <c r="B27">
        <f>48*(10^-3)</f>
        <v>4.8000000000000001E-2</v>
      </c>
      <c r="C27">
        <f>296*(10^-6)</f>
        <v>2.9599999999999998E-4</v>
      </c>
      <c r="D27">
        <f t="shared" si="1"/>
        <v>6.1666666666666667E-3</v>
      </c>
    </row>
    <row r="28" spans="1:14" x14ac:dyDescent="0.25">
      <c r="A28">
        <f>A27*2</f>
        <v>4096</v>
      </c>
      <c r="B28">
        <f>203*(10^-3)</f>
        <v>0.20300000000000001</v>
      </c>
      <c r="C28">
        <f>624*(10^-6)</f>
        <v>6.2399999999999999E-4</v>
      </c>
      <c r="D28">
        <f t="shared" si="1"/>
        <v>3.0738916256157632E-3</v>
      </c>
    </row>
    <row r="29" spans="1:14" x14ac:dyDescent="0.25">
      <c r="A29">
        <f>A28*2</f>
        <v>8192</v>
      </c>
      <c r="B29">
        <f>811*(10^-3)</f>
        <v>0.81100000000000005</v>
      </c>
      <c r="C29">
        <f>1374*(10^-6)</f>
        <v>1.374E-3</v>
      </c>
      <c r="D29">
        <f t="shared" si="1"/>
        <v>1.694204685573366E-3</v>
      </c>
    </row>
    <row r="30" spans="1:14" x14ac:dyDescent="0.25">
      <c r="A30">
        <f>A29*2</f>
        <v>16384</v>
      </c>
      <c r="B30">
        <f>3199*(10^-3)</f>
        <v>3.1990000000000003</v>
      </c>
      <c r="C30">
        <f>2903*(10^-6)</f>
        <v>2.9029999999999998E-3</v>
      </c>
      <c r="D30">
        <f t="shared" si="1"/>
        <v>9.07471084713973E-4</v>
      </c>
    </row>
    <row r="31" spans="1:14" x14ac:dyDescent="0.25">
      <c r="A31">
        <f>A30*2</f>
        <v>32768</v>
      </c>
      <c r="B31">
        <f>12730*(10^-3)</f>
        <v>12.73</v>
      </c>
      <c r="C31">
        <f>6241*(10^-6)</f>
        <v>6.241E-3</v>
      </c>
      <c r="D31">
        <f t="shared" si="1"/>
        <v>4.9025923016496461E-4</v>
      </c>
    </row>
    <row r="32" spans="1:14" x14ac:dyDescent="0.25">
      <c r="A32">
        <f>A31*2</f>
        <v>65536</v>
      </c>
      <c r="B32">
        <f>50982*(10^-3)</f>
        <v>50.981999999999999</v>
      </c>
      <c r="C32">
        <f>13291*(10^-6)</f>
        <v>1.3290999999999999E-2</v>
      </c>
      <c r="D32">
        <f t="shared" si="1"/>
        <v>2.6069985485073163E-4</v>
      </c>
    </row>
    <row r="34" spans="1:7" x14ac:dyDescent="0.25">
      <c r="G34" s="1" t="s">
        <v>8</v>
      </c>
    </row>
    <row r="35" spans="1:7" x14ac:dyDescent="0.25">
      <c r="B35" t="s">
        <v>5</v>
      </c>
      <c r="C35" t="s">
        <v>6</v>
      </c>
      <c r="D35" t="s">
        <v>7</v>
      </c>
    </row>
    <row r="36" spans="1:7" x14ac:dyDescent="0.25">
      <c r="A36">
        <v>8</v>
      </c>
      <c r="B36">
        <f>46*(10^-6)</f>
        <v>4.6E-5</v>
      </c>
      <c r="C36">
        <f>203*(10^-7)</f>
        <v>2.0299999999999999E-5</v>
      </c>
      <c r="D36">
        <f>B36/C36</f>
        <v>2.2660098522167491</v>
      </c>
    </row>
    <row r="37" spans="1:7" x14ac:dyDescent="0.25">
      <c r="A37">
        <f>A36*2</f>
        <v>16</v>
      </c>
      <c r="B37">
        <f>905*(10^-6)</f>
        <v>9.0499999999999999E-4</v>
      </c>
      <c r="C37">
        <f>203*(10^-6)</f>
        <v>2.03E-4</v>
      </c>
      <c r="D37">
        <f t="shared" ref="D37:D42" si="2">B37/C37</f>
        <v>4.458128078817734</v>
      </c>
    </row>
    <row r="38" spans="1:7" x14ac:dyDescent="0.25">
      <c r="A38">
        <f>A37*2</f>
        <v>32</v>
      </c>
      <c r="B38">
        <f>125*(10^-4)</f>
        <v>1.2500000000000001E-2</v>
      </c>
      <c r="C38">
        <f>202*(10^-5)</f>
        <v>2.0200000000000001E-3</v>
      </c>
      <c r="D38">
        <f t="shared" si="2"/>
        <v>6.1881188118811883</v>
      </c>
    </row>
    <row r="39" spans="1:7" x14ac:dyDescent="0.25">
      <c r="A39">
        <f>A38*2</f>
        <v>64</v>
      </c>
      <c r="B39">
        <f>203*(10^-3)</f>
        <v>0.20300000000000001</v>
      </c>
      <c r="C39">
        <f>187*(10^-4)</f>
        <v>1.8700000000000001E-2</v>
      </c>
      <c r="D39">
        <f t="shared" si="2"/>
        <v>10.855614973262032</v>
      </c>
    </row>
    <row r="40" spans="1:7" x14ac:dyDescent="0.25">
      <c r="A40">
        <f>A39*2</f>
        <v>128</v>
      </c>
      <c r="B40">
        <f>3198*(10^-3)</f>
        <v>3.198</v>
      </c>
      <c r="C40">
        <f>171*(10^-3)</f>
        <v>0.17100000000000001</v>
      </c>
      <c r="D40">
        <f t="shared" si="2"/>
        <v>18.701754385964911</v>
      </c>
    </row>
    <row r="41" spans="1:7" x14ac:dyDescent="0.25">
      <c r="A41">
        <f>A40*2</f>
        <v>256</v>
      </c>
      <c r="B41">
        <f>50963*(10^-3)</f>
        <v>50.963000000000001</v>
      </c>
      <c r="C41">
        <f>1638*(10^-3)</f>
        <v>1.6380000000000001</v>
      </c>
      <c r="D41">
        <f t="shared" si="2"/>
        <v>31.112942612942611</v>
      </c>
    </row>
    <row r="42" spans="1:7" x14ac:dyDescent="0.25">
      <c r="A42">
        <f>A41*2</f>
        <v>512</v>
      </c>
      <c r="B42">
        <f>816193*(10^-3)</f>
        <v>816.19299999999998</v>
      </c>
      <c r="C42">
        <f>14557*(10^-3)</f>
        <v>14.557</v>
      </c>
      <c r="D42">
        <f t="shared" si="2"/>
        <v>56.068764168441298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2017-02-08T15:43:22Z</dcterms:modified>
</cp:coreProperties>
</file>