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Ttotal  Tamaño" sheetId="2" r:id="rId5"/>
    <sheet state="visible" name="Tcomputo  Tamaño" sheetId="3" r:id="rId6"/>
    <sheet state="visible" name="%Inicialización  Tamaño" sheetId="4" r:id="rId7"/>
    <sheet state="visible" name="%Cómputo  Tamaño" sheetId="5" r:id="rId8"/>
    <sheet state="visible" name="%Finalización  Tamaño" sheetId="6" r:id="rId9"/>
    <sheet state="visible" name="SpeedUp Cómputo  Tamaño" sheetId="7" r:id="rId10"/>
    <sheet state="visible" name="SpeedUp Total  Tamaño" sheetId="8" r:id="rId11"/>
    <sheet state="visible" name="Eficiencia Cómputo  Tamaño" sheetId="9" r:id="rId12"/>
    <sheet state="visible" name="Eficiencia Total  Tamaño" sheetId="10" r:id="rId13"/>
    <sheet state="visible" name="MFLOPS  Tamaño" sheetId="11" r:id="rId14"/>
  </sheets>
  <definedNames/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<sst xmlns="http://schemas.openxmlformats.org/spreadsheetml/2006/main" count="129" uniqueCount="40">
  <si>
    <t>PROGRAMA</t>
  </si>
  <si>
    <t>NUCLEOS USADOS</t>
  </si>
  <si>
    <t>ITERACIONES</t>
  </si>
  <si>
    <t>TAMAÑO DE LA MATRIZ</t>
  </si>
  <si>
    <t>TIEMPO TOTAL</t>
  </si>
  <si>
    <t>TIEMPO DE INICIALIZACION</t>
  </si>
  <si>
    <t>TIEMPO DE COMPUTO</t>
  </si>
  <si>
    <t>TIEMPO DE FINALIZACION</t>
  </si>
  <si>
    <t xml:space="preserve"> </t>
  </si>
  <si>
    <t>TIEMPO DE COMPUTO / ITERACION</t>
  </si>
  <si>
    <t>TIEMPO TOTAL / ITERACION</t>
  </si>
  <si>
    <t>%TIEMPO EN INCIALIZACION</t>
  </si>
  <si>
    <t>%TIEMPO EN COMPUTO</t>
  </si>
  <si>
    <t>%TIEMPO EN FINALIZACION</t>
  </si>
  <si>
    <t>%TIEMPO FUERA DE COMPUTO</t>
  </si>
  <si>
    <t>SPEED UP DEL COMPUTO</t>
  </si>
  <si>
    <t>SPEED UP DEL TOTAL</t>
  </si>
  <si>
    <t>EFICIENCIA PARALELISMO COMPUTO</t>
  </si>
  <si>
    <t>EFICIENCIA PARALELISMO TOTAL</t>
  </si>
  <si>
    <t>FLOP</t>
  </si>
  <si>
    <t>FLOPS</t>
  </si>
  <si>
    <t>MFLOPS</t>
  </si>
  <si>
    <t>NUCLEOS LANZADOS CUDA</t>
  </si>
  <si>
    <t>EFICIENCIA COMPUTO / LANZADOS CUDA</t>
  </si>
  <si>
    <t>EFICIENCIA TOTAL / LANZADOS CUDA</t>
  </si>
  <si>
    <t>Base</t>
  </si>
  <si>
    <t>OpenMP</t>
  </si>
  <si>
    <t>OpenMPI_CPU1</t>
  </si>
  <si>
    <t>OpenMPI_CPU2</t>
  </si>
  <si>
    <t>Cuda</t>
  </si>
  <si>
    <t>SUM de TIEMPO TOTAL / ITERACION</t>
  </si>
  <si>
    <t>SUM de TIEMPO DE COMPUTO / ITERACION</t>
  </si>
  <si>
    <t>SUM de %TIEMPO EN INCIALIZACION</t>
  </si>
  <si>
    <t>SUM de %TIEMPO EN COMPUTO</t>
  </si>
  <si>
    <t>SUM de %TIEMPO EN FINALIZACION</t>
  </si>
  <si>
    <t>SUM de SPEED UP DEL COMPUTO</t>
  </si>
  <si>
    <t>SUM de SPEED UP DEL TOTAL</t>
  </si>
  <si>
    <t>SUM de EFICIENCIA COMPUTO / LANZADOS CUDA</t>
  </si>
  <si>
    <t>SUM de EFICIENCIA TOTAL / LANZADOS CUDA</t>
  </si>
  <si>
    <t>SUM de MFLOPS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</si>
</sst>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de ejecución total de 1 iteración en función del tamaño de la matriz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'Ttotal  Tamaño'!$B$2:$K$2</c:f>
            </c:strRef>
          </c:cat>
          <c:val>
            <c:numRef>
              <c:f>'Ttotal  Tamaño'!$B$4:$K$4</c:f>
              <c:numCache/>
            </c:numRef>
          </c:val>
        </c:ser>
        <c:ser>
          <c:idx val="1"/>
          <c:order val="1"/>
          <c:tx>
            <c:strRef>
              <c:f>'Ttotal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'Ttotal  Tamaño'!$B$2:$K$2</c:f>
            </c:strRef>
          </c:cat>
          <c:val>
            <c:numRef>
              <c:f>'Ttotal  Tamaño'!$B$5:$K$5</c:f>
              <c:numCache/>
            </c:numRef>
          </c:val>
        </c:ser>
        <c:ser>
          <c:idx val="2"/>
          <c:order val="2"/>
          <c:tx>
            <c:strRef>
              <c:f>'Ttotal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'Ttotal  Tamaño'!$B$2:$K$2</c:f>
            </c:strRef>
          </c:cat>
          <c:val>
            <c:numRef>
              <c:f>'Ttotal  Tamaño'!$B$6:$K$6</c:f>
              <c:numCache/>
            </c:numRef>
          </c:val>
        </c:ser>
        <c:ser>
          <c:idx val="3"/>
          <c:order val="3"/>
          <c:tx>
            <c:strRef>
              <c:f>'Ttotal  Tamaño'!$A$7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'Ttotal  Tamaño'!$B$2:$K$2</c:f>
            </c:strRef>
          </c:cat>
          <c:val>
            <c:numRef>
              <c:f>'Ttotal  Tamaño'!$B$7:$K$7</c:f>
              <c:numCache/>
            </c:numRef>
          </c:val>
        </c:ser>
        <c:ser>
          <c:idx val="4"/>
          <c:order val="4"/>
          <c:tx>
            <c:strRef>
              <c:f>'Ttotal  Tamaño'!$A$8</c:f>
            </c:strRef>
          </c:tx>
          <c:cat>
            <c:strRef>
              <c:f>'Ttotal  Tamaño'!$B$2:$K$2</c:f>
            </c:strRef>
          </c:cat>
          <c:val>
            <c:numRef>
              <c:f>'Ttotal  Tamaño'!$B$8:$K$8</c:f>
              <c:numCache/>
            </c:numRef>
          </c:val>
        </c:ser>
        <c:axId val="148899363"/>
        <c:axId val="1919502802"/>
      </c:barChart>
      <c:catAx>
        <c:axId val="148899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502802"/>
      </c:catAx>
      <c:valAx>
        <c:axId val="1919502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9936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MFLOPS en total en función del tamaño de la matriz</a:t>
            </a:r>
          </a:p>
        </c:rich>
      </c:tx>
      <c:layout>
        <c:manualLayout>
          <c:xMode val="edge"/>
          <c:yMode val="edge"/>
          <c:x val="0.03108108108108108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'MFLOPS  Tamaño'!$B$2:$E$2</c:f>
            </c:strRef>
          </c:cat>
          <c:val>
            <c:numRef>
              <c:f>'MFLOPS  Tamaño'!$B$4:$E$4</c:f>
              <c:numCache/>
            </c:numRef>
          </c:val>
        </c:ser>
        <c:ser>
          <c:idx val="1"/>
          <c:order val="1"/>
          <c:tx>
            <c:strRef>
              <c:f>'MFLOPS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'MFLOPS  Tamaño'!$B$2:$E$2</c:f>
            </c:strRef>
          </c:cat>
          <c:val>
            <c:numRef>
              <c:f>'MFLOPS  Tamaño'!$B$5:$E$5</c:f>
              <c:numCache/>
            </c:numRef>
          </c:val>
        </c:ser>
        <c:ser>
          <c:idx val="2"/>
          <c:order val="2"/>
          <c:tx>
            <c:strRef>
              <c:f>'MFLOPS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'MFLOPS  Tamaño'!$B$2:$E$2</c:f>
            </c:strRef>
          </c:cat>
          <c:val>
            <c:numRef>
              <c:f>'MFLOPS  Tamaño'!$B$6:$E$6</c:f>
              <c:numCache/>
            </c:numRef>
          </c:val>
        </c:ser>
        <c:ser>
          <c:idx val="3"/>
          <c:order val="3"/>
          <c:tx>
            <c:strRef>
              <c:f>'MFLOPS  Tamaño'!$A$7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'MFLOPS  Tamaño'!$B$2:$E$2</c:f>
            </c:strRef>
          </c:cat>
          <c:val>
            <c:numRef>
              <c:f>'MFLOPS  Tamaño'!$B$7:$E$7</c:f>
              <c:numCache/>
            </c:numRef>
          </c:val>
        </c:ser>
        <c:axId val="1942259459"/>
        <c:axId val="1589683914"/>
      </c:barChart>
      <c:catAx>
        <c:axId val="1942259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683914"/>
      </c:catAx>
      <c:valAx>
        <c:axId val="1589683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25945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de ejecución del cómputo de 1 iteración en función del tamaño de la matriz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'Tcomputo  Tamaño'!$B$2:$K$2</c:f>
            </c:strRef>
          </c:cat>
          <c:val>
            <c:numRef>
              <c:f>'Tcomputo  Tamaño'!$B$4:$K$4</c:f>
              <c:numCache/>
            </c:numRef>
          </c:val>
        </c:ser>
        <c:ser>
          <c:idx val="1"/>
          <c:order val="1"/>
          <c:tx>
            <c:strRef>
              <c:f>'Tcomputo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'Tcomputo  Tamaño'!$B$2:$K$2</c:f>
            </c:strRef>
          </c:cat>
          <c:val>
            <c:numRef>
              <c:f>'Tcomputo  Tamaño'!$B$5:$K$5</c:f>
              <c:numCache/>
            </c:numRef>
          </c:val>
        </c:ser>
        <c:ser>
          <c:idx val="2"/>
          <c:order val="2"/>
          <c:tx>
            <c:strRef>
              <c:f>'Tcomputo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'Tcomputo  Tamaño'!$B$2:$K$2</c:f>
            </c:strRef>
          </c:cat>
          <c:val>
            <c:numRef>
              <c:f>'Tcomputo  Tamaño'!$B$6:$K$6</c:f>
              <c:numCache/>
            </c:numRef>
          </c:val>
        </c:ser>
        <c:ser>
          <c:idx val="3"/>
          <c:order val="3"/>
          <c:tx>
            <c:strRef>
              <c:f>'Tcomputo  Tamaño'!$A$7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'Tcomputo  Tamaño'!$B$2:$K$2</c:f>
            </c:strRef>
          </c:cat>
          <c:val>
            <c:numRef>
              <c:f>'Tcomputo  Tamaño'!$B$7:$K$7</c:f>
              <c:numCache/>
            </c:numRef>
          </c:val>
        </c:ser>
        <c:ser>
          <c:idx val="4"/>
          <c:order val="4"/>
          <c:tx>
            <c:strRef>
              <c:f>'Tcomputo  Tamaño'!$A$8</c:f>
            </c:strRef>
          </c:tx>
          <c:cat>
            <c:strRef>
              <c:f>'Tcomputo  Tamaño'!$B$2:$K$2</c:f>
            </c:strRef>
          </c:cat>
          <c:val>
            <c:numRef>
              <c:f>'Tcomputo  Tamaño'!$B$8:$K$8</c:f>
              <c:numCache/>
            </c:numRef>
          </c:val>
        </c:ser>
        <c:axId val="992486494"/>
        <c:axId val="1078008507"/>
      </c:barChart>
      <c:catAx>
        <c:axId val="992486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008507"/>
      </c:catAx>
      <c:valAx>
        <c:axId val="1078008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48649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de tiempo de inicialización en función del tamaño de la matriz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'%Inicialización  Tamaño'!$B$2:$E$2</c:f>
            </c:strRef>
          </c:cat>
          <c:val>
            <c:numRef>
              <c:f>'%Inicialización  Tamaño'!$B$4:$E$4</c:f>
              <c:numCache/>
            </c:numRef>
          </c:val>
        </c:ser>
        <c:ser>
          <c:idx val="1"/>
          <c:order val="1"/>
          <c:tx>
            <c:strRef>
              <c:f>'%Inicialización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'%Inicialización  Tamaño'!$B$2:$E$2</c:f>
            </c:strRef>
          </c:cat>
          <c:val>
            <c:numRef>
              <c:f>'%Inicialización  Tamaño'!$B$5:$E$5</c:f>
              <c:numCache/>
            </c:numRef>
          </c:val>
        </c:ser>
        <c:ser>
          <c:idx val="2"/>
          <c:order val="2"/>
          <c:tx>
            <c:strRef>
              <c:f>'%Inicialización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'%Inicialización  Tamaño'!$B$2:$E$2</c:f>
            </c:strRef>
          </c:cat>
          <c:val>
            <c:numRef>
              <c:f>'%Inicialización  Tamaño'!$B$6:$E$6</c:f>
              <c:numCache/>
            </c:numRef>
          </c:val>
        </c:ser>
        <c:ser>
          <c:idx val="3"/>
          <c:order val="3"/>
          <c:tx>
            <c:strRef>
              <c:f>'%Inicialización  Tamaño'!$A$7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'%Inicialización  Tamaño'!$B$2:$E$2</c:f>
            </c:strRef>
          </c:cat>
          <c:val>
            <c:numRef>
              <c:f>'%Inicialización  Tamaño'!$B$7:$E$7</c:f>
              <c:numCache/>
            </c:numRef>
          </c:val>
        </c:ser>
        <c:axId val="1199246913"/>
        <c:axId val="1236278629"/>
      </c:barChart>
      <c:catAx>
        <c:axId val="1199246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278629"/>
      </c:catAx>
      <c:valAx>
        <c:axId val="1236278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24691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de tiempo de cómputo en función del tamaño de la matriz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'%Cómputo  Tamaño'!$B$2:$E$2</c:f>
            </c:strRef>
          </c:cat>
          <c:val>
            <c:numRef>
              <c:f>'%Cómputo  Tamaño'!$B$4:$E$4</c:f>
              <c:numCache/>
            </c:numRef>
          </c:val>
        </c:ser>
        <c:ser>
          <c:idx val="1"/>
          <c:order val="1"/>
          <c:tx>
            <c:strRef>
              <c:f>'%Cómputo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'%Cómputo  Tamaño'!$B$2:$E$2</c:f>
            </c:strRef>
          </c:cat>
          <c:val>
            <c:numRef>
              <c:f>'%Cómputo  Tamaño'!$B$5:$E$5</c:f>
              <c:numCache/>
            </c:numRef>
          </c:val>
        </c:ser>
        <c:ser>
          <c:idx val="2"/>
          <c:order val="2"/>
          <c:tx>
            <c:strRef>
              <c:f>'%Cómputo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'%Cómputo  Tamaño'!$B$2:$E$2</c:f>
            </c:strRef>
          </c:cat>
          <c:val>
            <c:numRef>
              <c:f>'%Cómputo  Tamaño'!$B$6:$E$6</c:f>
              <c:numCache/>
            </c:numRef>
          </c:val>
        </c:ser>
        <c:ser>
          <c:idx val="3"/>
          <c:order val="3"/>
          <c:tx>
            <c:strRef>
              <c:f>'%Cómputo  Tamaño'!$A$7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'%Cómputo  Tamaño'!$B$2:$E$2</c:f>
            </c:strRef>
          </c:cat>
          <c:val>
            <c:numRef>
              <c:f>'%Cómputo  Tamaño'!$B$7:$E$7</c:f>
              <c:numCache/>
            </c:numRef>
          </c:val>
        </c:ser>
        <c:axId val="556012664"/>
        <c:axId val="1070562136"/>
      </c:barChart>
      <c:catAx>
        <c:axId val="55601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562136"/>
      </c:catAx>
      <c:valAx>
        <c:axId val="1070562136"/>
        <c:scaling>
          <c:orientation val="minMax"/>
          <c:max val="0.1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01266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de tiempo de finalización en función del tamaño de la matriz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'%Finalización  Tamaño'!$B$2:$E$2</c:f>
            </c:strRef>
          </c:cat>
          <c:val>
            <c:numRef>
              <c:f>'%Finalización  Tamaño'!$B$4:$E$4</c:f>
              <c:numCache/>
            </c:numRef>
          </c:val>
        </c:ser>
        <c:ser>
          <c:idx val="1"/>
          <c:order val="1"/>
          <c:tx>
            <c:strRef>
              <c:f>'%Finalización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'%Finalización  Tamaño'!$B$2:$E$2</c:f>
            </c:strRef>
          </c:cat>
          <c:val>
            <c:numRef>
              <c:f>'%Finalización  Tamaño'!$B$5:$E$5</c:f>
              <c:numCache/>
            </c:numRef>
          </c:val>
        </c:ser>
        <c:ser>
          <c:idx val="2"/>
          <c:order val="2"/>
          <c:tx>
            <c:strRef>
              <c:f>'%Finalización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'%Finalización  Tamaño'!$B$2:$E$2</c:f>
            </c:strRef>
          </c:cat>
          <c:val>
            <c:numRef>
              <c:f>'%Finalización  Tamaño'!$B$6:$E$6</c:f>
              <c:numCache/>
            </c:numRef>
          </c:val>
        </c:ser>
        <c:ser>
          <c:idx val="3"/>
          <c:order val="3"/>
          <c:tx>
            <c:strRef>
              <c:f>'%Finalización  Tamaño'!$A$7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'%Finalización  Tamaño'!$B$2:$E$2</c:f>
            </c:strRef>
          </c:cat>
          <c:val>
            <c:numRef>
              <c:f>'%Finalización  Tamaño'!$B$7:$E$7</c:f>
              <c:numCache/>
            </c:numRef>
          </c:val>
        </c:ser>
        <c:axId val="112342636"/>
        <c:axId val="801916639"/>
      </c:barChart>
      <c:catAx>
        <c:axId val="112342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916639"/>
      </c:catAx>
      <c:valAx>
        <c:axId val="801916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426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del cómputo en función del tamaño de la matriz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'SpeedUp Cómputo  Tamaño'!$B$2:$E$2</c:f>
            </c:strRef>
          </c:cat>
          <c:val>
            <c:numRef>
              <c:f>'SpeedUp Cómputo  Tamaño'!$B$4:$E$4</c:f>
              <c:numCache/>
            </c:numRef>
          </c:val>
        </c:ser>
        <c:ser>
          <c:idx val="1"/>
          <c:order val="1"/>
          <c:tx>
            <c:strRef>
              <c:f>'SpeedUp Cómputo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'SpeedUp Cómputo  Tamaño'!$B$2:$E$2</c:f>
            </c:strRef>
          </c:cat>
          <c:val>
            <c:numRef>
              <c:f>'SpeedUp Cómputo  Tamaño'!$B$5:$E$5</c:f>
              <c:numCache/>
            </c:numRef>
          </c:val>
        </c:ser>
        <c:ser>
          <c:idx val="2"/>
          <c:order val="2"/>
          <c:tx>
            <c:strRef>
              <c:f>'SpeedUp Cómputo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'SpeedUp Cómputo  Tamaño'!$B$2:$E$2</c:f>
            </c:strRef>
          </c:cat>
          <c:val>
            <c:numRef>
              <c:f>'SpeedUp Cómputo  Tamaño'!$B$6:$E$6</c:f>
              <c:numCache/>
            </c:numRef>
          </c:val>
        </c:ser>
        <c:axId val="1129833369"/>
        <c:axId val="887044013"/>
      </c:barChart>
      <c:catAx>
        <c:axId val="1129833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044013"/>
      </c:catAx>
      <c:valAx>
        <c:axId val="887044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8333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del total en función del tamaño de la matriz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'SpeedUp Total  Tamaño'!$B$2:$E$2</c:f>
            </c:strRef>
          </c:cat>
          <c:val>
            <c:numRef>
              <c:f>'SpeedUp Total  Tamaño'!$B$4:$E$4</c:f>
              <c:numCache/>
            </c:numRef>
          </c:val>
        </c:ser>
        <c:ser>
          <c:idx val="1"/>
          <c:order val="1"/>
          <c:tx>
            <c:strRef>
              <c:f>'SpeedUp Total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'SpeedUp Total  Tamaño'!$B$2:$E$2</c:f>
            </c:strRef>
          </c:cat>
          <c:val>
            <c:numRef>
              <c:f>'SpeedUp Total  Tamaño'!$B$5:$E$5</c:f>
              <c:numCache/>
            </c:numRef>
          </c:val>
        </c:ser>
        <c:ser>
          <c:idx val="2"/>
          <c:order val="2"/>
          <c:tx>
            <c:strRef>
              <c:f>'SpeedUp Total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'SpeedUp Total  Tamaño'!$B$2:$E$2</c:f>
            </c:strRef>
          </c:cat>
          <c:val>
            <c:numRef>
              <c:f>'SpeedUp Total  Tamaño'!$B$6:$E$6</c:f>
              <c:numCache/>
            </c:numRef>
          </c:val>
        </c:ser>
        <c:axId val="1186707595"/>
        <c:axId val="1165132496"/>
      </c:barChart>
      <c:catAx>
        <c:axId val="1186707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132496"/>
      </c:catAx>
      <c:valAx>
        <c:axId val="1165132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70759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Eficiencia del paralelismo en el cómputo en función del tamaño de la matriz</a:t>
            </a:r>
          </a:p>
        </c:rich>
      </c:tx>
      <c:layout>
        <c:manualLayout>
          <c:xMode val="edge"/>
          <c:yMode val="edge"/>
          <c:x val="0.03108108108108108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'Eficiencia Cómputo  Tamaño'!$B$2:$E$2</c:f>
            </c:strRef>
          </c:cat>
          <c:val>
            <c:numRef>
              <c:f>'Eficiencia Cómputo  Tamaño'!$B$4:$E$4</c:f>
              <c:numCache/>
            </c:numRef>
          </c:val>
        </c:ser>
        <c:ser>
          <c:idx val="1"/>
          <c:order val="1"/>
          <c:tx>
            <c:strRef>
              <c:f>'Eficiencia Cómputo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'Eficiencia Cómputo  Tamaño'!$B$2:$E$2</c:f>
            </c:strRef>
          </c:cat>
          <c:val>
            <c:numRef>
              <c:f>'Eficiencia Cómputo  Tamaño'!$B$5:$E$5</c:f>
              <c:numCache/>
            </c:numRef>
          </c:val>
        </c:ser>
        <c:ser>
          <c:idx val="2"/>
          <c:order val="2"/>
          <c:tx>
            <c:strRef>
              <c:f>'Eficiencia Cómputo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'Eficiencia Cómputo  Tamaño'!$B$2:$E$2</c:f>
            </c:strRef>
          </c:cat>
          <c:val>
            <c:numRef>
              <c:f>'Eficiencia Cómputo  Tamaño'!$B$6:$E$6</c:f>
              <c:numCache/>
            </c:numRef>
          </c:val>
        </c:ser>
        <c:axId val="916104280"/>
        <c:axId val="1866061776"/>
      </c:barChart>
      <c:catAx>
        <c:axId val="91610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061776"/>
      </c:catAx>
      <c:valAx>
        <c:axId val="186606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10428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Eficiencia del paralelismo en total en función del tamaño de la matriz</a:t>
            </a:r>
          </a:p>
        </c:rich>
      </c:tx>
      <c:layout>
        <c:manualLayout>
          <c:xMode val="edge"/>
          <c:yMode val="edge"/>
          <c:x val="0.03108108108108108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OpenMPI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'Eficiencia Total  Tamaño'!$B$2:$E$2</c:f>
            </c:strRef>
          </c:cat>
          <c:val>
            <c:numRef>
              <c:f>'Eficiencia Total  Tamaño'!$B$4:$E$4</c:f>
              <c:numCache/>
            </c:numRef>
          </c:val>
        </c:ser>
        <c:ser>
          <c:idx val="1"/>
          <c:order val="1"/>
          <c:tx>
            <c:strRef>
              <c:f>'Eficiencia Total  Tamaño'!$A$5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'Eficiencia Total  Tamaño'!$B$2:$E$2</c:f>
            </c:strRef>
          </c:cat>
          <c:val>
            <c:numRef>
              <c:f>'Eficiencia Total  Tamaño'!$B$5:$E$5</c:f>
              <c:numCache/>
            </c:numRef>
          </c:val>
        </c:ser>
        <c:ser>
          <c:idx val="2"/>
          <c:order val="2"/>
          <c:tx>
            <c:strRef>
              <c:f>'Eficiencia Total  Tamaño'!$A$6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'Eficiencia Total  Tamaño'!$B$2:$E$2</c:f>
            </c:strRef>
          </c:cat>
          <c:val>
            <c:numRef>
              <c:f>'Eficiencia Total  Tamaño'!$B$6:$E$6</c:f>
              <c:numCache/>
            </c:numRef>
          </c:val>
        </c:ser>
        <c:ser>
          <c:idx val="3"/>
          <c:order val="3"/>
          <c:tx>
            <c:strRef>
              <c:f>'Eficiencia Total  Tamaño'!$A$7</c:f>
            </c:strRef>
          </c:tx>
          <c:cat>
            <c:strRef>
              <c:f>'Eficiencia Total  Tamaño'!$B$2:$E$2</c:f>
            </c:strRef>
          </c:cat>
          <c:val>
            <c:numRef>
              <c:f>'Eficiencia Total  Tamaño'!$B$7:$E$7</c:f>
              <c:numCache/>
            </c:numRef>
          </c:val>
        </c:ser>
        <c:axId val="1539664369"/>
        <c:axId val="1732724156"/>
      </c:barChart>
      <c:catAx>
        <c:axId val="1539664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724156"/>
      </c:catAx>
      <c:valAx>
        <c:axId val="1732724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6643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6924675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6924675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7</xdr:row>
      <xdr:rowOff>95250</xdr:rowOff>
    </xdr:from>
    <xdr:ext cx="740092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104775</xdr:rowOff>
    </xdr:from>
    <xdr:ext cx="7553325" cy="3819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599122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599122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59912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5991225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5991225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6924675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1" sheet="DATOS"/>
  </cacheSource>
  <cacheFields>
    <cacheField name="PROGRAMA" numFmtId="0">
      <sharedItems>
        <s v="Base"/>
        <s v="OpenMP"/>
        <s v="OpenMPI_CPU1"/>
        <s v="OpenMPI_CPU2"/>
        <s v="Cuda"/>
      </sharedItems>
    </cacheField>
    <cacheField name="NUCLEOS USADOS" numFmtId="0">
      <sharedItems containsSemiMixedTypes="0" containsString="0" containsNumber="1" containsInteger="1">
        <n v="1.0"/>
        <n v="12.0"/>
        <n v="2.0"/>
      </sharedItems>
    </cacheField>
    <cacheField name="ITERACIONES" numFmtId="0">
      <sharedItems containsSemiMixedTypes="0" containsString="0" containsNumber="1" containsInteger="1">
        <n v="10000.0"/>
      </sharedItems>
    </cacheField>
    <cacheField name="TAMAÑO DE LA MATRIZ" numFmtId="0">
      <sharedItems containsSemiMixedTypes="0" containsString="0" containsNumber="1" containsInteger="1">
        <n v="10.0"/>
        <n v="50.0"/>
        <n v="100.0"/>
        <n v="250.0"/>
      </sharedItems>
    </cacheField>
    <cacheField name="TIEMPO TOTAL" numFmtId="0">
      <sharedItems containsSemiMixedTypes="0" containsString="0" containsNumber="1" containsInteger="1">
        <n v="2.3622134E7"/>
        <n v="2.794026776E9"/>
        <n v="2.6069686514E10"/>
        <n v="3.89803395614E11"/>
        <n v="5.828337E7"/>
        <n v="1.59709527E9"/>
        <n v="7.235835926E9"/>
        <n v="9.7973540783E10"/>
        <n v="3.1755087E8"/>
        <n v="2.337567715E9"/>
        <n v="1.3788902167E10"/>
        <n v="2.23929981727E11"/>
        <n v="3.18107471E8"/>
        <n v="2.337023673E9"/>
        <n v="1.3789240234E10"/>
        <n v="2.2388807987E11"/>
        <n v="1.04404932E9"/>
        <n v="1.04693994E9"/>
        <n v="1.41556806E9"/>
        <n v="5.3747938E9"/>
      </sharedItems>
    </cacheField>
    <cacheField name="TIEMPO DE INICIALIZACION" numFmtId="0">
      <sharedItems containsSemiMixedTypes="0" containsString="0" containsNumber="1" containsInteger="1">
        <n v="277659.0"/>
        <n v="4082118.0"/>
        <n v="1.9268172E7"/>
        <n v="1.22754142E8"/>
        <n v="258300.0"/>
        <n v="4537800.0"/>
        <n v="1.7064564E7"/>
        <n v="1.36595268E8"/>
        <n v="2.56093389E8"/>
        <n v="7.33302262E8"/>
        <n v="7.56450488E8"/>
        <n v="3.9460645E8"/>
        <n v="2.56622122E8"/>
        <n v="7.32640154E8"/>
        <n v="7.5647148E8"/>
        <n v="3.9461635E8"/>
        <n v="4.5600273E8"/>
        <n v="4.6335366E8"/>
        <n v="4.8276477E8"/>
        <n v="3.93552776E8"/>
      </sharedItems>
    </cacheField>
    <cacheField name="TIEMPO DE COMPUTO" numFmtId="0">
      <sharedItems containsSemiMixedTypes="0" containsString="0" containsNumber="1" containsInteger="1">
        <n v="2.320285E7"/>
        <n v="2.787596424E9"/>
        <n v="2.6037064198E10"/>
        <n v="3.89601900137E11"/>
        <n v="5.690214E7"/>
        <n v="1.58877999E9"/>
        <n v="7.206881287E9"/>
        <n v="9.7743343504E10"/>
        <n v="9658553.0"/>
        <n v="1.417457331E9"/>
        <n v="1.2522717352E10"/>
        <n v="2.23158413108E11"/>
        <n v="1.4337772E7"/>
        <n v="1.556609401E9"/>
        <n v="1.2976060983E10"/>
        <n v="2.23372470439E11"/>
        <n v="5.8745106E8"/>
        <n v="5.7973842E8"/>
        <n v="9.2185173E8"/>
        <n v="4.891919057E9"/>
      </sharedItems>
    </cacheField>
    <cacheField name="TIEMPO DE FINALIZACION" numFmtId="0">
      <sharedItems containsSemiMixedTypes="0" containsString="0" containsNumber="1" containsInteger="1">
        <n v="133100.0"/>
        <n v="2338077.0"/>
        <n v="1.3343615E7"/>
        <n v="7.8726394E7"/>
        <n v="1109610.0"/>
        <n v="3764880.0"/>
        <n v="1.1879113E7"/>
        <n v="9.3588444E7"/>
        <n v="5.1790037E7"/>
        <n v="1.86797946E8"/>
        <n v="5.09714894E8"/>
        <n v="3.76950435E8"/>
        <n v="4.7139418E7"/>
        <n v="4.7763851E7"/>
        <n v="5.6697597E7"/>
        <n v="1.20977679E8"/>
        <n v="586350.0"/>
        <n v="3835980.0"/>
        <n v="1.094184E7"/>
        <n v="8.9308295E7"/>
      </sharedItems>
    </cacheField>
    <cacheField name=" " numFmtId="0">
      <sharedItems containsString="0" containsBlank="1">
        <m/>
      </sharedItems>
    </cacheField>
    <cacheField name="TIEMPO DE COMPUTO / ITERACION" numFmtId="0">
      <sharedItems containsSemiMixedTypes="0" containsString="0" containsNumber="1">
        <n v="2320.285"/>
        <n v="278759.6424"/>
        <n v="2603706.4198"/>
        <n v="3.89601900137E7"/>
        <n v="5690.214"/>
        <n v="158877.999"/>
        <n v="720688.1287"/>
        <n v="9774334.3504"/>
        <n v="965.8553"/>
        <n v="141745.7331"/>
        <n v="1252271.7352"/>
        <n v="2.23158413108E7"/>
        <n v="1433.7772"/>
        <n v="155660.9401"/>
        <n v="1297606.0983"/>
        <n v="2.23372470439E7"/>
        <n v="58745.106"/>
        <n v="57973.842"/>
        <n v="92185.173"/>
        <n v="489191.9057"/>
      </sharedItems>
    </cacheField>
    <cacheField name="TIEMPO TOTAL / ITERACION" numFmtId="0">
      <sharedItems containsSemiMixedTypes="0" containsString="0" containsNumber="1">
        <n v="413079.285"/>
        <n v="6698954.6424"/>
        <n v="3.52154934198E7"/>
        <n v="2.404407260137E8"/>
        <n v="1373600.214"/>
        <n v="8461557.999"/>
        <n v="2.96643651287E7"/>
        <n v="2.399580463504E8"/>
        <n v="3.078843918553E8"/>
        <n v="9.202419537331E8"/>
        <n v="1.2674176537352E9"/>
        <n v="7.938727263108001E8"/>
        <n v="3.037629737772E8"/>
        <n v="7.805596659401E8"/>
        <n v="8.144666830983E8"/>
        <n v="5.379312760439E8"/>
        <n v="4.56647825106E8"/>
        <n v="4.67247613842E8"/>
        <n v="4.93798795173E8"/>
        <n v="4.833502629057E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D21" sheet="DATOS"/>
  </cacheSource>
  <cacheFields>
    <cacheField name="PROGRAMA" numFmtId="0">
      <sharedItems>
        <s v="Base"/>
        <s v="OpenMP"/>
        <s v="OpenMPI_CPU1"/>
        <s v="OpenMPI_CPU2"/>
        <s v="Cuda"/>
      </sharedItems>
    </cacheField>
    <cacheField name="NUCLEOS USADOS" numFmtId="0">
      <sharedItems containsSemiMixedTypes="0" containsString="0" containsNumber="1" containsInteger="1">
        <n v="1.0"/>
        <n v="12.0"/>
        <n v="2.0"/>
      </sharedItems>
    </cacheField>
    <cacheField name="ITERACIONES" numFmtId="0">
      <sharedItems containsSemiMixedTypes="0" containsString="0" containsNumber="1" containsInteger="1">
        <n v="10000.0"/>
      </sharedItems>
    </cacheField>
    <cacheField name="TAMAÑO DE LA MATRIZ" numFmtId="0">
      <sharedItems containsSemiMixedTypes="0" containsString="0" containsNumber="1" containsInteger="1">
        <n v="10.0"/>
        <n v="50.0"/>
        <n v="100.0"/>
        <n v="250.0"/>
      </sharedItems>
    </cacheField>
    <cacheField name="TIEMPO TOTAL" numFmtId="0">
      <sharedItems containsSemiMixedTypes="0" containsString="0" containsNumber="1" containsInteger="1">
        <n v="2.3622134E7"/>
        <n v="2.794026776E9"/>
        <n v="2.6069686514E10"/>
        <n v="3.89803395614E11"/>
        <n v="5.828337E7"/>
        <n v="1.59709527E9"/>
        <n v="7.235835926E9"/>
        <n v="9.7973540783E10"/>
        <n v="3.1755087E8"/>
        <n v="2.337567715E9"/>
        <n v="1.3788902167E10"/>
        <n v="2.23929981727E11"/>
        <n v="3.18107471E8"/>
        <n v="2.337023673E9"/>
        <n v="1.3789240234E10"/>
        <n v="2.2388807987E11"/>
        <n v="1.04404932E9"/>
        <n v="1.04693994E9"/>
        <n v="1.41556806E9"/>
        <n v="5.3747938E9"/>
      </sharedItems>
    </cacheField>
    <cacheField name="TIEMPO DE INICIALIZACION" numFmtId="0">
      <sharedItems containsSemiMixedTypes="0" containsString="0" containsNumber="1" containsInteger="1">
        <n v="277659.0"/>
        <n v="4082118.0"/>
        <n v="1.9268172E7"/>
        <n v="1.22754142E8"/>
        <n v="258300.0"/>
        <n v="4537800.0"/>
        <n v="1.7064564E7"/>
        <n v="1.36595268E8"/>
        <n v="2.56093389E8"/>
        <n v="7.33302262E8"/>
        <n v="7.56450488E8"/>
        <n v="3.9460645E8"/>
        <n v="2.56622122E8"/>
        <n v="7.32640154E8"/>
        <n v="7.5647148E8"/>
        <n v="3.9461635E8"/>
        <n v="4.5600273E8"/>
        <n v="4.6335366E8"/>
        <n v="4.8276477E8"/>
        <n v="3.93552776E8"/>
      </sharedItems>
    </cacheField>
    <cacheField name="TIEMPO DE COMPUTO" numFmtId="0">
      <sharedItems containsSemiMixedTypes="0" containsString="0" containsNumber="1" containsInteger="1">
        <n v="2.320285E7"/>
        <n v="2.787596424E9"/>
        <n v="2.6037064198E10"/>
        <n v="3.89601900137E11"/>
        <n v="5.690214E7"/>
        <n v="1.58877999E9"/>
        <n v="7.206881287E9"/>
        <n v="9.7743343504E10"/>
        <n v="9658553.0"/>
        <n v="1.417457331E9"/>
        <n v="1.2522717352E10"/>
        <n v="2.23158413108E11"/>
        <n v="1.4337772E7"/>
        <n v="1.556609401E9"/>
        <n v="1.2976060983E10"/>
        <n v="2.23372470439E11"/>
        <n v="5.8745106E8"/>
        <n v="5.7973842E8"/>
        <n v="9.2185173E8"/>
        <n v="4.891919057E9"/>
      </sharedItems>
    </cacheField>
    <cacheField name="TIEMPO DE FINALIZACION" numFmtId="0">
      <sharedItems containsSemiMixedTypes="0" containsString="0" containsNumber="1" containsInteger="1">
        <n v="133100.0"/>
        <n v="2338077.0"/>
        <n v="1.3343615E7"/>
        <n v="7.8726394E7"/>
        <n v="1109610.0"/>
        <n v="3764880.0"/>
        <n v="1.1879113E7"/>
        <n v="9.3588444E7"/>
        <n v="5.1790037E7"/>
        <n v="1.86797946E8"/>
        <n v="5.09714894E8"/>
        <n v="3.76950435E8"/>
        <n v="4.7139418E7"/>
        <n v="4.7763851E7"/>
        <n v="5.6697597E7"/>
        <n v="1.20977679E8"/>
        <n v="586350.0"/>
        <n v="3835980.0"/>
        <n v="1.094184E7"/>
        <n v="8.9308295E7"/>
      </sharedItems>
    </cacheField>
    <cacheField name=" " numFmtId="0">
      <sharedItems containsString="0" containsBlank="1">
        <m/>
      </sharedItems>
    </cacheField>
    <cacheField name="TIEMPO DE COMPUTO / ITERACION" numFmtId="0">
      <sharedItems containsSemiMixedTypes="0" containsString="0" containsNumber="1">
        <n v="2320.285"/>
        <n v="278759.6424"/>
        <n v="2603706.4198"/>
        <n v="3.89601900137E7"/>
        <n v="5690.214"/>
        <n v="158877.999"/>
        <n v="720688.1287"/>
        <n v="9774334.3504"/>
        <n v="965.8553"/>
        <n v="141745.7331"/>
        <n v="1252271.7352"/>
        <n v="2.23158413108E7"/>
        <n v="1433.7772"/>
        <n v="155660.9401"/>
        <n v="1297606.0983"/>
        <n v="2.23372470439E7"/>
        <n v="58745.106"/>
        <n v="57973.842"/>
        <n v="92185.173"/>
        <n v="489191.9057"/>
      </sharedItems>
    </cacheField>
    <cacheField name="TIEMPO TOTAL / ITERACION" numFmtId="0">
      <sharedItems containsSemiMixedTypes="0" containsString="0" containsNumber="1">
        <n v="413079.285"/>
        <n v="6698954.6424"/>
        <n v="3.52154934198E7"/>
        <n v="2.404407260137E8"/>
        <n v="1373600.214"/>
        <n v="8461557.999"/>
        <n v="2.96643651287E7"/>
        <n v="2.399580463504E8"/>
        <n v="3.078843918553E8"/>
        <n v="9.202419537331E8"/>
        <n v="1.2674176537352E9"/>
        <n v="7.938727263108001E8"/>
        <n v="3.037629737772E8"/>
        <n v="7.805596659401E8"/>
        <n v="8.144666830983E8"/>
        <n v="5.379312760439E8"/>
        <n v="4.56647825106E8"/>
        <n v="4.67247613842E8"/>
        <n v="4.93798795173E8"/>
        <n v="4.833502629057E8"/>
      </sharedItems>
    </cacheField>
    <cacheField name=" 2" numFmtId="0">
      <sharedItems containsString="0" containsBlank="1">
        <m/>
      </sharedItems>
    </cacheField>
    <cacheField name="%TIEMPO EN INCIALIZACION" numFmtId="10">
      <sharedItems containsSemiMixedTypes="0" containsString="0" containsNumber="1">
        <n v="0.6721687823198397"/>
        <n v="0.6093664187786649"/>
        <n v="0.5471504195697687"/>
        <n v="0.5105380608150618"/>
        <n v="0.1880459811867793"/>
        <n v="0.5362842162798251"/>
        <n v="0.575254650688283"/>
        <n v="0.5692464581935128"/>
        <n v="0.8317842533581864"/>
        <n v="0.7968581078326726"/>
        <n v="0.5968438941738493"/>
        <n v="0.4970651301169806"/>
        <n v="0.8448104086188719"/>
        <n v="0.9386087777384884"/>
        <n v="0.9287936458276214"/>
        <n v="0.7335813468629695"/>
        <n v="0.9985873246941442"/>
        <n v="0.991666187848491"/>
        <n v="0.9776548155223136"/>
        <n v="0.8142186033666868"/>
      </sharedItems>
    </cacheField>
    <cacheField name="%TIEMPO EN COMPUTO" numFmtId="10">
      <sharedItems containsSemiMixedTypes="0" containsString="0" containsNumber="1">
        <n v="0.005617045163617924"/>
        <n v="0.041612409290792005"/>
        <n v="0.07393638898542479"/>
        <n v="0.16203656784616471"/>
        <n v="0.0041425546836730475"/>
        <n v="0.018776447436604046"/>
        <n v="0.0242947430552876"/>
        <n v="0.0407335136248233"/>
        <n v="3.137071334405072E-6"/>
        <n v="1.540309399337719E-4"/>
        <n v="9.88049780993216E-4"/>
        <n v="0.028110099479678283"/>
        <n v="4.7200525533820585E-6"/>
        <n v="1.9942221830348254E-4"/>
        <n v="0.0015931972728016287"/>
        <n v="0.041524350857928334"/>
        <n v="1.2864422596639699E-4"/>
        <n v="1.2407520184705293E-4"/>
        <n v="1.8668569850945743E-4"/>
        <n v="0.0010120857341820453"/>
      </sharedItems>
    </cacheField>
    <cacheField name="%TIEMPO EN FINALIZACION" numFmtId="10">
      <sharedItems containsSemiMixedTypes="0" containsString="0" containsNumber="1">
        <n v="0.32221417251654244"/>
        <n v="0.34902117193054305"/>
        <n v="0.3789131914448065"/>
        <n v="0.3274253713387734"/>
        <n v="0.8078114641295477"/>
        <n v="0.44493933628357085"/>
        <n v="0.4004506062564295"/>
        <n v="0.3900200281816638"/>
        <n v="0.16821260957047918"/>
        <n v="0.2029878612273935"/>
        <n v="0.4021680560451576"/>
        <n v="0.474824770403341"/>
        <n v="0.15518487132857472"/>
        <n v="0.06119180004320822"/>
        <n v="0.06961315689957698"/>
        <n v="0.22489430227910218"/>
        <n v="0.0012840310798893932"/>
        <n v="0.008209736949661851"/>
        <n v="0.022158498779177013"/>
        <n v="0.184769310899131"/>
      </sharedItems>
    </cacheField>
    <cacheField name="%TIEMPO FUERA DE COMPUTO" numFmtId="10">
      <sharedItems containsSemiMixedTypes="0" containsString="0" containsNumber="1">
        <n v="0.9943829548363821"/>
        <n v="0.958387590709208"/>
        <n v="0.9260636110145752"/>
        <n v="0.8379634321538352"/>
        <n v="0.995857445316327"/>
        <n v="0.981223552563396"/>
        <n v="0.9757052569447124"/>
        <n v="0.9592664863751766"/>
        <n v="0.9999968629286655"/>
        <n v="0.9998459690600662"/>
        <n v="0.9990119502190069"/>
        <n v="0.9718899005203216"/>
        <n v="0.9999952799474466"/>
        <n v="0.9998005777816966"/>
        <n v="0.9984068027271984"/>
        <n v="0.9584756491420716"/>
        <n v="0.9998713557740336"/>
        <n v="0.9998759247981529"/>
        <n v="0.9998133143014906"/>
        <n v="0.9989879142658178"/>
      </sharedItems>
    </cacheField>
    <cacheField name=" 3" numFmtId="0">
      <sharedItems containsString="0" containsBlank="1">
        <m/>
      </sharedItems>
    </cacheField>
    <cacheField name="SPEED UP DEL COMPUTO" numFmtId="0">
      <sharedItems containsSemiMixedTypes="0" containsString="0" containsNumber="1">
        <n v="1.0"/>
        <n v="0.4077676164727724"/>
        <n v="1.754551568842455"/>
        <n v="3.612806033723141"/>
        <n v="3.985968621188573"/>
        <n v="2.402311195062034"/>
        <n v="1.9666175221185547"/>
        <n v="2.0791864470087735"/>
        <n v="1.7458535159436173"/>
        <n v="1.6183023415353515"/>
        <n v="1.7908130467471075"/>
        <n v="2.006546072194889"/>
        <n v="1.744180468485238"/>
        <n v="0.03949750299199392"/>
        <n v="4.808369305591305"/>
        <n v="28.24430800601741"/>
        <n v="79.64193511736595"/>
      </sharedItems>
    </cacheField>
    <cacheField name="SPEED UP DEL TOTAL" numFmtId="0">
      <sharedItems containsSemiMixedTypes="0" containsString="0" containsNumber="1">
        <n v="1.0"/>
        <n v="0.3007274465960443"/>
        <n v="0.7916928115592534"/>
        <n v="1.187131201595457"/>
        <n v="1.0020115168907284"/>
        <n v="0.0013416701071165037"/>
        <n v="0.0072795579632342145"/>
        <n v="0.027785231897328084"/>
        <n v="0.3028706215050998"/>
        <n v="0.001359873719510594"/>
        <n v="0.008582245451194088"/>
        <n v="0.043237487979050644"/>
        <n v="0.44697294379677954"/>
        <n v="9.04590501233885E-4"/>
        <n v="0.01433705479481647"/>
        <n v="0.0713154705196525"/>
        <n v="0.49744614716514424"/>
      </sharedItems>
    </cacheField>
    <cacheField name=" 4" numFmtId="0">
      <sharedItems containsString="0" containsBlank="1">
        <m/>
      </sharedItems>
    </cacheField>
    <cacheField name="EFICIENCIA PARALELISMO COMPUTO" numFmtId="0">
      <sharedItems containsSemiMixedTypes="0" containsString="0" containsNumber="1">
        <n v="1.0"/>
        <n v="0.03398063470606436"/>
        <n v="0.14621263073687124"/>
        <n v="0.3010671694769284"/>
        <n v="0.33216405176571445"/>
        <n v="1.201155597531017"/>
        <n v="0.9833087610592773"/>
        <n v="1.0395932235043868"/>
        <n v="0.8729267579718086"/>
        <n v="0.8091511707676757"/>
        <n v="0.8954065233735538"/>
        <n v="1.0032730360974444"/>
        <n v="0.872090234242619"/>
        <n v="0.03949750299199392"/>
        <n v="4.808369305591305"/>
        <n v="28.24430800601741"/>
        <n v="79.64193511736595"/>
      </sharedItems>
    </cacheField>
    <cacheField name="EFICIENCIA PARALELISMO TOTAL" numFmtId="0">
      <sharedItems containsSemiMixedTypes="0" containsString="0" containsNumber="1">
        <n v="1.0"/>
        <n v="0.025060620549670357"/>
        <n v="0.06597440096327112"/>
        <n v="0.09892760013295475"/>
        <n v="0.08350095974089404"/>
        <n v="6.708350535582519E-4"/>
        <n v="0.0036397789816171072"/>
        <n v="0.013892615948664042"/>
        <n v="0.1514353107525499"/>
        <n v="6.79936859755297E-4"/>
        <n v="0.004291122725597044"/>
        <n v="0.021618743989525322"/>
        <n v="0.22348647189838977"/>
        <n v="9.04590501233885E-4"/>
        <n v="0.01433705479481647"/>
        <n v="0.0713154705196525"/>
        <n v="0.49744614716514424"/>
      </sharedItems>
    </cacheField>
    <cacheField name=" 5" numFmtId="0">
      <sharedItems containsString="0" containsBlank="1">
        <m/>
      </sharedItems>
    </cacheField>
    <cacheField name="FLOP" numFmtId="0">
      <sharedItems containsSemiMixedTypes="0" containsString="0" containsNumber="1" containsInteger="1">
        <n v="1900.0"/>
        <n v="247500.0"/>
        <n v="1990000.0"/>
        <n v="3.11875E7"/>
      </sharedItems>
    </cacheField>
    <cacheField name="FLOPS" numFmtId="0">
      <sharedItems containsSemiMixedTypes="0" containsString="0" containsNumber="1">
        <n v="8.188649239209839E8"/>
        <n v="8.878616641531464E8"/>
        <n v="7.642950775352235E8"/>
        <n v="8.004966092063E8"/>
        <n v="3.3390659824041766E8"/>
        <n v="1.5577990757549758E9"/>
        <n v="2.7612498676641517E9"/>
        <n v="3.1907543656641636E9"/>
        <n v="1.9671683739790006E9"/>
        <n v="1.746084305940917E9"/>
        <n v="1.5891119667267566E9"/>
        <n v="1.3975498196837626E9"/>
        <n v="1.3251710237824957E9"/>
        <n v="1.5899942518720531E9"/>
        <n v="1.5335932858261907E9"/>
        <n v="1.3962105508662887E9"/>
        <n v="3.234311978260793E7"/>
        <n v="4.269166773525205E9"/>
        <n v="2.158698557738781E10"/>
        <n v="6.375309901207958E10"/>
      </sharedItems>
    </cacheField>
    <cacheField name="MFLOPS" numFmtId="0">
      <sharedItems containsSemiMixedTypes="0" containsString="0" containsNumber="1">
        <n v="818.8649239209839"/>
        <n v="887.8616641531464"/>
        <n v="764.2950775352235"/>
        <n v="800.4966092063"/>
        <n v="333.9065982404177"/>
        <n v="1557.7990757549758"/>
        <n v="2761.2498676641517"/>
        <n v="3190.7543656641637"/>
        <n v="1967.1683739790005"/>
        <n v="1746.084305940917"/>
        <n v="1589.1119667267565"/>
        <n v="1397.5498196837625"/>
        <n v="1325.1710237824957"/>
        <n v="1589.9942518720532"/>
        <n v="1533.5932858261908"/>
        <n v="1396.2105508662887"/>
        <n v="32.34311978260793"/>
        <n v="4269.166773525205"/>
        <n v="21586.985577387808"/>
        <n v="63753.09901207958"/>
      </sharedItems>
    </cacheField>
    <cacheField name=" 6" numFmtId="0">
      <sharedItems containsString="0" containsBlank="1">
        <m/>
      </sharedItems>
    </cacheField>
    <cacheField name="NUCLEOS LANZADOS CUDA" numFmtId="0">
      <sharedItems containsSemiMixedTypes="0" containsString="0" containsNumber="1" containsInteger="1">
        <n v="1.0"/>
        <n v="12.0"/>
        <n v="2.0"/>
        <n v="100.0"/>
        <n v="768.0"/>
      </sharedItems>
    </cacheField>
    <cacheField name="EFICIENCIA COMPUTO / LANZADOS CUDA" numFmtId="0">
      <sharedItems containsSemiMixedTypes="0" containsString="0" containsNumber="1">
        <n v="1.0"/>
        <n v="0.03398063470606436"/>
        <n v="0.14621263073687124"/>
        <n v="0.3010671694769284"/>
        <n v="0.33216405176571445"/>
        <n v="1.201155597531017"/>
        <n v="0.9833087610592773"/>
        <n v="1.0395932235043868"/>
        <n v="0.8729267579718086"/>
        <n v="0.8091511707676757"/>
        <n v="0.8954065233735538"/>
        <n v="1.0032730360974444"/>
        <n v="0.872090234242619"/>
        <n v="3.9497502991993924E-4"/>
        <n v="0.006260897533322012"/>
        <n v="0.0367764427161685"/>
        <n v="0.1037004363507369"/>
      </sharedItems>
    </cacheField>
    <cacheField name="EFICIENCIA TOTAL / LANZADOS CUDA" numFmtId="0">
      <sharedItems containsSemiMixedTypes="0" containsString="0" containsNumber="1">
        <n v="1.0"/>
        <n v="0.025060620549670357"/>
        <n v="0.06597440096327112"/>
        <n v="0.09892760013295475"/>
        <n v="0.08350095974089404"/>
        <n v="6.708350535582519E-4"/>
        <n v="0.0036397789816171072"/>
        <n v="0.013892615948664042"/>
        <n v="0.1514353107525499"/>
        <n v="6.79936859755297E-4"/>
        <n v="0.004291122725597044"/>
        <n v="0.021618743989525322"/>
        <n v="0.22348647189838977"/>
        <n v="9.045905012338849E-6"/>
        <n v="1.8668040097417277E-5"/>
        <n v="9.285868557246418E-5"/>
        <n v="6.477163374546149E-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total  Tamaño" cacheId="0" dataCaption="" rowGrandTotals="0" colGrandTotals="0" compact="0" compactData="0">
  <location ref="A1:E7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3"/>
  </colFields>
  <dataFields>
    <dataField name="SUM of TIEMPO TOTAL / ITERACION" fld="10" baseField="0"/>
  </dataFields>
</pivotTableDefinition>
</file>

<file path=xl/pivotTables/pivotTable10.xml><?xml version="1.0" encoding="utf-8"?>
<pivotTableDefinition xmlns="http://schemas.openxmlformats.org/spreadsheetml/2006/main" name="MFLOPS  Tamaño" cacheId="1" dataCaption="" rowGrandTotals="0" colGrandTotals="0" compact="0" compactData="0">
  <location ref="A1:E7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%TIEMPO EN INCI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FIN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FUERA DE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SPEED UP DEL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PEED UP DEL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EFICIENCIA PARALELISMO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PARALELISM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FLOP" compact="0" outline="0" multipleItemSelectionAllowed="1" showAll="0">
      <items>
        <item x="0"/>
        <item x="1"/>
        <item x="2"/>
        <item x="3"/>
        <item t="default"/>
      </items>
    </pivotField>
    <pivotField name="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FLO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NUCLEOS LANZADOS CU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FICIENCIA COMPUTO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TOTAL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3"/>
  </colFields>
  <dataFields>
    <dataField name="SUM of MFLOPS" fld="25" baseField="0"/>
  </dataFields>
</pivotTableDefinition>
</file>

<file path=xl/pivotTables/pivotTable2.xml><?xml version="1.0" encoding="utf-8"?>
<pivotTableDefinition xmlns="http://schemas.openxmlformats.org/spreadsheetml/2006/main" name="Tcomputo  Tamaño" cacheId="0" dataCaption="" rowGrandTotals="0" colGrandTotals="0" compact="0" compactData="0">
  <location ref="A1:E7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3"/>
  </colFields>
  <dataFields>
    <dataField name="SUM of TIEMPO DE COMPUTO / ITERACION" fld="9" baseField="0"/>
  </dataFields>
</pivotTableDefinition>
</file>

<file path=xl/pivotTables/pivotTable3.xml><?xml version="1.0" encoding="utf-8"?>
<pivotTableDefinition xmlns="http://schemas.openxmlformats.org/spreadsheetml/2006/main" name="%Inicialización  Tamaño" cacheId="1" dataCaption="" rowGrandTotals="0" colGrandTotals="0" compact="0" compactData="0">
  <location ref="A1:E7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%TIEMPO EN INCIALIZACION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FIN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FUERA DE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SPEED UP DEL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PEED UP DEL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EFICIENCIA PARALELISMO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PARALELISM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FLOP" compact="0" outline="0" multipleItemSelectionAllowed="1" showAll="0">
      <items>
        <item x="0"/>
        <item x="1"/>
        <item x="2"/>
        <item x="3"/>
        <item t="default"/>
      </items>
    </pivotField>
    <pivotField name="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NUCLEOS LANZADOS CU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FICIENCIA COMPUTO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TOTAL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3"/>
  </colFields>
  <dataFields>
    <dataField name="SUM of %TIEMPO EN INCIALIZACION" fld="12" baseField="0"/>
  </dataFields>
</pivotTableDefinition>
</file>

<file path=xl/pivotTables/pivotTable4.xml><?xml version="1.0" encoding="utf-8"?>
<pivotTableDefinition xmlns="http://schemas.openxmlformats.org/spreadsheetml/2006/main" name="%Cómputo  Tamaño" cacheId="1" dataCaption="" rowGrandTotals="0" colGrandTotals="0" compact="0" compactData="0">
  <location ref="A1:E7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%TIEMPO EN INCI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COMPUTO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FIN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FUERA DE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SPEED UP DEL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PEED UP DEL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EFICIENCIA PARALELISMO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PARALELISM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FLOP" compact="0" outline="0" multipleItemSelectionAllowed="1" showAll="0">
      <items>
        <item x="0"/>
        <item x="1"/>
        <item x="2"/>
        <item x="3"/>
        <item t="default"/>
      </items>
    </pivotField>
    <pivotField name="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NUCLEOS LANZADOS CU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FICIENCIA COMPUTO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TOTAL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3"/>
  </colFields>
  <dataFields>
    <dataField name="SUM of %TIEMPO EN COMPUTO" fld="13" baseField="0"/>
  </dataFields>
</pivotTableDefinition>
</file>

<file path=xl/pivotTables/pivotTable5.xml><?xml version="1.0" encoding="utf-8"?>
<pivotTableDefinition xmlns="http://schemas.openxmlformats.org/spreadsheetml/2006/main" name="%Finalización  Tamaño" cacheId="1" dataCaption="" rowGrandTotals="0" colGrandTotals="0" compact="0" compactData="0">
  <location ref="A1:E7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%TIEMPO EN INCI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FINALIZACION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FUERA DE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SPEED UP DEL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PEED UP DEL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EFICIENCIA PARALELISMO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PARALELISM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FLOP" compact="0" outline="0" multipleItemSelectionAllowed="1" showAll="0">
      <items>
        <item x="0"/>
        <item x="1"/>
        <item x="2"/>
        <item x="3"/>
        <item t="default"/>
      </items>
    </pivotField>
    <pivotField name="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NUCLEOS LANZADOS CU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FICIENCIA COMPUTO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TOTAL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3"/>
  </colFields>
  <dataFields>
    <dataField name="SUM of %TIEMPO EN FINALIZACION" fld="14" baseField="0"/>
  </dataFields>
</pivotTableDefinition>
</file>

<file path=xl/pivotTables/pivotTable6.xml><?xml version="1.0" encoding="utf-8"?>
<pivotTableDefinition xmlns="http://schemas.openxmlformats.org/spreadsheetml/2006/main" name="SpeedUp Cómputo  Tamaño" cacheId="1" dataCaption="" rowGrandTotals="0" colGrandTotals="0" compact="0" compactData="0">
  <location ref="A1:E7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%TIEMPO EN INCI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FIN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FUERA DE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SPEED UP DEL COMPU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PEED UP DEL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EFICIENCIA PARALELISMO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PARALELISM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FLOP" compact="0" outline="0" multipleItemSelectionAllowed="1" showAll="0">
      <items>
        <item x="0"/>
        <item x="1"/>
        <item x="2"/>
        <item x="3"/>
        <item t="default"/>
      </items>
    </pivotField>
    <pivotField name="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NUCLEOS LANZADOS CU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FICIENCIA COMPUTO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TOTAL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3"/>
  </colFields>
  <dataFields>
    <dataField name="SUM of SPEED UP DEL COMPUTO" fld="17" baseField="0"/>
  </dataFields>
</pivotTableDefinition>
</file>

<file path=xl/pivotTables/pivotTable7.xml><?xml version="1.0" encoding="utf-8"?>
<pivotTableDefinition xmlns="http://schemas.openxmlformats.org/spreadsheetml/2006/main" name="SpeedUp Total  Tamaño" cacheId="1" dataCaption="" rowGrandTotals="0" colGrandTotals="0" compact="0" compactData="0">
  <location ref="A1:E7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%TIEMPO EN INCI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FIN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FUERA DE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SPEED UP DEL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PEED UP DEL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EFICIENCIA PARALELISMO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PARALELISM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FLOP" compact="0" outline="0" multipleItemSelectionAllowed="1" showAll="0">
      <items>
        <item x="0"/>
        <item x="1"/>
        <item x="2"/>
        <item x="3"/>
        <item t="default"/>
      </items>
    </pivotField>
    <pivotField name="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NUCLEOS LANZADOS CU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FICIENCIA COMPUTO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TOTAL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3"/>
  </colFields>
  <dataFields>
    <dataField name="SUM of SPEED UP DEL TOTAL" fld="18" baseField="0"/>
  </dataFields>
</pivotTableDefinition>
</file>

<file path=xl/pivotTables/pivotTable8.xml><?xml version="1.0" encoding="utf-8"?>
<pivotTableDefinition xmlns="http://schemas.openxmlformats.org/spreadsheetml/2006/main" name="Eficiencia Cómputo  Tamaño" cacheId="1" dataCaption="" rowGrandTotals="0" colGrandTotals="0" compact="0" compactData="0">
  <location ref="A1:E7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%TIEMPO EN INCI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FIN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FUERA DE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SPEED UP DEL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PEED UP DEL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EFICIENCIA PARALELISMO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PARALELISM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FLOP" compact="0" outline="0" multipleItemSelectionAllowed="1" showAll="0">
      <items>
        <item x="0"/>
        <item x="1"/>
        <item x="2"/>
        <item x="3"/>
        <item t="default"/>
      </items>
    </pivotField>
    <pivotField name="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NUCLEOS LANZADOS CU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FICIENCIA COMPUTO / LANZADOS CU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TOTAL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3"/>
  </colFields>
  <dataFields>
    <dataField name="SUM of EFICIENCIA COMPUTO / LANZADOS CUDA" fld="28" baseField="0"/>
  </dataFields>
</pivotTableDefinition>
</file>

<file path=xl/pivotTables/pivotTable9.xml><?xml version="1.0" encoding="utf-8"?>
<pivotTableDefinition xmlns="http://schemas.openxmlformats.org/spreadsheetml/2006/main" name="Eficiencia Total  Tamaño" cacheId="1" dataCaption="" rowGrandTotals="0" colGrandTotals="0" compact="0" compactData="0">
  <location ref="A1:E6" firstHeaderRow="0" firstDataRow="1" firstDataCol="1"/>
  <pivotFields>
    <pivotField name="PROGRAMA" axis="axisRow" compact="0" outline="0" multipleItemSelectionAllowed="1" showAll="0" sortType="descending">
      <items>
        <item x="3"/>
        <item x="2"/>
        <item x="1"/>
        <item x="4"/>
        <item h="1" x="0"/>
        <item t="default"/>
      </items>
    </pivotField>
    <pivotField name="NUCLEOS USADOS" compact="0" outline="0" multipleItemSelectionAllowed="1" showAll="0">
      <items>
        <item x="0"/>
        <item x="1"/>
        <item x="2"/>
        <item t="default"/>
      </items>
    </pivotField>
    <pivotField name="ITERACIONES" compact="0" outline="0" multipleItemSelectionAllowed="1" showAll="0">
      <items>
        <item x="0"/>
        <item t="default"/>
      </items>
    </pivotField>
    <pivotField name="TAMAÑO DE LA MATRIZ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EMP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INICI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DE FINALIZ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TIEMPO DE COMPUTO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IEMPO TOTAL / IT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%TIEMPO EN INCI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EN FINALIZAC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TIEMPO FUERA DE COMPUTO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SPEED UP DEL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PEED UP DEL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EFICIENCIA PARALELISMO COMP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PARALELISMO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FLOP" compact="0" outline="0" multipleItemSelectionAllowed="1" showAll="0">
      <items>
        <item x="0"/>
        <item x="1"/>
        <item x="2"/>
        <item x="3"/>
        <item t="default"/>
      </items>
    </pivotField>
    <pivotField name="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FL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NUCLEOS LANZADOS CU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FICIENCIA COMPUTO / LANZADOS CU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FICIENCIA TOTAL / LANZADOS CU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3"/>
  </colFields>
  <dataFields>
    <dataField name="SUM of EFICIENCIA TOTAL / LANZADOS CUDA" fld="2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7.5"/>
    <col customWidth="1" min="3" max="3" width="13.0"/>
    <col customWidth="1" min="4" max="4" width="20.63"/>
    <col customWidth="1" min="5" max="5" width="14.13"/>
    <col customWidth="1" min="6" max="6" width="24.88"/>
    <col customWidth="1" min="7" max="7" width="20.63"/>
    <col customWidth="1" min="8" max="8" width="23.0"/>
    <col customWidth="1" min="9" max="9" width="6.0"/>
    <col customWidth="1" min="10" max="10" width="30.38"/>
    <col customWidth="1" min="11" max="11" width="23.63"/>
    <col customWidth="1" min="12" max="12" width="3.5"/>
    <col customWidth="1" min="13" max="13" width="24.5"/>
    <col customWidth="1" min="14" max="14" width="20.75"/>
    <col customWidth="1" min="15" max="15" width="24.0"/>
    <col customWidth="1" min="16" max="16" width="27.0"/>
    <col customWidth="1" min="17" max="17" width="2.63"/>
    <col customWidth="1" min="18" max="18" width="22.63"/>
    <col customWidth="1" min="19" max="19" width="18.88"/>
    <col customWidth="1" min="20" max="20" width="2.88"/>
    <col customWidth="1" min="21" max="21" width="35.75"/>
    <col customWidth="1" min="22" max="22" width="32.38"/>
    <col customWidth="1" min="23" max="23" width="2.75"/>
    <col customWidth="1" min="27" max="27" width="2.0"/>
    <col customWidth="1" min="28" max="28" width="24.0"/>
    <col customWidth="1" min="29" max="29" width="26.5"/>
    <col customWidth="1" min="30" max="30" width="32.0"/>
    <col customWidth="1" min="31" max="3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8</v>
      </c>
      <c r="R1" s="1" t="s">
        <v>15</v>
      </c>
      <c r="S1" s="1" t="s">
        <v>16</v>
      </c>
      <c r="T1" s="2" t="s">
        <v>8</v>
      </c>
      <c r="U1" s="1" t="s">
        <v>17</v>
      </c>
      <c r="V1" s="1" t="s">
        <v>18</v>
      </c>
      <c r="W1" s="2" t="s">
        <v>8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22</v>
      </c>
      <c r="AC1" s="1" t="s">
        <v>23</v>
      </c>
      <c r="AD1" s="1" t="s">
        <v>24</v>
      </c>
      <c r="AE1" s="1"/>
    </row>
    <row r="2">
      <c r="A2" s="1" t="s">
        <v>25</v>
      </c>
      <c r="B2" s="1">
        <v>1.0</v>
      </c>
      <c r="C2" s="1">
        <v>10000.0</v>
      </c>
      <c r="D2" s="1">
        <v>10.0</v>
      </c>
      <c r="E2" s="1">
        <v>2.3622134E7</v>
      </c>
      <c r="F2" s="1">
        <v>277659.0</v>
      </c>
      <c r="G2" s="1">
        <v>2.320285E7</v>
      </c>
      <c r="H2" s="1">
        <v>133100.0</v>
      </c>
      <c r="J2" s="2">
        <f t="shared" ref="J2:J21" si="3">G2/C2</f>
        <v>2320.285</v>
      </c>
      <c r="K2" s="2">
        <f t="shared" ref="K2:K21" si="4">F2+J2+H2</f>
        <v>413079.285</v>
      </c>
      <c r="M2" s="3">
        <f t="shared" ref="M2:M21" si="5">F2/K2</f>
        <v>0.6721687823</v>
      </c>
      <c r="N2" s="3">
        <f t="shared" ref="N2:N21" si="6">J2/K2</f>
        <v>0.005617045164</v>
      </c>
      <c r="O2" s="3">
        <f t="shared" ref="O2:O21" si="7">H2/K2</f>
        <v>0.3222141725</v>
      </c>
      <c r="P2" s="3">
        <f t="shared" ref="P2:P21" si="8">M2+O2</f>
        <v>0.9943829548</v>
      </c>
      <c r="R2" s="2">
        <f>$J$2/J2</f>
        <v>1</v>
      </c>
      <c r="S2" s="2">
        <f>$K$2/K2</f>
        <v>1</v>
      </c>
      <c r="U2" s="2">
        <f t="shared" ref="U2:V2" si="1">R2/$B2</f>
        <v>1</v>
      </c>
      <c r="V2" s="2">
        <f t="shared" si="1"/>
        <v>1</v>
      </c>
      <c r="X2" s="2">
        <f t="shared" ref="X2:X21" si="10">2*POW(D2, 3)-POW(D2,2)</f>
        <v>1900</v>
      </c>
      <c r="Y2" s="2">
        <f t="shared" ref="Y2:Y21" si="11">X2*POW(10, 9)/J2</f>
        <v>818864923.9</v>
      </c>
      <c r="Z2" s="2">
        <f t="shared" ref="Z2:Z21" si="12">Y2/1000000</f>
        <v>818.8649239</v>
      </c>
      <c r="AB2" s="2">
        <f t="shared" ref="AB2:AB17" si="13">B2</f>
        <v>1</v>
      </c>
      <c r="AC2" s="2">
        <f t="shared" ref="AC2:AD2" si="2">U2</f>
        <v>1</v>
      </c>
      <c r="AD2" s="2">
        <f t="shared" si="2"/>
        <v>1</v>
      </c>
    </row>
    <row r="3">
      <c r="A3" s="1" t="s">
        <v>25</v>
      </c>
      <c r="B3" s="1">
        <v>1.0</v>
      </c>
      <c r="C3" s="1">
        <v>10000.0</v>
      </c>
      <c r="D3" s="1">
        <v>50.0</v>
      </c>
      <c r="E3" s="1">
        <v>2.794026776E9</v>
      </c>
      <c r="F3" s="1">
        <v>4082118.0</v>
      </c>
      <c r="G3" s="1">
        <v>2.787596424E9</v>
      </c>
      <c r="H3" s="1">
        <v>2338077.0</v>
      </c>
      <c r="J3" s="2">
        <f t="shared" si="3"/>
        <v>278759.6424</v>
      </c>
      <c r="K3" s="2">
        <f t="shared" si="4"/>
        <v>6698954.642</v>
      </c>
      <c r="M3" s="3">
        <f t="shared" si="5"/>
        <v>0.6093664188</v>
      </c>
      <c r="N3" s="3">
        <f t="shared" si="6"/>
        <v>0.04161240929</v>
      </c>
      <c r="O3" s="3">
        <f t="shared" si="7"/>
        <v>0.3490211719</v>
      </c>
      <c r="P3" s="3">
        <f t="shared" si="8"/>
        <v>0.9583875907</v>
      </c>
      <c r="R3" s="2">
        <f>$J$3/J3</f>
        <v>1</v>
      </c>
      <c r="S3" s="2">
        <f>$K$3/K3</f>
        <v>1</v>
      </c>
      <c r="U3" s="2">
        <f t="shared" ref="U3:V3" si="9">R3/$B3</f>
        <v>1</v>
      </c>
      <c r="V3" s="2">
        <f t="shared" si="9"/>
        <v>1</v>
      </c>
      <c r="X3" s="2">
        <f t="shared" si="10"/>
        <v>247500</v>
      </c>
      <c r="Y3" s="2">
        <f t="shared" si="11"/>
        <v>887861664.2</v>
      </c>
      <c r="Z3" s="2">
        <f t="shared" si="12"/>
        <v>887.8616642</v>
      </c>
      <c r="AB3" s="2">
        <f t="shared" si="13"/>
        <v>1</v>
      </c>
      <c r="AC3" s="2">
        <f t="shared" ref="AC3:AD3" si="14">U3</f>
        <v>1</v>
      </c>
      <c r="AD3" s="2">
        <f t="shared" si="14"/>
        <v>1</v>
      </c>
    </row>
    <row r="4">
      <c r="A4" s="1" t="s">
        <v>25</v>
      </c>
      <c r="B4" s="1">
        <v>1.0</v>
      </c>
      <c r="C4" s="1">
        <v>10000.0</v>
      </c>
      <c r="D4" s="1">
        <v>100.0</v>
      </c>
      <c r="E4" s="1">
        <v>2.6069686514E10</v>
      </c>
      <c r="F4" s="1">
        <v>1.9268172E7</v>
      </c>
      <c r="G4" s="1">
        <v>2.6037064198E10</v>
      </c>
      <c r="H4" s="1">
        <v>1.3343615E7</v>
      </c>
      <c r="J4" s="2">
        <f t="shared" si="3"/>
        <v>2603706.42</v>
      </c>
      <c r="K4" s="2">
        <f t="shared" si="4"/>
        <v>35215493.42</v>
      </c>
      <c r="M4" s="3">
        <f t="shared" si="5"/>
        <v>0.5471504196</v>
      </c>
      <c r="N4" s="3">
        <f t="shared" si="6"/>
        <v>0.07393638899</v>
      </c>
      <c r="O4" s="3">
        <f t="shared" si="7"/>
        <v>0.3789131914</v>
      </c>
      <c r="P4" s="3">
        <f t="shared" si="8"/>
        <v>0.926063611</v>
      </c>
      <c r="R4" s="2">
        <f>$J$4/J4</f>
        <v>1</v>
      </c>
      <c r="S4" s="2">
        <f>$K$4/K4</f>
        <v>1</v>
      </c>
      <c r="U4" s="2">
        <f t="shared" ref="U4:V4" si="15">R4/$B4</f>
        <v>1</v>
      </c>
      <c r="V4" s="2">
        <f t="shared" si="15"/>
        <v>1</v>
      </c>
      <c r="X4" s="2">
        <f t="shared" si="10"/>
        <v>1990000</v>
      </c>
      <c r="Y4" s="2">
        <f t="shared" si="11"/>
        <v>764295077.5</v>
      </c>
      <c r="Z4" s="2">
        <f t="shared" si="12"/>
        <v>764.2950775</v>
      </c>
      <c r="AB4" s="2">
        <f t="shared" si="13"/>
        <v>1</v>
      </c>
      <c r="AC4" s="2">
        <f t="shared" ref="AC4:AD4" si="16">U4</f>
        <v>1</v>
      </c>
      <c r="AD4" s="2">
        <f t="shared" si="16"/>
        <v>1</v>
      </c>
    </row>
    <row r="5">
      <c r="A5" s="1" t="s">
        <v>25</v>
      </c>
      <c r="B5" s="1">
        <v>1.0</v>
      </c>
      <c r="C5" s="1">
        <v>10000.0</v>
      </c>
      <c r="D5" s="1">
        <v>250.0</v>
      </c>
      <c r="E5" s="1">
        <v>3.89803395614E11</v>
      </c>
      <c r="F5" s="1">
        <v>1.22754142E8</v>
      </c>
      <c r="G5" s="1">
        <v>3.89601900137E11</v>
      </c>
      <c r="H5" s="1">
        <v>7.8726394E7</v>
      </c>
      <c r="J5" s="2">
        <f t="shared" si="3"/>
        <v>38960190.01</v>
      </c>
      <c r="K5" s="2">
        <f t="shared" si="4"/>
        <v>240440726</v>
      </c>
      <c r="M5" s="3">
        <f t="shared" si="5"/>
        <v>0.5105380608</v>
      </c>
      <c r="N5" s="3">
        <f t="shared" si="6"/>
        <v>0.1620365678</v>
      </c>
      <c r="O5" s="3">
        <f t="shared" si="7"/>
        <v>0.3274253713</v>
      </c>
      <c r="P5" s="3">
        <f t="shared" si="8"/>
        <v>0.8379634322</v>
      </c>
      <c r="R5" s="2">
        <f>$J$5/J5</f>
        <v>1</v>
      </c>
      <c r="S5" s="2">
        <f>$K$5/K5</f>
        <v>1</v>
      </c>
      <c r="U5" s="2">
        <f t="shared" ref="U5:V5" si="17">R5/$B5</f>
        <v>1</v>
      </c>
      <c r="V5" s="2">
        <f t="shared" si="17"/>
        <v>1</v>
      </c>
      <c r="X5" s="2">
        <f t="shared" si="10"/>
        <v>31187500</v>
      </c>
      <c r="Y5" s="2">
        <f t="shared" si="11"/>
        <v>800496609.2</v>
      </c>
      <c r="Z5" s="2">
        <f t="shared" si="12"/>
        <v>800.4966092</v>
      </c>
      <c r="AB5" s="2">
        <f t="shared" si="13"/>
        <v>1</v>
      </c>
      <c r="AC5" s="2">
        <f t="shared" ref="AC5:AD5" si="18">U5</f>
        <v>1</v>
      </c>
      <c r="AD5" s="2">
        <f t="shared" si="18"/>
        <v>1</v>
      </c>
    </row>
    <row r="6">
      <c r="A6" s="1" t="s">
        <v>26</v>
      </c>
      <c r="B6" s="1">
        <v>12.0</v>
      </c>
      <c r="C6" s="1">
        <v>10000.0</v>
      </c>
      <c r="D6" s="1">
        <v>10.0</v>
      </c>
      <c r="E6" s="1">
        <v>5.828337E7</v>
      </c>
      <c r="F6" s="1">
        <v>258300.0</v>
      </c>
      <c r="G6" s="1">
        <v>5.690214E7</v>
      </c>
      <c r="H6" s="1">
        <v>1109610.0</v>
      </c>
      <c r="J6" s="2">
        <f t="shared" si="3"/>
        <v>5690.214</v>
      </c>
      <c r="K6" s="2">
        <f t="shared" si="4"/>
        <v>1373600.214</v>
      </c>
      <c r="M6" s="3">
        <f t="shared" si="5"/>
        <v>0.1880459812</v>
      </c>
      <c r="N6" s="3">
        <f t="shared" si="6"/>
        <v>0.004142554684</v>
      </c>
      <c r="O6" s="3">
        <f t="shared" si="7"/>
        <v>0.8078114641</v>
      </c>
      <c r="P6" s="3">
        <f t="shared" si="8"/>
        <v>0.9958574453</v>
      </c>
      <c r="R6" s="2">
        <f>$J$2/J6</f>
        <v>0.4077676165</v>
      </c>
      <c r="S6" s="2">
        <f>$K$2/K6</f>
        <v>0.3007274466</v>
      </c>
      <c r="U6" s="2">
        <f t="shared" ref="U6:V6" si="19">R6/$B6</f>
        <v>0.03398063471</v>
      </c>
      <c r="V6" s="2">
        <f t="shared" si="19"/>
        <v>0.02506062055</v>
      </c>
      <c r="X6" s="2">
        <f t="shared" si="10"/>
        <v>1900</v>
      </c>
      <c r="Y6" s="2">
        <f t="shared" si="11"/>
        <v>333906598.2</v>
      </c>
      <c r="Z6" s="2">
        <f t="shared" si="12"/>
        <v>333.9065982</v>
      </c>
      <c r="AB6" s="2">
        <f t="shared" si="13"/>
        <v>12</v>
      </c>
      <c r="AC6" s="2">
        <f t="shared" ref="AC6:AD6" si="20">U6</f>
        <v>0.03398063471</v>
      </c>
      <c r="AD6" s="2">
        <f t="shared" si="20"/>
        <v>0.02506062055</v>
      </c>
    </row>
    <row r="7">
      <c r="A7" s="1" t="s">
        <v>26</v>
      </c>
      <c r="B7" s="1">
        <v>12.0</v>
      </c>
      <c r="C7" s="1">
        <v>10000.0</v>
      </c>
      <c r="D7" s="1">
        <v>50.0</v>
      </c>
      <c r="E7" s="1">
        <v>1.59709527E9</v>
      </c>
      <c r="F7" s="1">
        <v>4537800.0</v>
      </c>
      <c r="G7" s="1">
        <v>1.58877999E9</v>
      </c>
      <c r="H7" s="1">
        <v>3764880.0</v>
      </c>
      <c r="J7" s="2">
        <f t="shared" si="3"/>
        <v>158877.999</v>
      </c>
      <c r="K7" s="2">
        <f t="shared" si="4"/>
        <v>8461557.999</v>
      </c>
      <c r="M7" s="3">
        <f t="shared" si="5"/>
        <v>0.5362842163</v>
      </c>
      <c r="N7" s="3">
        <f t="shared" si="6"/>
        <v>0.01877644744</v>
      </c>
      <c r="O7" s="3">
        <f t="shared" si="7"/>
        <v>0.4449393363</v>
      </c>
      <c r="P7" s="3">
        <f t="shared" si="8"/>
        <v>0.9812235526</v>
      </c>
      <c r="R7" s="2">
        <f>$J$3/J7</f>
        <v>1.754551569</v>
      </c>
      <c r="S7" s="2">
        <f>$K$3/K7</f>
        <v>0.7916928116</v>
      </c>
      <c r="U7" s="2">
        <f t="shared" ref="U7:V7" si="21">R7/$B7</f>
        <v>0.1462126307</v>
      </c>
      <c r="V7" s="2">
        <f t="shared" si="21"/>
        <v>0.06597440096</v>
      </c>
      <c r="X7" s="2">
        <f t="shared" si="10"/>
        <v>247500</v>
      </c>
      <c r="Y7" s="2">
        <f t="shared" si="11"/>
        <v>1557799076</v>
      </c>
      <c r="Z7" s="2">
        <f t="shared" si="12"/>
        <v>1557.799076</v>
      </c>
      <c r="AB7" s="2">
        <f t="shared" si="13"/>
        <v>12</v>
      </c>
      <c r="AC7" s="2">
        <f t="shared" ref="AC7:AD7" si="22">U7</f>
        <v>0.1462126307</v>
      </c>
      <c r="AD7" s="2">
        <f t="shared" si="22"/>
        <v>0.06597440096</v>
      </c>
    </row>
    <row r="8">
      <c r="A8" s="1" t="s">
        <v>26</v>
      </c>
      <c r="B8" s="1">
        <v>12.0</v>
      </c>
      <c r="C8" s="1">
        <v>10000.0</v>
      </c>
      <c r="D8" s="1">
        <v>100.0</v>
      </c>
      <c r="E8" s="1">
        <v>7.235835926E9</v>
      </c>
      <c r="F8" s="1">
        <v>1.7064564E7</v>
      </c>
      <c r="G8" s="1">
        <v>7.206881287E9</v>
      </c>
      <c r="H8" s="1">
        <v>1.1879113E7</v>
      </c>
      <c r="J8" s="2">
        <f t="shared" si="3"/>
        <v>720688.1287</v>
      </c>
      <c r="K8" s="2">
        <f t="shared" si="4"/>
        <v>29664365.13</v>
      </c>
      <c r="M8" s="3">
        <f t="shared" si="5"/>
        <v>0.5752546507</v>
      </c>
      <c r="N8" s="3">
        <f t="shared" si="6"/>
        <v>0.02429474306</v>
      </c>
      <c r="O8" s="3">
        <f t="shared" si="7"/>
        <v>0.4004506063</v>
      </c>
      <c r="P8" s="3">
        <f t="shared" si="8"/>
        <v>0.9757052569</v>
      </c>
      <c r="R8" s="2">
        <f>$J$4/J8</f>
        <v>3.612806034</v>
      </c>
      <c r="S8" s="2">
        <f>$K$4/K8</f>
        <v>1.187131202</v>
      </c>
      <c r="U8" s="2">
        <f t="shared" ref="U8:V8" si="23">R8/$B8</f>
        <v>0.3010671695</v>
      </c>
      <c r="V8" s="2">
        <f t="shared" si="23"/>
        <v>0.09892760013</v>
      </c>
      <c r="X8" s="2">
        <f t="shared" si="10"/>
        <v>1990000</v>
      </c>
      <c r="Y8" s="2">
        <f t="shared" si="11"/>
        <v>2761249868</v>
      </c>
      <c r="Z8" s="2">
        <f t="shared" si="12"/>
        <v>2761.249868</v>
      </c>
      <c r="AB8" s="2">
        <f t="shared" si="13"/>
        <v>12</v>
      </c>
      <c r="AC8" s="2">
        <f t="shared" ref="AC8:AD8" si="24">U8</f>
        <v>0.3010671695</v>
      </c>
      <c r="AD8" s="2">
        <f t="shared" si="24"/>
        <v>0.09892760013</v>
      </c>
    </row>
    <row r="9">
      <c r="A9" s="1" t="s">
        <v>26</v>
      </c>
      <c r="B9" s="1">
        <v>12.0</v>
      </c>
      <c r="C9" s="1">
        <v>10000.0</v>
      </c>
      <c r="D9" s="1">
        <v>250.0</v>
      </c>
      <c r="E9" s="1">
        <v>9.7973540783E10</v>
      </c>
      <c r="F9" s="1">
        <v>1.36595268E8</v>
      </c>
      <c r="G9" s="1">
        <v>9.7743343504E10</v>
      </c>
      <c r="H9" s="1">
        <v>9.3588444E7</v>
      </c>
      <c r="J9" s="2">
        <f t="shared" si="3"/>
        <v>9774334.35</v>
      </c>
      <c r="K9" s="2">
        <f t="shared" si="4"/>
        <v>239958046.4</v>
      </c>
      <c r="M9" s="3">
        <f t="shared" si="5"/>
        <v>0.5692464582</v>
      </c>
      <c r="N9" s="3">
        <f t="shared" si="6"/>
        <v>0.04073351362</v>
      </c>
      <c r="O9" s="3">
        <f t="shared" si="7"/>
        <v>0.3900200282</v>
      </c>
      <c r="P9" s="3">
        <f t="shared" si="8"/>
        <v>0.9592664864</v>
      </c>
      <c r="R9" s="2">
        <f>$J$5/J9</f>
        <v>3.985968621</v>
      </c>
      <c r="S9" s="2">
        <f>$K$5/K9</f>
        <v>1.002011517</v>
      </c>
      <c r="U9" s="2">
        <f t="shared" ref="U9:V9" si="25">R9/$B9</f>
        <v>0.3321640518</v>
      </c>
      <c r="V9" s="2">
        <f t="shared" si="25"/>
        <v>0.08350095974</v>
      </c>
      <c r="X9" s="2">
        <f t="shared" si="10"/>
        <v>31187500</v>
      </c>
      <c r="Y9" s="2">
        <f t="shared" si="11"/>
        <v>3190754366</v>
      </c>
      <c r="Z9" s="2">
        <f t="shared" si="12"/>
        <v>3190.754366</v>
      </c>
      <c r="AB9" s="2">
        <f t="shared" si="13"/>
        <v>12</v>
      </c>
      <c r="AC9" s="2">
        <f t="shared" ref="AC9:AD9" si="26">U9</f>
        <v>0.3321640518</v>
      </c>
      <c r="AD9" s="2">
        <f t="shared" si="26"/>
        <v>0.08350095974</v>
      </c>
    </row>
    <row r="10">
      <c r="A10" s="1" t="s">
        <v>27</v>
      </c>
      <c r="B10" s="1">
        <v>2.0</v>
      </c>
      <c r="C10" s="1">
        <v>10000.0</v>
      </c>
      <c r="D10" s="1">
        <v>10.0</v>
      </c>
      <c r="E10" s="1">
        <v>3.1755087E8</v>
      </c>
      <c r="F10" s="1">
        <v>2.56093389E8</v>
      </c>
      <c r="G10" s="1">
        <v>9658553.0</v>
      </c>
      <c r="H10" s="1">
        <v>5.1790037E7</v>
      </c>
      <c r="J10" s="2">
        <f t="shared" si="3"/>
        <v>965.8553</v>
      </c>
      <c r="K10" s="2">
        <f t="shared" si="4"/>
        <v>307884391.9</v>
      </c>
      <c r="M10" s="3">
        <f t="shared" si="5"/>
        <v>0.8317842534</v>
      </c>
      <c r="N10" s="3">
        <f t="shared" si="6"/>
        <v>0.000003137071334</v>
      </c>
      <c r="O10" s="3">
        <f t="shared" si="7"/>
        <v>0.1682126096</v>
      </c>
      <c r="P10" s="3">
        <f t="shared" si="8"/>
        <v>0.9999968629</v>
      </c>
      <c r="R10" s="2">
        <f>$J$2/J10</f>
        <v>2.402311195</v>
      </c>
      <c r="S10" s="2">
        <f>$K$2/K10</f>
        <v>0.001341670107</v>
      </c>
      <c r="U10" s="2">
        <f t="shared" ref="U10:V10" si="27">R10/$B10</f>
        <v>1.201155598</v>
      </c>
      <c r="V10" s="2">
        <f t="shared" si="27"/>
        <v>0.0006708350536</v>
      </c>
      <c r="X10" s="2">
        <f t="shared" si="10"/>
        <v>1900</v>
      </c>
      <c r="Y10" s="2">
        <f t="shared" si="11"/>
        <v>1967168374</v>
      </c>
      <c r="Z10" s="2">
        <f t="shared" si="12"/>
        <v>1967.168374</v>
      </c>
      <c r="AB10" s="2">
        <f t="shared" si="13"/>
        <v>2</v>
      </c>
      <c r="AC10" s="2">
        <f t="shared" ref="AC10:AD10" si="28">U10</f>
        <v>1.201155598</v>
      </c>
      <c r="AD10" s="2">
        <f t="shared" si="28"/>
        <v>0.0006708350536</v>
      </c>
    </row>
    <row r="11">
      <c r="A11" s="1" t="s">
        <v>27</v>
      </c>
      <c r="B11" s="1">
        <v>2.0</v>
      </c>
      <c r="C11" s="1">
        <v>10000.0</v>
      </c>
      <c r="D11" s="1">
        <v>50.0</v>
      </c>
      <c r="E11" s="1">
        <v>2.337567715E9</v>
      </c>
      <c r="F11" s="1">
        <v>7.33302262E8</v>
      </c>
      <c r="G11" s="1">
        <v>1.417457331E9</v>
      </c>
      <c r="H11" s="1">
        <v>1.86797946E8</v>
      </c>
      <c r="J11" s="2">
        <f t="shared" si="3"/>
        <v>141745.7331</v>
      </c>
      <c r="K11" s="2">
        <f t="shared" si="4"/>
        <v>920241953.7</v>
      </c>
      <c r="M11" s="3">
        <f t="shared" si="5"/>
        <v>0.7968581078</v>
      </c>
      <c r="N11" s="3">
        <f t="shared" si="6"/>
        <v>0.0001540309399</v>
      </c>
      <c r="O11" s="3">
        <f t="shared" si="7"/>
        <v>0.2029878612</v>
      </c>
      <c r="P11" s="3">
        <f t="shared" si="8"/>
        <v>0.9998459691</v>
      </c>
      <c r="R11" s="2">
        <f>$J$3/J11</f>
        <v>1.966617522</v>
      </c>
      <c r="S11" s="2">
        <f>$K$3/K11</f>
        <v>0.007279557963</v>
      </c>
      <c r="U11" s="2">
        <f t="shared" ref="U11:V11" si="29">R11/$B11</f>
        <v>0.9833087611</v>
      </c>
      <c r="V11" s="2">
        <f t="shared" si="29"/>
        <v>0.003639778982</v>
      </c>
      <c r="X11" s="2">
        <f t="shared" si="10"/>
        <v>247500</v>
      </c>
      <c r="Y11" s="2">
        <f t="shared" si="11"/>
        <v>1746084306</v>
      </c>
      <c r="Z11" s="2">
        <f t="shared" si="12"/>
        <v>1746.084306</v>
      </c>
      <c r="AB11" s="2">
        <f t="shared" si="13"/>
        <v>2</v>
      </c>
      <c r="AC11" s="2">
        <f t="shared" ref="AC11:AD11" si="30">U11</f>
        <v>0.9833087611</v>
      </c>
      <c r="AD11" s="2">
        <f t="shared" si="30"/>
        <v>0.003639778982</v>
      </c>
    </row>
    <row r="12">
      <c r="A12" s="1" t="s">
        <v>27</v>
      </c>
      <c r="B12" s="1">
        <v>2.0</v>
      </c>
      <c r="C12" s="1">
        <v>10000.0</v>
      </c>
      <c r="D12" s="1">
        <v>100.0</v>
      </c>
      <c r="E12" s="1">
        <v>1.3788902167E10</v>
      </c>
      <c r="F12" s="1">
        <v>7.56450488E8</v>
      </c>
      <c r="G12" s="1">
        <v>1.2522717352E10</v>
      </c>
      <c r="H12" s="1">
        <v>5.09714894E8</v>
      </c>
      <c r="J12" s="2">
        <f t="shared" si="3"/>
        <v>1252271.735</v>
      </c>
      <c r="K12" s="2">
        <f t="shared" si="4"/>
        <v>1267417654</v>
      </c>
      <c r="M12" s="3">
        <f t="shared" si="5"/>
        <v>0.5968438942</v>
      </c>
      <c r="N12" s="3">
        <f t="shared" si="6"/>
        <v>0.000988049781</v>
      </c>
      <c r="O12" s="3">
        <f t="shared" si="7"/>
        <v>0.402168056</v>
      </c>
      <c r="P12" s="3">
        <f t="shared" si="8"/>
        <v>0.9990119502</v>
      </c>
      <c r="R12" s="2">
        <f>$J$4/J12</f>
        <v>2.079186447</v>
      </c>
      <c r="S12" s="2">
        <f>$K$4/K12</f>
        <v>0.0277852319</v>
      </c>
      <c r="U12" s="2">
        <f t="shared" ref="U12:V12" si="31">R12/$B12</f>
        <v>1.039593224</v>
      </c>
      <c r="V12" s="2">
        <f t="shared" si="31"/>
        <v>0.01389261595</v>
      </c>
      <c r="X12" s="2">
        <f t="shared" si="10"/>
        <v>1990000</v>
      </c>
      <c r="Y12" s="2">
        <f t="shared" si="11"/>
        <v>1589111967</v>
      </c>
      <c r="Z12" s="2">
        <f t="shared" si="12"/>
        <v>1589.111967</v>
      </c>
      <c r="AB12" s="2">
        <f t="shared" si="13"/>
        <v>2</v>
      </c>
      <c r="AC12" s="2">
        <f t="shared" ref="AC12:AD12" si="32">U12</f>
        <v>1.039593224</v>
      </c>
      <c r="AD12" s="2">
        <f t="shared" si="32"/>
        <v>0.01389261595</v>
      </c>
    </row>
    <row r="13">
      <c r="A13" s="1" t="s">
        <v>27</v>
      </c>
      <c r="B13" s="1">
        <v>2.0</v>
      </c>
      <c r="C13" s="1">
        <v>10000.0</v>
      </c>
      <c r="D13" s="1">
        <v>250.0</v>
      </c>
      <c r="E13" s="1">
        <v>2.23929981727E11</v>
      </c>
      <c r="F13" s="1">
        <v>3.9460645E8</v>
      </c>
      <c r="G13" s="1">
        <v>2.23158413108E11</v>
      </c>
      <c r="H13" s="1">
        <v>3.76950435E8</v>
      </c>
      <c r="J13" s="2">
        <f t="shared" si="3"/>
        <v>22315841.31</v>
      </c>
      <c r="K13" s="2">
        <f t="shared" si="4"/>
        <v>793872726.3</v>
      </c>
      <c r="M13" s="3">
        <f t="shared" si="5"/>
        <v>0.4970651301</v>
      </c>
      <c r="N13" s="3">
        <f t="shared" si="6"/>
        <v>0.02811009948</v>
      </c>
      <c r="O13" s="3">
        <f t="shared" si="7"/>
        <v>0.4748247704</v>
      </c>
      <c r="P13" s="3">
        <f t="shared" si="8"/>
        <v>0.9718899005</v>
      </c>
      <c r="R13" s="2">
        <f>$J$5/J13</f>
        <v>1.745853516</v>
      </c>
      <c r="S13" s="2">
        <f>$K$5/K13</f>
        <v>0.3028706215</v>
      </c>
      <c r="U13" s="2">
        <f t="shared" ref="U13:V13" si="33">R13/$B13</f>
        <v>0.872926758</v>
      </c>
      <c r="V13" s="2">
        <f t="shared" si="33"/>
        <v>0.1514353108</v>
      </c>
      <c r="X13" s="2">
        <f t="shared" si="10"/>
        <v>31187500</v>
      </c>
      <c r="Y13" s="2">
        <f t="shared" si="11"/>
        <v>1397549820</v>
      </c>
      <c r="Z13" s="2">
        <f t="shared" si="12"/>
        <v>1397.54982</v>
      </c>
      <c r="AB13" s="2">
        <f t="shared" si="13"/>
        <v>2</v>
      </c>
      <c r="AC13" s="2">
        <f t="shared" ref="AC13:AD13" si="34">U13</f>
        <v>0.872926758</v>
      </c>
      <c r="AD13" s="2">
        <f t="shared" si="34"/>
        <v>0.1514353108</v>
      </c>
    </row>
    <row r="14">
      <c r="A14" s="1" t="s">
        <v>28</v>
      </c>
      <c r="B14" s="1">
        <v>2.0</v>
      </c>
      <c r="C14" s="1">
        <v>10000.0</v>
      </c>
      <c r="D14" s="1">
        <v>10.0</v>
      </c>
      <c r="E14" s="1">
        <v>3.18107471E8</v>
      </c>
      <c r="F14" s="1">
        <v>2.56622122E8</v>
      </c>
      <c r="G14" s="1">
        <v>1.4337772E7</v>
      </c>
      <c r="H14" s="1">
        <v>4.7139418E7</v>
      </c>
      <c r="J14" s="2">
        <f t="shared" si="3"/>
        <v>1433.7772</v>
      </c>
      <c r="K14" s="2">
        <f t="shared" si="4"/>
        <v>303762973.8</v>
      </c>
      <c r="M14" s="3">
        <f t="shared" si="5"/>
        <v>0.8448104086</v>
      </c>
      <c r="N14" s="3">
        <f t="shared" si="6"/>
        <v>0.000004720052553</v>
      </c>
      <c r="O14" s="3">
        <f t="shared" si="7"/>
        <v>0.1551848713</v>
      </c>
      <c r="P14" s="3">
        <f t="shared" si="8"/>
        <v>0.9999952799</v>
      </c>
      <c r="R14" s="2">
        <f>$J$2/J14</f>
        <v>1.618302342</v>
      </c>
      <c r="S14" s="2">
        <f>$K$2/K14</f>
        <v>0.00135987372</v>
      </c>
      <c r="U14" s="2">
        <f t="shared" ref="U14:V14" si="35">R14/$B14</f>
        <v>0.8091511708</v>
      </c>
      <c r="V14" s="2">
        <f t="shared" si="35"/>
        <v>0.0006799368598</v>
      </c>
      <c r="X14" s="2">
        <f t="shared" si="10"/>
        <v>1900</v>
      </c>
      <c r="Y14" s="2">
        <f t="shared" si="11"/>
        <v>1325171024</v>
      </c>
      <c r="Z14" s="2">
        <f t="shared" si="12"/>
        <v>1325.171024</v>
      </c>
      <c r="AB14" s="2">
        <f t="shared" si="13"/>
        <v>2</v>
      </c>
      <c r="AC14" s="2">
        <f t="shared" ref="AC14:AD14" si="36">U14</f>
        <v>0.8091511708</v>
      </c>
      <c r="AD14" s="2">
        <f t="shared" si="36"/>
        <v>0.0006799368598</v>
      </c>
    </row>
    <row r="15">
      <c r="A15" s="1" t="s">
        <v>28</v>
      </c>
      <c r="B15" s="1">
        <v>2.0</v>
      </c>
      <c r="C15" s="1">
        <v>10000.0</v>
      </c>
      <c r="D15" s="1">
        <v>50.0</v>
      </c>
      <c r="E15" s="1">
        <v>2.337023673E9</v>
      </c>
      <c r="F15" s="1">
        <v>7.32640154E8</v>
      </c>
      <c r="G15" s="1">
        <v>1.556609401E9</v>
      </c>
      <c r="H15" s="1">
        <v>4.7763851E7</v>
      </c>
      <c r="J15" s="2">
        <f t="shared" si="3"/>
        <v>155660.9401</v>
      </c>
      <c r="K15" s="2">
        <f t="shared" si="4"/>
        <v>780559665.9</v>
      </c>
      <c r="M15" s="3">
        <f t="shared" si="5"/>
        <v>0.9386087777</v>
      </c>
      <c r="N15" s="3">
        <f t="shared" si="6"/>
        <v>0.0001994222183</v>
      </c>
      <c r="O15" s="3">
        <f t="shared" si="7"/>
        <v>0.06119180004</v>
      </c>
      <c r="P15" s="3">
        <f t="shared" si="8"/>
        <v>0.9998005778</v>
      </c>
      <c r="R15" s="2">
        <f>$J$3/J15</f>
        <v>1.790813047</v>
      </c>
      <c r="S15" s="2">
        <f>$K$3/K15</f>
        <v>0.008582245451</v>
      </c>
      <c r="U15" s="2">
        <f t="shared" ref="U15:V15" si="37">R15/$B15</f>
        <v>0.8954065234</v>
      </c>
      <c r="V15" s="2">
        <f t="shared" si="37"/>
        <v>0.004291122726</v>
      </c>
      <c r="X15" s="2">
        <f t="shared" si="10"/>
        <v>247500</v>
      </c>
      <c r="Y15" s="2">
        <f t="shared" si="11"/>
        <v>1589994252</v>
      </c>
      <c r="Z15" s="2">
        <f t="shared" si="12"/>
        <v>1589.994252</v>
      </c>
      <c r="AB15" s="2">
        <f t="shared" si="13"/>
        <v>2</v>
      </c>
      <c r="AC15" s="2">
        <f t="shared" ref="AC15:AD15" si="38">U15</f>
        <v>0.8954065234</v>
      </c>
      <c r="AD15" s="2">
        <f t="shared" si="38"/>
        <v>0.004291122726</v>
      </c>
    </row>
    <row r="16">
      <c r="A16" s="1" t="s">
        <v>28</v>
      </c>
      <c r="B16" s="1">
        <v>2.0</v>
      </c>
      <c r="C16" s="1">
        <v>10000.0</v>
      </c>
      <c r="D16" s="1">
        <v>100.0</v>
      </c>
      <c r="E16" s="1">
        <v>1.3789240234E10</v>
      </c>
      <c r="F16" s="1">
        <v>7.5647148E8</v>
      </c>
      <c r="G16" s="1">
        <v>1.2976060983E10</v>
      </c>
      <c r="H16" s="1">
        <v>5.6697597E7</v>
      </c>
      <c r="J16" s="2">
        <f t="shared" si="3"/>
        <v>1297606.098</v>
      </c>
      <c r="K16" s="2">
        <f t="shared" si="4"/>
        <v>814466683.1</v>
      </c>
      <c r="M16" s="3">
        <f t="shared" si="5"/>
        <v>0.9287936458</v>
      </c>
      <c r="N16" s="3">
        <f t="shared" si="6"/>
        <v>0.001593197273</v>
      </c>
      <c r="O16" s="3">
        <f t="shared" si="7"/>
        <v>0.0696131569</v>
      </c>
      <c r="P16" s="3">
        <f t="shared" si="8"/>
        <v>0.9984068027</v>
      </c>
      <c r="R16" s="2">
        <f>$J$4/J16</f>
        <v>2.006546072</v>
      </c>
      <c r="S16" s="2">
        <f>$K$4/K16</f>
        <v>0.04323748798</v>
      </c>
      <c r="U16" s="2">
        <f t="shared" ref="U16:V16" si="39">R16/$B16</f>
        <v>1.003273036</v>
      </c>
      <c r="V16" s="2">
        <f t="shared" si="39"/>
        <v>0.02161874399</v>
      </c>
      <c r="X16" s="2">
        <f t="shared" si="10"/>
        <v>1990000</v>
      </c>
      <c r="Y16" s="2">
        <f t="shared" si="11"/>
        <v>1533593286</v>
      </c>
      <c r="Z16" s="2">
        <f t="shared" si="12"/>
        <v>1533.593286</v>
      </c>
      <c r="AB16" s="2">
        <f t="shared" si="13"/>
        <v>2</v>
      </c>
      <c r="AC16" s="2">
        <f t="shared" ref="AC16:AD16" si="40">U16</f>
        <v>1.003273036</v>
      </c>
      <c r="AD16" s="2">
        <f t="shared" si="40"/>
        <v>0.02161874399</v>
      </c>
    </row>
    <row r="17">
      <c r="A17" s="1" t="s">
        <v>28</v>
      </c>
      <c r="B17" s="1">
        <v>2.0</v>
      </c>
      <c r="C17" s="1">
        <v>10000.0</v>
      </c>
      <c r="D17" s="1">
        <v>250.0</v>
      </c>
      <c r="E17" s="1">
        <v>2.2388807987E11</v>
      </c>
      <c r="F17" s="1">
        <v>3.9461635E8</v>
      </c>
      <c r="G17" s="1">
        <v>2.23372470439E11</v>
      </c>
      <c r="H17" s="1">
        <v>1.20977679E8</v>
      </c>
      <c r="J17" s="2">
        <f t="shared" si="3"/>
        <v>22337247.04</v>
      </c>
      <c r="K17" s="2">
        <f t="shared" si="4"/>
        <v>537931276</v>
      </c>
      <c r="M17" s="3">
        <f t="shared" si="5"/>
        <v>0.7335813469</v>
      </c>
      <c r="N17" s="3">
        <f t="shared" si="6"/>
        <v>0.04152435086</v>
      </c>
      <c r="O17" s="3">
        <f t="shared" si="7"/>
        <v>0.2248943023</v>
      </c>
      <c r="P17" s="3">
        <f t="shared" si="8"/>
        <v>0.9584756491</v>
      </c>
      <c r="R17" s="2">
        <f>$J$5/J17</f>
        <v>1.744180468</v>
      </c>
      <c r="S17" s="2">
        <f>$K$5/K17</f>
        <v>0.4469729438</v>
      </c>
      <c r="U17" s="2">
        <f t="shared" ref="U17:V17" si="41">R17/$B17</f>
        <v>0.8720902342</v>
      </c>
      <c r="V17" s="2">
        <f t="shared" si="41"/>
        <v>0.2234864719</v>
      </c>
      <c r="X17" s="2">
        <f t="shared" si="10"/>
        <v>31187500</v>
      </c>
      <c r="Y17" s="2">
        <f t="shared" si="11"/>
        <v>1396210551</v>
      </c>
      <c r="Z17" s="2">
        <f t="shared" si="12"/>
        <v>1396.210551</v>
      </c>
      <c r="AB17" s="2">
        <f t="shared" si="13"/>
        <v>2</v>
      </c>
      <c r="AC17" s="2">
        <f t="shared" ref="AC17:AD17" si="42">U17</f>
        <v>0.8720902342</v>
      </c>
      <c r="AD17" s="2">
        <f t="shared" si="42"/>
        <v>0.2234864719</v>
      </c>
    </row>
    <row r="18">
      <c r="A18" s="1" t="s">
        <v>29</v>
      </c>
      <c r="B18" s="1">
        <v>1.0</v>
      </c>
      <c r="C18" s="1">
        <v>10000.0</v>
      </c>
      <c r="D18" s="1">
        <v>10.0</v>
      </c>
      <c r="E18" s="1">
        <v>1.04404932E9</v>
      </c>
      <c r="F18" s="1">
        <v>4.5600273E8</v>
      </c>
      <c r="G18" s="1">
        <v>5.8745106E8</v>
      </c>
      <c r="H18" s="1">
        <v>586350.0</v>
      </c>
      <c r="J18" s="2">
        <f t="shared" si="3"/>
        <v>58745.106</v>
      </c>
      <c r="K18" s="2">
        <f t="shared" si="4"/>
        <v>456647825.1</v>
      </c>
      <c r="M18" s="3">
        <f t="shared" si="5"/>
        <v>0.9985873247</v>
      </c>
      <c r="N18" s="3">
        <f t="shared" si="6"/>
        <v>0.000128644226</v>
      </c>
      <c r="O18" s="3">
        <f t="shared" si="7"/>
        <v>0.00128403108</v>
      </c>
      <c r="P18" s="3">
        <f t="shared" si="8"/>
        <v>0.9998713558</v>
      </c>
      <c r="R18" s="2">
        <f>$J$2/J18</f>
        <v>0.03949750299</v>
      </c>
      <c r="S18" s="2">
        <f>$K$2/K18</f>
        <v>0.0009045905012</v>
      </c>
      <c r="U18" s="2">
        <f t="shared" ref="U18:V18" si="43">R18/$B18</f>
        <v>0.03949750299</v>
      </c>
      <c r="V18" s="2">
        <f t="shared" si="43"/>
        <v>0.0009045905012</v>
      </c>
      <c r="X18" s="2">
        <f t="shared" si="10"/>
        <v>1900</v>
      </c>
      <c r="Y18" s="2">
        <f t="shared" si="11"/>
        <v>32343119.78</v>
      </c>
      <c r="Z18" s="2">
        <f t="shared" si="12"/>
        <v>32.34311978</v>
      </c>
      <c r="AB18" s="2">
        <f t="shared" ref="AB18:AB21" si="46">MIN(POW(_xlfn.CEILING.MATH(D18/5),2)*5*5, 768)</f>
        <v>100</v>
      </c>
      <c r="AC18" s="2">
        <f t="shared" ref="AC18:AD18" si="44">R18/$AB18</f>
        <v>0.0003949750299</v>
      </c>
      <c r="AD18" s="2">
        <f t="shared" si="44"/>
        <v>0.000009045905012</v>
      </c>
    </row>
    <row r="19">
      <c r="A19" s="1" t="s">
        <v>29</v>
      </c>
      <c r="B19" s="1">
        <v>1.0</v>
      </c>
      <c r="C19" s="1">
        <v>10000.0</v>
      </c>
      <c r="D19" s="1">
        <v>50.0</v>
      </c>
      <c r="E19" s="1">
        <v>1.04693994E9</v>
      </c>
      <c r="F19" s="1">
        <v>4.6335366E8</v>
      </c>
      <c r="G19" s="1">
        <v>5.7973842E8</v>
      </c>
      <c r="H19" s="1">
        <v>3835980.0</v>
      </c>
      <c r="J19" s="2">
        <f t="shared" si="3"/>
        <v>57973.842</v>
      </c>
      <c r="K19" s="2">
        <f t="shared" si="4"/>
        <v>467247613.8</v>
      </c>
      <c r="M19" s="3">
        <f t="shared" si="5"/>
        <v>0.9916661878</v>
      </c>
      <c r="N19" s="3">
        <f t="shared" si="6"/>
        <v>0.0001240752018</v>
      </c>
      <c r="O19" s="3">
        <f t="shared" si="7"/>
        <v>0.00820973695</v>
      </c>
      <c r="P19" s="3">
        <f t="shared" si="8"/>
        <v>0.9998759248</v>
      </c>
      <c r="R19" s="2">
        <f>$J$3/J19</f>
        <v>4.808369306</v>
      </c>
      <c r="S19" s="2">
        <f>$K$3/K19</f>
        <v>0.01433705479</v>
      </c>
      <c r="U19" s="2">
        <f t="shared" ref="U19:V19" si="45">R19/$B19</f>
        <v>4.808369306</v>
      </c>
      <c r="V19" s="2">
        <f t="shared" si="45"/>
        <v>0.01433705479</v>
      </c>
      <c r="X19" s="2">
        <f t="shared" si="10"/>
        <v>247500</v>
      </c>
      <c r="Y19" s="2">
        <f t="shared" si="11"/>
        <v>4269166774</v>
      </c>
      <c r="Z19" s="2">
        <f t="shared" si="12"/>
        <v>4269.166774</v>
      </c>
      <c r="AB19" s="2">
        <f t="shared" si="46"/>
        <v>768</v>
      </c>
      <c r="AC19" s="2">
        <f t="shared" ref="AC19:AD19" si="47">R19/$AB19</f>
        <v>0.006260897533</v>
      </c>
      <c r="AD19" s="2">
        <f t="shared" si="47"/>
        <v>0.0000186680401</v>
      </c>
    </row>
    <row r="20">
      <c r="A20" s="1" t="s">
        <v>29</v>
      </c>
      <c r="B20" s="1">
        <v>1.0</v>
      </c>
      <c r="C20" s="1">
        <v>10000.0</v>
      </c>
      <c r="D20" s="1">
        <v>100.0</v>
      </c>
      <c r="E20" s="1">
        <v>1.41556806E9</v>
      </c>
      <c r="F20" s="1">
        <v>4.8276477E8</v>
      </c>
      <c r="G20" s="1">
        <v>9.2185173E8</v>
      </c>
      <c r="H20" s="1">
        <v>1.094184E7</v>
      </c>
      <c r="J20" s="2">
        <f t="shared" si="3"/>
        <v>92185.173</v>
      </c>
      <c r="K20" s="2">
        <f t="shared" si="4"/>
        <v>493798795.2</v>
      </c>
      <c r="M20" s="3">
        <f t="shared" si="5"/>
        <v>0.9776548155</v>
      </c>
      <c r="N20" s="3">
        <f t="shared" si="6"/>
        <v>0.0001866856985</v>
      </c>
      <c r="O20" s="3">
        <f t="shared" si="7"/>
        <v>0.02215849878</v>
      </c>
      <c r="P20" s="3">
        <f t="shared" si="8"/>
        <v>0.9998133143</v>
      </c>
      <c r="R20" s="2">
        <f>$J$4/J20</f>
        <v>28.24430801</v>
      </c>
      <c r="S20" s="2">
        <f>$K$4/K20</f>
        <v>0.07131547052</v>
      </c>
      <c r="U20" s="2">
        <f t="shared" ref="U20:V20" si="48">R20/$B20</f>
        <v>28.24430801</v>
      </c>
      <c r="V20" s="2">
        <f t="shared" si="48"/>
        <v>0.07131547052</v>
      </c>
      <c r="X20" s="2">
        <f t="shared" si="10"/>
        <v>1990000</v>
      </c>
      <c r="Y20" s="2">
        <f t="shared" si="11"/>
        <v>21586985577</v>
      </c>
      <c r="Z20" s="2">
        <f t="shared" si="12"/>
        <v>21586.98558</v>
      </c>
      <c r="AB20" s="2">
        <f t="shared" si="46"/>
        <v>768</v>
      </c>
      <c r="AC20" s="2">
        <f t="shared" ref="AC20:AD20" si="49">R20/$AB20</f>
        <v>0.03677644272</v>
      </c>
      <c r="AD20" s="2">
        <f t="shared" si="49"/>
        <v>0.00009285868557</v>
      </c>
    </row>
    <row r="21">
      <c r="A21" s="1" t="s">
        <v>29</v>
      </c>
      <c r="B21" s="1">
        <v>1.0</v>
      </c>
      <c r="C21" s="1">
        <v>10000.0</v>
      </c>
      <c r="D21" s="1">
        <v>250.0</v>
      </c>
      <c r="E21" s="1">
        <v>5.3747938E9</v>
      </c>
      <c r="F21" s="1">
        <v>3.93552776E8</v>
      </c>
      <c r="G21" s="1">
        <v>4.891919057E9</v>
      </c>
      <c r="H21" s="1">
        <v>8.9308295E7</v>
      </c>
      <c r="J21" s="2">
        <f t="shared" si="3"/>
        <v>489191.9057</v>
      </c>
      <c r="K21" s="2">
        <f t="shared" si="4"/>
        <v>483350262.9</v>
      </c>
      <c r="M21" s="3">
        <f t="shared" si="5"/>
        <v>0.8142186034</v>
      </c>
      <c r="N21" s="3">
        <f t="shared" si="6"/>
        <v>0.001012085734</v>
      </c>
      <c r="O21" s="3">
        <f t="shared" si="7"/>
        <v>0.1847693109</v>
      </c>
      <c r="P21" s="3">
        <f t="shared" si="8"/>
        <v>0.9989879143</v>
      </c>
      <c r="R21" s="2">
        <f>$J$5/J21</f>
        <v>79.64193512</v>
      </c>
      <c r="S21" s="2">
        <f>$K$5/K21</f>
        <v>0.4974461472</v>
      </c>
      <c r="U21" s="2">
        <f t="shared" ref="U21:V21" si="50">R21/$B21</f>
        <v>79.64193512</v>
      </c>
      <c r="V21" s="2">
        <f t="shared" si="50"/>
        <v>0.4974461472</v>
      </c>
      <c r="X21" s="2">
        <f t="shared" si="10"/>
        <v>31187500</v>
      </c>
      <c r="Y21" s="2">
        <f t="shared" si="11"/>
        <v>63753099012</v>
      </c>
      <c r="Z21" s="2">
        <f t="shared" si="12"/>
        <v>63753.09901</v>
      </c>
      <c r="AB21" s="2">
        <f t="shared" si="46"/>
        <v>768</v>
      </c>
      <c r="AC21" s="2">
        <f t="shared" ref="AC21:AD21" si="51">R21/$AB21</f>
        <v>0.1037004364</v>
      </c>
      <c r="AD21" s="2">
        <f t="shared" si="51"/>
        <v>0.0006477163375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