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AMO\Downloads\"/>
    </mc:Choice>
  </mc:AlternateContent>
  <xr:revisionPtr revIDLastSave="0" documentId="8_{D597CC18-189B-4F50-AFE6-8ABCB9A12310}" xr6:coauthVersionLast="36" xr6:coauthVersionMax="36" xr10:uidLastSave="{00000000-0000-0000-0000-000000000000}"/>
  <bookViews>
    <workbookView xWindow="0" yWindow="0" windowWidth="20490" windowHeight="7545" xr2:uid="{9430E6D9-11D6-4A3A-BF85-735C366CE550}"/>
  </bookViews>
  <sheets>
    <sheet name="Plantilla" sheetId="3" r:id="rId1"/>
  </sheets>
  <definedNames>
    <definedName name="solver_adj" localSheetId="0" hidden="1">Plantilla!$BD$32:$BD$33,Plantilla!$BL$33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Plantilla!$BB$37</definedName>
    <definedName name="solver_lhs2" localSheetId="0" hidden="1">Plantilla!$BB$39</definedName>
    <definedName name="solver_lhs3" localSheetId="0" hidden="1">Plantilla!$BB$41</definedName>
    <definedName name="solver_lhs4" localSheetId="0" hidden="1">Plantilla!$BB$43</definedName>
    <definedName name="solver_lhs5" localSheetId="0" hidden="1">Plantilla!$BJ$37</definedName>
    <definedName name="solver_lhs6" localSheetId="0" hidden="1">Plantilla!$BJ$39</definedName>
    <definedName name="solver_lhs7" localSheetId="0" hidden="1">Plantilla!$BJ$41</definedName>
    <definedName name="solver_lhs8" localSheetId="0" hidden="1">Plantilla!$BL$33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Plantilla!$BD$32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5</definedName>
    <definedName name="solver_rhs1" localSheetId="0" hidden="1">Plantilla!$BD$37</definedName>
    <definedName name="solver_rhs2" localSheetId="0" hidden="1">Plantilla!$BD$39</definedName>
    <definedName name="solver_rhs3" localSheetId="0" hidden="1">Plantilla!$BD$41</definedName>
    <definedName name="solver_rhs4" localSheetId="0" hidden="1">Plantilla!$BD$43</definedName>
    <definedName name="solver_rhs5" localSheetId="0" hidden="1">Plantilla!$BL$37</definedName>
    <definedName name="solver_rhs6" localSheetId="0" hidden="1">Plantilla!$BL$39</definedName>
    <definedName name="solver_rhs7" localSheetId="0" hidden="1">Plantilla!$BL$41</definedName>
    <definedName name="solver_rhs8" localSheetId="0" hidden="1">"binario"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37" i="3" l="1"/>
  <c r="BL39" i="3"/>
  <c r="BJ37" i="3"/>
  <c r="BJ39" i="3"/>
  <c r="BJ41" i="3"/>
  <c r="BD43" i="3"/>
  <c r="BD41" i="3"/>
  <c r="BD39" i="3"/>
  <c r="BD37" i="3"/>
  <c r="BB37" i="3"/>
  <c r="BB39" i="3"/>
  <c r="BB41" i="3"/>
  <c r="BB43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16" i="3"/>
  <c r="C49" i="3"/>
  <c r="C50" i="3"/>
  <c r="C51" i="3"/>
  <c r="C52" i="3"/>
  <c r="C53" i="3"/>
  <c r="C54" i="3"/>
  <c r="C55" i="3"/>
  <c r="C56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17" i="3"/>
  <c r="C18" i="3"/>
  <c r="C19" i="3"/>
  <c r="C20" i="3"/>
  <c r="C21" i="3"/>
  <c r="C22" i="3"/>
  <c r="C23" i="3"/>
  <c r="C24" i="3"/>
  <c r="C25" i="3"/>
  <c r="C26" i="3"/>
  <c r="C27" i="3"/>
  <c r="C28" i="3"/>
  <c r="C16" i="3"/>
  <c r="AU19" i="3" l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R19" i="3"/>
  <c r="AR20" i="3" s="1"/>
  <c r="AR21" i="3" s="1"/>
  <c r="AO19" i="3"/>
  <c r="AO20" i="3" s="1"/>
  <c r="AE19" i="3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T19" i="3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Q19" i="3"/>
  <c r="Q20" i="3" s="1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G40" i="3"/>
  <c r="BF40" i="3"/>
  <c r="BG39" i="3"/>
  <c r="BF39" i="3"/>
  <c r="BG38" i="3"/>
  <c r="BF38" i="3"/>
  <c r="BG37" i="3"/>
  <c r="BF37" i="3"/>
  <c r="AR13" i="3"/>
  <c r="AO13" i="3"/>
  <c r="T13" i="3"/>
  <c r="Q13" i="3"/>
  <c r="B38" i="3" l="1"/>
  <c r="AR22" i="3"/>
  <c r="AO21" i="3"/>
  <c r="Q21" i="3"/>
  <c r="B39" i="3" l="1"/>
  <c r="AR23" i="3"/>
  <c r="AO22" i="3"/>
  <c r="Q22" i="3"/>
  <c r="B40" i="3" l="1"/>
  <c r="AR24" i="3"/>
  <c r="AO23" i="3"/>
  <c r="Q23" i="3"/>
  <c r="B41" i="3" l="1"/>
  <c r="AR25" i="3"/>
  <c r="AO24" i="3"/>
  <c r="Q24" i="3"/>
  <c r="B42" i="3" l="1"/>
  <c r="AR26" i="3"/>
  <c r="AO25" i="3"/>
  <c r="Q25" i="3"/>
  <c r="B43" i="3" l="1"/>
  <c r="AR27" i="3"/>
  <c r="AO26" i="3"/>
  <c r="Q26" i="3"/>
  <c r="B44" i="3" l="1"/>
  <c r="AR28" i="3"/>
  <c r="AO27" i="3"/>
  <c r="Q27" i="3"/>
  <c r="B45" i="3" l="1"/>
  <c r="AR29" i="3"/>
  <c r="AO28" i="3"/>
  <c r="Q28" i="3"/>
  <c r="B46" i="3" l="1"/>
  <c r="AR30" i="3"/>
  <c r="AO29" i="3"/>
  <c r="Q29" i="3"/>
  <c r="B47" i="3" l="1"/>
  <c r="AR31" i="3"/>
  <c r="AO30" i="3"/>
  <c r="Q30" i="3"/>
  <c r="B48" i="3" l="1"/>
  <c r="AR32" i="3"/>
  <c r="AO31" i="3"/>
  <c r="Q31" i="3"/>
  <c r="B49" i="3" l="1"/>
  <c r="AR33" i="3"/>
  <c r="AO32" i="3"/>
  <c r="Q32" i="3"/>
  <c r="B50" i="3" l="1"/>
  <c r="AR34" i="3"/>
  <c r="AO33" i="3"/>
  <c r="Q33" i="3"/>
  <c r="B51" i="3" l="1"/>
  <c r="AR35" i="3"/>
  <c r="AO34" i="3"/>
  <c r="Q34" i="3"/>
  <c r="B52" i="3" l="1"/>
  <c r="AR36" i="3"/>
  <c r="AO35" i="3"/>
  <c r="Q35" i="3"/>
  <c r="B53" i="3" l="1"/>
  <c r="AR37" i="3"/>
  <c r="AO36" i="3"/>
  <c r="Q36" i="3"/>
  <c r="AR38" i="3" l="1"/>
  <c r="B54" i="3"/>
  <c r="AO37" i="3"/>
  <c r="Q37" i="3"/>
  <c r="Q38" i="3" l="1"/>
  <c r="B55" i="3"/>
  <c r="AO38" i="3"/>
  <c r="AR39" i="3"/>
  <c r="AR40" i="3" l="1"/>
  <c r="B56" i="3"/>
  <c r="AO39" i="3"/>
  <c r="Q39" i="3"/>
  <c r="Q40" i="3" l="1"/>
  <c r="AO40" i="3"/>
  <c r="AR41" i="3"/>
  <c r="AO41" i="3" l="1"/>
  <c r="AR42" i="3"/>
  <c r="Q41" i="3"/>
  <c r="AR43" i="3" l="1"/>
  <c r="Q42" i="3"/>
  <c r="AO42" i="3"/>
  <c r="Q43" i="3" l="1"/>
  <c r="AO43" i="3"/>
  <c r="AR44" i="3"/>
  <c r="AR45" i="3" l="1"/>
  <c r="Q44" i="3"/>
  <c r="AO44" i="3"/>
  <c r="Q45" i="3" l="1"/>
  <c r="AO45" i="3"/>
  <c r="AR46" i="3"/>
  <c r="AO46" i="3" l="1"/>
  <c r="AR47" i="3"/>
  <c r="Q46" i="3"/>
  <c r="AR48" i="3" l="1"/>
  <c r="Q47" i="3"/>
  <c r="AO47" i="3"/>
  <c r="Q48" i="3" l="1"/>
  <c r="AO48" i="3"/>
  <c r="AR49" i="3"/>
  <c r="AO49" i="3" l="1"/>
  <c r="AR50" i="3"/>
  <c r="Q49" i="3"/>
  <c r="AR51" i="3" l="1"/>
  <c r="Q50" i="3"/>
  <c r="AO50" i="3"/>
  <c r="Q51" i="3" l="1"/>
  <c r="AO51" i="3"/>
  <c r="AR52" i="3"/>
  <c r="AO52" i="3" l="1"/>
  <c r="AR53" i="3"/>
  <c r="Q52" i="3"/>
  <c r="AR54" i="3" l="1"/>
  <c r="Q53" i="3"/>
  <c r="AO53" i="3"/>
  <c r="Q54" i="3" l="1"/>
  <c r="AO54" i="3"/>
  <c r="AR55" i="3"/>
  <c r="AO55" i="3" l="1"/>
  <c r="AR56" i="3"/>
  <c r="Q55" i="3"/>
  <c r="Q56" i="3" l="1"/>
  <c r="AO56" i="3"/>
</calcChain>
</file>

<file path=xl/sharedStrings.xml><?xml version="1.0" encoding="utf-8"?>
<sst xmlns="http://schemas.openxmlformats.org/spreadsheetml/2006/main" count="51" uniqueCount="32">
  <si>
    <t>IIND 4101 - Optimización Avanzada</t>
  </si>
  <si>
    <t>Taller 3: The Vehicle Routing Problem with Time Windows y Técnicas de Linealización</t>
  </si>
  <si>
    <t>Punto a</t>
  </si>
  <si>
    <t>Punto c</t>
  </si>
  <si>
    <t>Punto d</t>
  </si>
  <si>
    <t>TODO</t>
  </si>
  <si>
    <t>Aproximación Lineal</t>
  </si>
  <si>
    <t>Función f(w)</t>
  </si>
  <si>
    <t>w</t>
  </si>
  <si>
    <t>f(w)</t>
  </si>
  <si>
    <t>Ecuación de la Recta Tangente</t>
  </si>
  <si>
    <t>x</t>
  </si>
  <si>
    <t>y</t>
  </si>
  <si>
    <t>Esquema de la Formulación Matemática</t>
  </si>
  <si>
    <t>Solver</t>
  </si>
  <si>
    <t>Z</t>
  </si>
  <si>
    <t>W</t>
  </si>
  <si>
    <t>Y</t>
  </si>
  <si>
    <t xml:space="preserve">w_o </t>
  </si>
  <si>
    <t xml:space="preserve">f(w_o) </t>
  </si>
  <si>
    <t>Restricción 1: z &gt;= recta tangente 1</t>
  </si>
  <si>
    <t>&gt;=</t>
  </si>
  <si>
    <t>Restricción 2: z &gt;= recta tangente 2</t>
  </si>
  <si>
    <t>Restricción 3: z &gt;= recta tangente 3</t>
  </si>
  <si>
    <t>Restricción 4: z &gt;= recta tangente 4</t>
  </si>
  <si>
    <t>Restricción 5:</t>
  </si>
  <si>
    <t>&lt;=</t>
  </si>
  <si>
    <t>Restricción 6:</t>
  </si>
  <si>
    <t>Restricción 7: w &lt;= 20</t>
  </si>
  <si>
    <t xml:space="preserve">Punto b </t>
  </si>
  <si>
    <t>Punto f</t>
  </si>
  <si>
    <t>Punto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</si>
</sst>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26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F9F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f(w)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Plantilla!$C$15</c:f>
              <c:strCache>
                <c:ptCount val="1"/>
                <c:pt idx="0">
                  <c:v>f(w)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Plantilla!$C$16:$C$56</c:f>
              <c:numCache>
                <c:formatCode>General</c:formatCode>
                <c:ptCount val="41"/>
                <c:pt idx="0">
                  <c:v>115</c:v>
                </c:pt>
                <c:pt idx="1">
                  <c:v>105.25</c:v>
                </c:pt>
                <c:pt idx="2">
                  <c:v>96</c:v>
                </c:pt>
                <c:pt idx="3">
                  <c:v>87.25</c:v>
                </c:pt>
                <c:pt idx="4">
                  <c:v>79</c:v>
                </c:pt>
                <c:pt idx="5">
                  <c:v>71.25</c:v>
                </c:pt>
                <c:pt idx="6">
                  <c:v>64</c:v>
                </c:pt>
                <c:pt idx="7">
                  <c:v>57.25</c:v>
                </c:pt>
                <c:pt idx="8">
                  <c:v>51</c:v>
                </c:pt>
                <c:pt idx="9">
                  <c:v>45.25</c:v>
                </c:pt>
                <c:pt idx="10">
                  <c:v>40</c:v>
                </c:pt>
                <c:pt idx="11">
                  <c:v>35.25</c:v>
                </c:pt>
                <c:pt idx="12">
                  <c:v>31</c:v>
                </c:pt>
                <c:pt idx="13">
                  <c:v>27.25</c:v>
                </c:pt>
                <c:pt idx="14">
                  <c:v>24</c:v>
                </c:pt>
                <c:pt idx="15">
                  <c:v>21.25</c:v>
                </c:pt>
                <c:pt idx="16">
                  <c:v>19</c:v>
                </c:pt>
                <c:pt idx="17">
                  <c:v>17.25</c:v>
                </c:pt>
                <c:pt idx="18">
                  <c:v>16</c:v>
                </c:pt>
                <c:pt idx="19">
                  <c:v>15.25</c:v>
                </c:pt>
                <c:pt idx="20">
                  <c:v>15</c:v>
                </c:pt>
                <c:pt idx="21">
                  <c:v>15.25</c:v>
                </c:pt>
                <c:pt idx="22">
                  <c:v>16</c:v>
                </c:pt>
                <c:pt idx="23">
                  <c:v>17.25</c:v>
                </c:pt>
                <c:pt idx="24">
                  <c:v>19</c:v>
                </c:pt>
                <c:pt idx="25">
                  <c:v>21.25</c:v>
                </c:pt>
                <c:pt idx="26">
                  <c:v>24</c:v>
                </c:pt>
                <c:pt idx="27">
                  <c:v>27.25</c:v>
                </c:pt>
                <c:pt idx="28">
                  <c:v>31</c:v>
                </c:pt>
                <c:pt idx="29">
                  <c:v>35.25</c:v>
                </c:pt>
                <c:pt idx="30">
                  <c:v>40</c:v>
                </c:pt>
                <c:pt idx="31">
                  <c:v>45.25</c:v>
                </c:pt>
                <c:pt idx="32">
                  <c:v>51</c:v>
                </c:pt>
                <c:pt idx="33">
                  <c:v>57.25</c:v>
                </c:pt>
                <c:pt idx="34">
                  <c:v>64</c:v>
                </c:pt>
                <c:pt idx="35">
                  <c:v>71.25</c:v>
                </c:pt>
                <c:pt idx="36">
                  <c:v>79</c:v>
                </c:pt>
                <c:pt idx="37">
                  <c:v>87.25</c:v>
                </c:pt>
                <c:pt idx="38">
                  <c:v>96</c:v>
                </c:pt>
                <c:pt idx="39">
                  <c:v>105.25</c:v>
                </c:pt>
                <c:pt idx="4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3-44DC-A613-65CC747A0F9D}"/>
            </c:ext>
          </c:extLst>
        </c:ser>
        <c:ser>
          <c:idx val="1"/>
          <c:order val="1"/>
          <c:tx>
            <c:strRef>
              <c:f>Plantilla!$Q$13</c:f>
              <c:strCache>
                <c:ptCount val="1"/>
                <c:pt idx="0">
                  <c:v>Tangente P = (1,96)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Plantilla!$R$16:$R$56</c:f>
              <c:numCache>
                <c:formatCode>General</c:formatCode>
                <c:ptCount val="41"/>
                <c:pt idx="0">
                  <c:v>114</c:v>
                </c:pt>
                <c:pt idx="1">
                  <c:v>105</c:v>
                </c:pt>
                <c:pt idx="2">
                  <c:v>96</c:v>
                </c:pt>
                <c:pt idx="3">
                  <c:v>87</c:v>
                </c:pt>
                <c:pt idx="4">
                  <c:v>78</c:v>
                </c:pt>
                <c:pt idx="5">
                  <c:v>69</c:v>
                </c:pt>
                <c:pt idx="6">
                  <c:v>60</c:v>
                </c:pt>
                <c:pt idx="7">
                  <c:v>51</c:v>
                </c:pt>
                <c:pt idx="8">
                  <c:v>42</c:v>
                </c:pt>
                <c:pt idx="9">
                  <c:v>33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-3</c:v>
                </c:pt>
                <c:pt idx="14">
                  <c:v>-12</c:v>
                </c:pt>
                <c:pt idx="15">
                  <c:v>-21</c:v>
                </c:pt>
                <c:pt idx="16">
                  <c:v>-30</c:v>
                </c:pt>
                <c:pt idx="17">
                  <c:v>-39</c:v>
                </c:pt>
                <c:pt idx="18">
                  <c:v>-48</c:v>
                </c:pt>
                <c:pt idx="19">
                  <c:v>-57</c:v>
                </c:pt>
                <c:pt idx="20">
                  <c:v>-66</c:v>
                </c:pt>
                <c:pt idx="21">
                  <c:v>-75</c:v>
                </c:pt>
                <c:pt idx="22">
                  <c:v>-84</c:v>
                </c:pt>
                <c:pt idx="23">
                  <c:v>-93</c:v>
                </c:pt>
                <c:pt idx="24">
                  <c:v>-102</c:v>
                </c:pt>
                <c:pt idx="25">
                  <c:v>-111</c:v>
                </c:pt>
                <c:pt idx="26">
                  <c:v>-120</c:v>
                </c:pt>
                <c:pt idx="27">
                  <c:v>-129</c:v>
                </c:pt>
                <c:pt idx="28">
                  <c:v>-138</c:v>
                </c:pt>
                <c:pt idx="29">
                  <c:v>-147</c:v>
                </c:pt>
                <c:pt idx="30">
                  <c:v>-156</c:v>
                </c:pt>
                <c:pt idx="31">
                  <c:v>-165</c:v>
                </c:pt>
                <c:pt idx="32">
                  <c:v>-174</c:v>
                </c:pt>
                <c:pt idx="33">
                  <c:v>-183</c:v>
                </c:pt>
                <c:pt idx="34">
                  <c:v>-192</c:v>
                </c:pt>
                <c:pt idx="35">
                  <c:v>-201</c:v>
                </c:pt>
                <c:pt idx="36">
                  <c:v>-210</c:v>
                </c:pt>
                <c:pt idx="37">
                  <c:v>-219</c:v>
                </c:pt>
                <c:pt idx="38">
                  <c:v>-228</c:v>
                </c:pt>
                <c:pt idx="39">
                  <c:v>-237</c:v>
                </c:pt>
                <c:pt idx="40">
                  <c:v>-246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3-44DC-A613-65CC747A0F9D}"/>
            </c:ext>
          </c:extLst>
        </c:ser>
        <c:ser>
          <c:idx val="2"/>
          <c:order val="2"/>
          <c:tx>
            <c:strRef>
              <c:f>Plantilla!$T$13</c:f>
              <c:strCache>
                <c:ptCount val="1"/>
                <c:pt idx="0">
                  <c:v>Tangente P = (13,24)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Plantilla!$U$16:$U$56</c:f>
              <c:numCache>
                <c:formatCode>General</c:formatCode>
                <c:ptCount val="41"/>
                <c:pt idx="0">
                  <c:v>-54</c:v>
                </c:pt>
                <c:pt idx="1">
                  <c:v>-51</c:v>
                </c:pt>
                <c:pt idx="2">
                  <c:v>-48</c:v>
                </c:pt>
                <c:pt idx="3">
                  <c:v>-45</c:v>
                </c:pt>
                <c:pt idx="4">
                  <c:v>-42</c:v>
                </c:pt>
                <c:pt idx="5">
                  <c:v>-39</c:v>
                </c:pt>
                <c:pt idx="6">
                  <c:v>-36</c:v>
                </c:pt>
                <c:pt idx="7">
                  <c:v>-33</c:v>
                </c:pt>
                <c:pt idx="8">
                  <c:v>-30</c:v>
                </c:pt>
                <c:pt idx="9">
                  <c:v>-27</c:v>
                </c:pt>
                <c:pt idx="10">
                  <c:v>-24</c:v>
                </c:pt>
                <c:pt idx="11">
                  <c:v>-21</c:v>
                </c:pt>
                <c:pt idx="12">
                  <c:v>-18</c:v>
                </c:pt>
                <c:pt idx="13">
                  <c:v>-15</c:v>
                </c:pt>
                <c:pt idx="14">
                  <c:v>-12</c:v>
                </c:pt>
                <c:pt idx="15">
                  <c:v>-9</c:v>
                </c:pt>
                <c:pt idx="16">
                  <c:v>-6</c:v>
                </c:pt>
                <c:pt idx="17">
                  <c:v>-3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18</c:v>
                </c:pt>
                <c:pt idx="25">
                  <c:v>21</c:v>
                </c:pt>
                <c:pt idx="26">
                  <c:v>24</c:v>
                </c:pt>
                <c:pt idx="27">
                  <c:v>27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  <c:pt idx="34">
                  <c:v>48</c:v>
                </c:pt>
                <c:pt idx="35">
                  <c:v>51</c:v>
                </c:pt>
                <c:pt idx="36">
                  <c:v>54</c:v>
                </c:pt>
                <c:pt idx="37">
                  <c:v>57</c:v>
                </c:pt>
                <c:pt idx="38">
                  <c:v>60</c:v>
                </c:pt>
                <c:pt idx="39">
                  <c:v>63</c:v>
                </c:pt>
                <c:pt idx="4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3-44DC-A613-65CC747A0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6064"/>
        <c:axId val="126342576"/>
      </c:lineChart>
      <c:catAx>
        <c:axId val="132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42576"/>
        <c:crosses val="autoZero"/>
        <c:auto val="1"/>
        <c:lblAlgn val="ctr"/>
        <c:lblOffset val="100"/>
        <c:noMultiLvlLbl val="0"/>
      </c:catAx>
      <c:valAx>
        <c:axId val="126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f(w)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Plantilla!$C$15</c:f>
              <c:strCache>
                <c:ptCount val="1"/>
                <c:pt idx="0">
                  <c:v>f(w)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Plantilla!$C$16:$C$56</c:f>
              <c:numCache>
                <c:formatCode>General</c:formatCode>
                <c:ptCount val="41"/>
                <c:pt idx="0">
                  <c:v>115</c:v>
                </c:pt>
                <c:pt idx="1">
                  <c:v>105.25</c:v>
                </c:pt>
                <c:pt idx="2">
                  <c:v>96</c:v>
                </c:pt>
                <c:pt idx="3">
                  <c:v>87.25</c:v>
                </c:pt>
                <c:pt idx="4">
                  <c:v>79</c:v>
                </c:pt>
                <c:pt idx="5">
                  <c:v>71.25</c:v>
                </c:pt>
                <c:pt idx="6">
                  <c:v>64</c:v>
                </c:pt>
                <c:pt idx="7">
                  <c:v>57.25</c:v>
                </c:pt>
                <c:pt idx="8">
                  <c:v>51</c:v>
                </c:pt>
                <c:pt idx="9">
                  <c:v>45.25</c:v>
                </c:pt>
                <c:pt idx="10">
                  <c:v>40</c:v>
                </c:pt>
                <c:pt idx="11">
                  <c:v>35.25</c:v>
                </c:pt>
                <c:pt idx="12">
                  <c:v>31</c:v>
                </c:pt>
                <c:pt idx="13">
                  <c:v>27.25</c:v>
                </c:pt>
                <c:pt idx="14">
                  <c:v>24</c:v>
                </c:pt>
                <c:pt idx="15">
                  <c:v>21.25</c:v>
                </c:pt>
                <c:pt idx="16">
                  <c:v>19</c:v>
                </c:pt>
                <c:pt idx="17">
                  <c:v>17.25</c:v>
                </c:pt>
                <c:pt idx="18">
                  <c:v>16</c:v>
                </c:pt>
                <c:pt idx="19">
                  <c:v>15.25</c:v>
                </c:pt>
                <c:pt idx="20">
                  <c:v>15</c:v>
                </c:pt>
                <c:pt idx="21">
                  <c:v>15.25</c:v>
                </c:pt>
                <c:pt idx="22">
                  <c:v>16</c:v>
                </c:pt>
                <c:pt idx="23">
                  <c:v>17.25</c:v>
                </c:pt>
                <c:pt idx="24">
                  <c:v>19</c:v>
                </c:pt>
                <c:pt idx="25">
                  <c:v>21.25</c:v>
                </c:pt>
                <c:pt idx="26">
                  <c:v>24</c:v>
                </c:pt>
                <c:pt idx="27">
                  <c:v>27.25</c:v>
                </c:pt>
                <c:pt idx="28">
                  <c:v>31</c:v>
                </c:pt>
                <c:pt idx="29">
                  <c:v>35.25</c:v>
                </c:pt>
                <c:pt idx="30">
                  <c:v>40</c:v>
                </c:pt>
                <c:pt idx="31">
                  <c:v>45.25</c:v>
                </c:pt>
                <c:pt idx="32">
                  <c:v>51</c:v>
                </c:pt>
                <c:pt idx="33">
                  <c:v>57.25</c:v>
                </c:pt>
                <c:pt idx="34">
                  <c:v>64</c:v>
                </c:pt>
                <c:pt idx="35">
                  <c:v>71.25</c:v>
                </c:pt>
                <c:pt idx="36">
                  <c:v>79</c:v>
                </c:pt>
                <c:pt idx="37">
                  <c:v>87.25</c:v>
                </c:pt>
                <c:pt idx="38">
                  <c:v>96</c:v>
                </c:pt>
                <c:pt idx="39">
                  <c:v>105.25</c:v>
                </c:pt>
                <c:pt idx="4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5-4CDA-91DE-41B557D9F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6064"/>
        <c:axId val="126342576"/>
      </c:lineChart>
      <c:catAx>
        <c:axId val="132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42576"/>
        <c:crosses val="autoZero"/>
        <c:auto val="1"/>
        <c:lblAlgn val="ctr"/>
        <c:lblOffset val="100"/>
        <c:noMultiLvlLbl val="0"/>
      </c:catAx>
      <c:valAx>
        <c:axId val="126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f(w)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Plantilla!$C$15</c:f>
              <c:strCache>
                <c:ptCount val="1"/>
                <c:pt idx="0">
                  <c:v>f(w)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Plantilla!$C$16:$C$56</c:f>
              <c:numCache>
                <c:formatCode>General</c:formatCode>
                <c:ptCount val="41"/>
                <c:pt idx="0">
                  <c:v>115</c:v>
                </c:pt>
                <c:pt idx="1">
                  <c:v>105.25</c:v>
                </c:pt>
                <c:pt idx="2">
                  <c:v>96</c:v>
                </c:pt>
                <c:pt idx="3">
                  <c:v>87.25</c:v>
                </c:pt>
                <c:pt idx="4">
                  <c:v>79</c:v>
                </c:pt>
                <c:pt idx="5">
                  <c:v>71.25</c:v>
                </c:pt>
                <c:pt idx="6">
                  <c:v>64</c:v>
                </c:pt>
                <c:pt idx="7">
                  <c:v>57.25</c:v>
                </c:pt>
                <c:pt idx="8">
                  <c:v>51</c:v>
                </c:pt>
                <c:pt idx="9">
                  <c:v>45.25</c:v>
                </c:pt>
                <c:pt idx="10">
                  <c:v>40</c:v>
                </c:pt>
                <c:pt idx="11">
                  <c:v>35.25</c:v>
                </c:pt>
                <c:pt idx="12">
                  <c:v>31</c:v>
                </c:pt>
                <c:pt idx="13">
                  <c:v>27.25</c:v>
                </c:pt>
                <c:pt idx="14">
                  <c:v>24</c:v>
                </c:pt>
                <c:pt idx="15">
                  <c:v>21.25</c:v>
                </c:pt>
                <c:pt idx="16">
                  <c:v>19</c:v>
                </c:pt>
                <c:pt idx="17">
                  <c:v>17.25</c:v>
                </c:pt>
                <c:pt idx="18">
                  <c:v>16</c:v>
                </c:pt>
                <c:pt idx="19">
                  <c:v>15.25</c:v>
                </c:pt>
                <c:pt idx="20">
                  <c:v>15</c:v>
                </c:pt>
                <c:pt idx="21">
                  <c:v>15.25</c:v>
                </c:pt>
                <c:pt idx="22">
                  <c:v>16</c:v>
                </c:pt>
                <c:pt idx="23">
                  <c:v>17.25</c:v>
                </c:pt>
                <c:pt idx="24">
                  <c:v>19</c:v>
                </c:pt>
                <c:pt idx="25">
                  <c:v>21.25</c:v>
                </c:pt>
                <c:pt idx="26">
                  <c:v>24</c:v>
                </c:pt>
                <c:pt idx="27">
                  <c:v>27.25</c:v>
                </c:pt>
                <c:pt idx="28">
                  <c:v>31</c:v>
                </c:pt>
                <c:pt idx="29">
                  <c:v>35.25</c:v>
                </c:pt>
                <c:pt idx="30">
                  <c:v>40</c:v>
                </c:pt>
                <c:pt idx="31">
                  <c:v>45.25</c:v>
                </c:pt>
                <c:pt idx="32">
                  <c:v>51</c:v>
                </c:pt>
                <c:pt idx="33">
                  <c:v>57.25</c:v>
                </c:pt>
                <c:pt idx="34">
                  <c:v>64</c:v>
                </c:pt>
                <c:pt idx="35">
                  <c:v>71.25</c:v>
                </c:pt>
                <c:pt idx="36">
                  <c:v>79</c:v>
                </c:pt>
                <c:pt idx="37">
                  <c:v>87.25</c:v>
                </c:pt>
                <c:pt idx="38">
                  <c:v>96</c:v>
                </c:pt>
                <c:pt idx="39">
                  <c:v>105.25</c:v>
                </c:pt>
                <c:pt idx="4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7-4C7D-B0E4-FB915A6E2E51}"/>
            </c:ext>
          </c:extLst>
        </c:ser>
        <c:ser>
          <c:idx val="1"/>
          <c:order val="1"/>
          <c:tx>
            <c:strRef>
              <c:f>Plantilla!$AE$13</c:f>
              <c:strCache>
                <c:ptCount val="1"/>
                <c:pt idx="0">
                  <c:v>Aproximación Lineal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Plantilla!$AF$16:$AF$56</c:f>
              <c:numCache>
                <c:formatCode>General</c:formatCode>
                <c:ptCount val="41"/>
                <c:pt idx="0">
                  <c:v>114</c:v>
                </c:pt>
                <c:pt idx="1">
                  <c:v>105</c:v>
                </c:pt>
                <c:pt idx="2">
                  <c:v>96</c:v>
                </c:pt>
                <c:pt idx="3">
                  <c:v>87</c:v>
                </c:pt>
                <c:pt idx="4">
                  <c:v>78</c:v>
                </c:pt>
                <c:pt idx="5">
                  <c:v>69</c:v>
                </c:pt>
                <c:pt idx="6">
                  <c:v>60</c:v>
                </c:pt>
                <c:pt idx="7">
                  <c:v>51</c:v>
                </c:pt>
                <c:pt idx="8">
                  <c:v>42</c:v>
                </c:pt>
                <c:pt idx="9">
                  <c:v>33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-3</c:v>
                </c:pt>
                <c:pt idx="14">
                  <c:v>-12</c:v>
                </c:pt>
                <c:pt idx="15">
                  <c:v>-9</c:v>
                </c:pt>
                <c:pt idx="16">
                  <c:v>-6</c:v>
                </c:pt>
                <c:pt idx="17">
                  <c:v>-3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18</c:v>
                </c:pt>
                <c:pt idx="25">
                  <c:v>21</c:v>
                </c:pt>
                <c:pt idx="26">
                  <c:v>24</c:v>
                </c:pt>
                <c:pt idx="27">
                  <c:v>27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  <c:pt idx="34">
                  <c:v>48</c:v>
                </c:pt>
                <c:pt idx="35">
                  <c:v>51</c:v>
                </c:pt>
                <c:pt idx="36">
                  <c:v>54</c:v>
                </c:pt>
                <c:pt idx="37">
                  <c:v>57</c:v>
                </c:pt>
                <c:pt idx="38">
                  <c:v>60</c:v>
                </c:pt>
                <c:pt idx="39">
                  <c:v>63</c:v>
                </c:pt>
                <c:pt idx="4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7-4C7D-B0E4-FB915A6E2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6064"/>
        <c:axId val="126342576"/>
      </c:lineChart>
      <c:catAx>
        <c:axId val="132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42576"/>
        <c:crosses val="autoZero"/>
        <c:auto val="1"/>
        <c:lblAlgn val="ctr"/>
        <c:lblOffset val="100"/>
        <c:noMultiLvlLbl val="0"/>
      </c:catAx>
      <c:valAx>
        <c:axId val="126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f(w)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Plantilla!$C$15</c:f>
              <c:strCache>
                <c:ptCount val="1"/>
                <c:pt idx="0">
                  <c:v>f(w)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Plantilla!$C$16:$C$56</c:f>
              <c:numCache>
                <c:formatCode>General</c:formatCode>
                <c:ptCount val="41"/>
                <c:pt idx="0">
                  <c:v>115</c:v>
                </c:pt>
                <c:pt idx="1">
                  <c:v>105.25</c:v>
                </c:pt>
                <c:pt idx="2">
                  <c:v>96</c:v>
                </c:pt>
                <c:pt idx="3">
                  <c:v>87.25</c:v>
                </c:pt>
                <c:pt idx="4">
                  <c:v>79</c:v>
                </c:pt>
                <c:pt idx="5">
                  <c:v>71.25</c:v>
                </c:pt>
                <c:pt idx="6">
                  <c:v>64</c:v>
                </c:pt>
                <c:pt idx="7">
                  <c:v>57.25</c:v>
                </c:pt>
                <c:pt idx="8">
                  <c:v>51</c:v>
                </c:pt>
                <c:pt idx="9">
                  <c:v>45.25</c:v>
                </c:pt>
                <c:pt idx="10">
                  <c:v>40</c:v>
                </c:pt>
                <c:pt idx="11">
                  <c:v>35.25</c:v>
                </c:pt>
                <c:pt idx="12">
                  <c:v>31</c:v>
                </c:pt>
                <c:pt idx="13">
                  <c:v>27.25</c:v>
                </c:pt>
                <c:pt idx="14">
                  <c:v>24</c:v>
                </c:pt>
                <c:pt idx="15">
                  <c:v>21.25</c:v>
                </c:pt>
                <c:pt idx="16">
                  <c:v>19</c:v>
                </c:pt>
                <c:pt idx="17">
                  <c:v>17.25</c:v>
                </c:pt>
                <c:pt idx="18">
                  <c:v>16</c:v>
                </c:pt>
                <c:pt idx="19">
                  <c:v>15.25</c:v>
                </c:pt>
                <c:pt idx="20">
                  <c:v>15</c:v>
                </c:pt>
                <c:pt idx="21">
                  <c:v>15.25</c:v>
                </c:pt>
                <c:pt idx="22">
                  <c:v>16</c:v>
                </c:pt>
                <c:pt idx="23">
                  <c:v>17.25</c:v>
                </c:pt>
                <c:pt idx="24">
                  <c:v>19</c:v>
                </c:pt>
                <c:pt idx="25">
                  <c:v>21.25</c:v>
                </c:pt>
                <c:pt idx="26">
                  <c:v>24</c:v>
                </c:pt>
                <c:pt idx="27">
                  <c:v>27.25</c:v>
                </c:pt>
                <c:pt idx="28">
                  <c:v>31</c:v>
                </c:pt>
                <c:pt idx="29">
                  <c:v>35.25</c:v>
                </c:pt>
                <c:pt idx="30">
                  <c:v>40</c:v>
                </c:pt>
                <c:pt idx="31">
                  <c:v>45.25</c:v>
                </c:pt>
                <c:pt idx="32">
                  <c:v>51</c:v>
                </c:pt>
                <c:pt idx="33">
                  <c:v>57.25</c:v>
                </c:pt>
                <c:pt idx="34">
                  <c:v>64</c:v>
                </c:pt>
                <c:pt idx="35">
                  <c:v>71.25</c:v>
                </c:pt>
                <c:pt idx="36">
                  <c:v>79</c:v>
                </c:pt>
                <c:pt idx="37">
                  <c:v>87.25</c:v>
                </c:pt>
                <c:pt idx="38">
                  <c:v>96</c:v>
                </c:pt>
                <c:pt idx="39">
                  <c:v>105.25</c:v>
                </c:pt>
                <c:pt idx="4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1-4BBC-9AAB-0796EEC025BA}"/>
            </c:ext>
          </c:extLst>
        </c:ser>
        <c:ser>
          <c:idx val="1"/>
          <c:order val="1"/>
          <c:tx>
            <c:strRef>
              <c:f>Plantilla!$Q$13</c:f>
              <c:strCache>
                <c:ptCount val="1"/>
                <c:pt idx="0">
                  <c:v>Tangente P = (1,96)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Plantilla!$R$16:$R$56</c:f>
              <c:numCache>
                <c:formatCode>General</c:formatCode>
                <c:ptCount val="41"/>
                <c:pt idx="0">
                  <c:v>114</c:v>
                </c:pt>
                <c:pt idx="1">
                  <c:v>105</c:v>
                </c:pt>
                <c:pt idx="2">
                  <c:v>96</c:v>
                </c:pt>
                <c:pt idx="3">
                  <c:v>87</c:v>
                </c:pt>
                <c:pt idx="4">
                  <c:v>78</c:v>
                </c:pt>
                <c:pt idx="5">
                  <c:v>69</c:v>
                </c:pt>
                <c:pt idx="6">
                  <c:v>60</c:v>
                </c:pt>
                <c:pt idx="7">
                  <c:v>51</c:v>
                </c:pt>
                <c:pt idx="8">
                  <c:v>42</c:v>
                </c:pt>
                <c:pt idx="9">
                  <c:v>33</c:v>
                </c:pt>
                <c:pt idx="10">
                  <c:v>24</c:v>
                </c:pt>
                <c:pt idx="11">
                  <c:v>15</c:v>
                </c:pt>
                <c:pt idx="12">
                  <c:v>6</c:v>
                </c:pt>
                <c:pt idx="13">
                  <c:v>-3</c:v>
                </c:pt>
                <c:pt idx="14">
                  <c:v>-12</c:v>
                </c:pt>
                <c:pt idx="15">
                  <c:v>-21</c:v>
                </c:pt>
                <c:pt idx="16">
                  <c:v>-30</c:v>
                </c:pt>
                <c:pt idx="17">
                  <c:v>-39</c:v>
                </c:pt>
                <c:pt idx="18">
                  <c:v>-48</c:v>
                </c:pt>
                <c:pt idx="19">
                  <c:v>-57</c:v>
                </c:pt>
                <c:pt idx="20">
                  <c:v>-66</c:v>
                </c:pt>
                <c:pt idx="21">
                  <c:v>-75</c:v>
                </c:pt>
                <c:pt idx="22">
                  <c:v>-84</c:v>
                </c:pt>
                <c:pt idx="23">
                  <c:v>-93</c:v>
                </c:pt>
                <c:pt idx="24">
                  <c:v>-102</c:v>
                </c:pt>
                <c:pt idx="25">
                  <c:v>-111</c:v>
                </c:pt>
                <c:pt idx="26">
                  <c:v>-120</c:v>
                </c:pt>
                <c:pt idx="27">
                  <c:v>-129</c:v>
                </c:pt>
                <c:pt idx="28">
                  <c:v>-138</c:v>
                </c:pt>
                <c:pt idx="29">
                  <c:v>-147</c:v>
                </c:pt>
                <c:pt idx="30">
                  <c:v>-156</c:v>
                </c:pt>
                <c:pt idx="31">
                  <c:v>-165</c:v>
                </c:pt>
                <c:pt idx="32">
                  <c:v>-174</c:v>
                </c:pt>
                <c:pt idx="33">
                  <c:v>-183</c:v>
                </c:pt>
                <c:pt idx="34">
                  <c:v>-192</c:v>
                </c:pt>
                <c:pt idx="35">
                  <c:v>-201</c:v>
                </c:pt>
                <c:pt idx="36">
                  <c:v>-210</c:v>
                </c:pt>
                <c:pt idx="37">
                  <c:v>-219</c:v>
                </c:pt>
                <c:pt idx="38">
                  <c:v>-228</c:v>
                </c:pt>
                <c:pt idx="39">
                  <c:v>-237</c:v>
                </c:pt>
                <c:pt idx="40">
                  <c:v>-246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C1-4BBC-9AAB-0796EEC025BA}"/>
            </c:ext>
          </c:extLst>
        </c:ser>
        <c:ser>
          <c:idx val="2"/>
          <c:order val="2"/>
          <c:tx>
            <c:strRef>
              <c:f>Plantilla!$T$13</c:f>
              <c:strCache>
                <c:ptCount val="1"/>
                <c:pt idx="0">
                  <c:v>Tangente P = (13,24)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Plantilla!$U$16:$U$56</c:f>
              <c:numCache>
                <c:formatCode>General</c:formatCode>
                <c:ptCount val="41"/>
                <c:pt idx="0">
                  <c:v>-54</c:v>
                </c:pt>
                <c:pt idx="1">
                  <c:v>-51</c:v>
                </c:pt>
                <c:pt idx="2">
                  <c:v>-48</c:v>
                </c:pt>
                <c:pt idx="3">
                  <c:v>-45</c:v>
                </c:pt>
                <c:pt idx="4">
                  <c:v>-42</c:v>
                </c:pt>
                <c:pt idx="5">
                  <c:v>-39</c:v>
                </c:pt>
                <c:pt idx="6">
                  <c:v>-36</c:v>
                </c:pt>
                <c:pt idx="7">
                  <c:v>-33</c:v>
                </c:pt>
                <c:pt idx="8">
                  <c:v>-30</c:v>
                </c:pt>
                <c:pt idx="9">
                  <c:v>-27</c:v>
                </c:pt>
                <c:pt idx="10">
                  <c:v>-24</c:v>
                </c:pt>
                <c:pt idx="11">
                  <c:v>-21</c:v>
                </c:pt>
                <c:pt idx="12">
                  <c:v>-18</c:v>
                </c:pt>
                <c:pt idx="13">
                  <c:v>-15</c:v>
                </c:pt>
                <c:pt idx="14">
                  <c:v>-12</c:v>
                </c:pt>
                <c:pt idx="15">
                  <c:v>-9</c:v>
                </c:pt>
                <c:pt idx="16">
                  <c:v>-6</c:v>
                </c:pt>
                <c:pt idx="17">
                  <c:v>-3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18</c:v>
                </c:pt>
                <c:pt idx="25">
                  <c:v>21</c:v>
                </c:pt>
                <c:pt idx="26">
                  <c:v>24</c:v>
                </c:pt>
                <c:pt idx="27">
                  <c:v>27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  <c:pt idx="34">
                  <c:v>48</c:v>
                </c:pt>
                <c:pt idx="35">
                  <c:v>51</c:v>
                </c:pt>
                <c:pt idx="36">
                  <c:v>54</c:v>
                </c:pt>
                <c:pt idx="37">
                  <c:v>57</c:v>
                </c:pt>
                <c:pt idx="38">
                  <c:v>60</c:v>
                </c:pt>
                <c:pt idx="39">
                  <c:v>63</c:v>
                </c:pt>
                <c:pt idx="4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C1-4BBC-9AAB-0796EEC025BA}"/>
            </c:ext>
          </c:extLst>
        </c:ser>
        <c:ser>
          <c:idx val="3"/>
          <c:order val="3"/>
          <c:tx>
            <c:strRef>
              <c:f>Plantilla!$AO$13</c:f>
              <c:strCache>
                <c:ptCount val="1"/>
                <c:pt idx="0">
                  <c:v>Tangente P = (6,31)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Plantilla!$AP$16:$AP$56</c:f>
              <c:numCache>
                <c:formatCode>General</c:formatCode>
                <c:ptCount val="41"/>
                <c:pt idx="0">
                  <c:v>79</c:v>
                </c:pt>
                <c:pt idx="1">
                  <c:v>75</c:v>
                </c:pt>
                <c:pt idx="2">
                  <c:v>71</c:v>
                </c:pt>
                <c:pt idx="3">
                  <c:v>67</c:v>
                </c:pt>
                <c:pt idx="4">
                  <c:v>63</c:v>
                </c:pt>
                <c:pt idx="5">
                  <c:v>59</c:v>
                </c:pt>
                <c:pt idx="6">
                  <c:v>55</c:v>
                </c:pt>
                <c:pt idx="7">
                  <c:v>51</c:v>
                </c:pt>
                <c:pt idx="8">
                  <c:v>47</c:v>
                </c:pt>
                <c:pt idx="9">
                  <c:v>43</c:v>
                </c:pt>
                <c:pt idx="10">
                  <c:v>39</c:v>
                </c:pt>
                <c:pt idx="11">
                  <c:v>35</c:v>
                </c:pt>
                <c:pt idx="12">
                  <c:v>31</c:v>
                </c:pt>
                <c:pt idx="13">
                  <c:v>27</c:v>
                </c:pt>
                <c:pt idx="14">
                  <c:v>23</c:v>
                </c:pt>
                <c:pt idx="15">
                  <c:v>19</c:v>
                </c:pt>
                <c:pt idx="16">
                  <c:v>15</c:v>
                </c:pt>
                <c:pt idx="17">
                  <c:v>11</c:v>
                </c:pt>
                <c:pt idx="18">
                  <c:v>7</c:v>
                </c:pt>
                <c:pt idx="19">
                  <c:v>3</c:v>
                </c:pt>
                <c:pt idx="20">
                  <c:v>-1</c:v>
                </c:pt>
                <c:pt idx="21">
                  <c:v>-5</c:v>
                </c:pt>
                <c:pt idx="22">
                  <c:v>-9</c:v>
                </c:pt>
                <c:pt idx="23">
                  <c:v>-13</c:v>
                </c:pt>
                <c:pt idx="24">
                  <c:v>-17</c:v>
                </c:pt>
                <c:pt idx="25">
                  <c:v>-21</c:v>
                </c:pt>
                <c:pt idx="26">
                  <c:v>-25</c:v>
                </c:pt>
                <c:pt idx="27">
                  <c:v>-29</c:v>
                </c:pt>
                <c:pt idx="28">
                  <c:v>-33</c:v>
                </c:pt>
                <c:pt idx="29">
                  <c:v>-37</c:v>
                </c:pt>
                <c:pt idx="30">
                  <c:v>-41</c:v>
                </c:pt>
                <c:pt idx="31">
                  <c:v>-45</c:v>
                </c:pt>
                <c:pt idx="32">
                  <c:v>-49</c:v>
                </c:pt>
                <c:pt idx="33">
                  <c:v>-53</c:v>
                </c:pt>
                <c:pt idx="34">
                  <c:v>-57</c:v>
                </c:pt>
                <c:pt idx="35">
                  <c:v>-61</c:v>
                </c:pt>
                <c:pt idx="36">
                  <c:v>-65</c:v>
                </c:pt>
                <c:pt idx="37">
                  <c:v>-69</c:v>
                </c:pt>
                <c:pt idx="38">
                  <c:v>-73</c:v>
                </c:pt>
                <c:pt idx="39">
                  <c:v>-77</c:v>
                </c:pt>
                <c:pt idx="40">
                  <c:v>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C1-4BBC-9AAB-0796EEC025BA}"/>
            </c:ext>
          </c:extLst>
        </c:ser>
        <c:ser>
          <c:idx val="4"/>
          <c:order val="4"/>
          <c:tx>
            <c:strRef>
              <c:f>Plantilla!$AR$13</c:f>
              <c:strCache>
                <c:ptCount val="1"/>
                <c:pt idx="0">
                  <c:v>Tangente P = (18,79)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Plantilla!$AS$16:$AS$56</c:f>
              <c:numCache>
                <c:formatCode>General</c:formatCode>
                <c:ptCount val="41"/>
                <c:pt idx="0">
                  <c:v>-209</c:v>
                </c:pt>
                <c:pt idx="1">
                  <c:v>-201</c:v>
                </c:pt>
                <c:pt idx="2">
                  <c:v>-193</c:v>
                </c:pt>
                <c:pt idx="3">
                  <c:v>-185</c:v>
                </c:pt>
                <c:pt idx="4">
                  <c:v>-177</c:v>
                </c:pt>
                <c:pt idx="5">
                  <c:v>-169</c:v>
                </c:pt>
                <c:pt idx="6">
                  <c:v>-161</c:v>
                </c:pt>
                <c:pt idx="7">
                  <c:v>-153</c:v>
                </c:pt>
                <c:pt idx="8">
                  <c:v>-145</c:v>
                </c:pt>
                <c:pt idx="9">
                  <c:v>-137</c:v>
                </c:pt>
                <c:pt idx="10">
                  <c:v>-129</c:v>
                </c:pt>
                <c:pt idx="11">
                  <c:v>-121</c:v>
                </c:pt>
                <c:pt idx="12">
                  <c:v>-113</c:v>
                </c:pt>
                <c:pt idx="13">
                  <c:v>-105</c:v>
                </c:pt>
                <c:pt idx="14">
                  <c:v>-97</c:v>
                </c:pt>
                <c:pt idx="15">
                  <c:v>-89</c:v>
                </c:pt>
                <c:pt idx="16">
                  <c:v>-81</c:v>
                </c:pt>
                <c:pt idx="17">
                  <c:v>-73</c:v>
                </c:pt>
                <c:pt idx="18">
                  <c:v>-65</c:v>
                </c:pt>
                <c:pt idx="19">
                  <c:v>-57</c:v>
                </c:pt>
                <c:pt idx="20">
                  <c:v>-49</c:v>
                </c:pt>
                <c:pt idx="21">
                  <c:v>-41</c:v>
                </c:pt>
                <c:pt idx="22">
                  <c:v>-33</c:v>
                </c:pt>
                <c:pt idx="23">
                  <c:v>-25</c:v>
                </c:pt>
                <c:pt idx="24">
                  <c:v>-17</c:v>
                </c:pt>
                <c:pt idx="25">
                  <c:v>-9</c:v>
                </c:pt>
                <c:pt idx="26">
                  <c:v>-1</c:v>
                </c:pt>
                <c:pt idx="27">
                  <c:v>7</c:v>
                </c:pt>
                <c:pt idx="28">
                  <c:v>15</c:v>
                </c:pt>
                <c:pt idx="29">
                  <c:v>23</c:v>
                </c:pt>
                <c:pt idx="30">
                  <c:v>31</c:v>
                </c:pt>
                <c:pt idx="31">
                  <c:v>39</c:v>
                </c:pt>
                <c:pt idx="32">
                  <c:v>47</c:v>
                </c:pt>
                <c:pt idx="33">
                  <c:v>55</c:v>
                </c:pt>
                <c:pt idx="34">
                  <c:v>63</c:v>
                </c:pt>
                <c:pt idx="35">
                  <c:v>71</c:v>
                </c:pt>
                <c:pt idx="36">
                  <c:v>79</c:v>
                </c:pt>
                <c:pt idx="37">
                  <c:v>87</c:v>
                </c:pt>
                <c:pt idx="38">
                  <c:v>95</c:v>
                </c:pt>
                <c:pt idx="39">
                  <c:v>103</c:v>
                </c:pt>
                <c:pt idx="4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C1-4BBC-9AAB-0796EEC0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6064"/>
        <c:axId val="126342576"/>
      </c:lineChart>
      <c:catAx>
        <c:axId val="132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42576"/>
        <c:crosses val="autoZero"/>
        <c:auto val="1"/>
        <c:lblAlgn val="ctr"/>
        <c:lblOffset val="100"/>
        <c:noMultiLvlLbl val="0"/>
      </c:catAx>
      <c:valAx>
        <c:axId val="126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f(w)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Plantilla!$C$15</c:f>
              <c:strCache>
                <c:ptCount val="1"/>
                <c:pt idx="0">
                  <c:v>f(w)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Plantilla!$C$16:$C$56</c:f>
              <c:numCache>
                <c:formatCode>General</c:formatCode>
                <c:ptCount val="41"/>
                <c:pt idx="0">
                  <c:v>115</c:v>
                </c:pt>
                <c:pt idx="1">
                  <c:v>105.25</c:v>
                </c:pt>
                <c:pt idx="2">
                  <c:v>96</c:v>
                </c:pt>
                <c:pt idx="3">
                  <c:v>87.25</c:v>
                </c:pt>
                <c:pt idx="4">
                  <c:v>79</c:v>
                </c:pt>
                <c:pt idx="5">
                  <c:v>71.25</c:v>
                </c:pt>
                <c:pt idx="6">
                  <c:v>64</c:v>
                </c:pt>
                <c:pt idx="7">
                  <c:v>57.25</c:v>
                </c:pt>
                <c:pt idx="8">
                  <c:v>51</c:v>
                </c:pt>
                <c:pt idx="9">
                  <c:v>45.25</c:v>
                </c:pt>
                <c:pt idx="10">
                  <c:v>40</c:v>
                </c:pt>
                <c:pt idx="11">
                  <c:v>35.25</c:v>
                </c:pt>
                <c:pt idx="12">
                  <c:v>31</c:v>
                </c:pt>
                <c:pt idx="13">
                  <c:v>27.25</c:v>
                </c:pt>
                <c:pt idx="14">
                  <c:v>24</c:v>
                </c:pt>
                <c:pt idx="15">
                  <c:v>21.25</c:v>
                </c:pt>
                <c:pt idx="16">
                  <c:v>19</c:v>
                </c:pt>
                <c:pt idx="17">
                  <c:v>17.25</c:v>
                </c:pt>
                <c:pt idx="18">
                  <c:v>16</c:v>
                </c:pt>
                <c:pt idx="19">
                  <c:v>15.25</c:v>
                </c:pt>
                <c:pt idx="20">
                  <c:v>15</c:v>
                </c:pt>
                <c:pt idx="21">
                  <c:v>15.25</c:v>
                </c:pt>
                <c:pt idx="22">
                  <c:v>16</c:v>
                </c:pt>
                <c:pt idx="23">
                  <c:v>17.25</c:v>
                </c:pt>
                <c:pt idx="24">
                  <c:v>19</c:v>
                </c:pt>
                <c:pt idx="25">
                  <c:v>21.25</c:v>
                </c:pt>
                <c:pt idx="26">
                  <c:v>24</c:v>
                </c:pt>
                <c:pt idx="27">
                  <c:v>27.25</c:v>
                </c:pt>
                <c:pt idx="28">
                  <c:v>31</c:v>
                </c:pt>
                <c:pt idx="29">
                  <c:v>35.25</c:v>
                </c:pt>
                <c:pt idx="30">
                  <c:v>40</c:v>
                </c:pt>
                <c:pt idx="31">
                  <c:v>45.25</c:v>
                </c:pt>
                <c:pt idx="32">
                  <c:v>51</c:v>
                </c:pt>
                <c:pt idx="33">
                  <c:v>57.25</c:v>
                </c:pt>
                <c:pt idx="34">
                  <c:v>64</c:v>
                </c:pt>
                <c:pt idx="35">
                  <c:v>71.25</c:v>
                </c:pt>
                <c:pt idx="36">
                  <c:v>79</c:v>
                </c:pt>
                <c:pt idx="37">
                  <c:v>87.25</c:v>
                </c:pt>
                <c:pt idx="38">
                  <c:v>96</c:v>
                </c:pt>
                <c:pt idx="39">
                  <c:v>105.25</c:v>
                </c:pt>
                <c:pt idx="4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C-4C13-93F9-0D42D3066776}"/>
            </c:ext>
          </c:extLst>
        </c:ser>
        <c:ser>
          <c:idx val="1"/>
          <c:order val="1"/>
          <c:tx>
            <c:strRef>
              <c:f>Plantilla!$AE$13</c:f>
              <c:strCache>
                <c:ptCount val="1"/>
                <c:pt idx="0">
                  <c:v>Aproximación Lineal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Plantilla!$B$16:$B$56</c:f>
              <c:numCache>
                <c:formatCode>General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Plantilla!$AV$16:$AV$56</c:f>
              <c:numCache>
                <c:formatCode>General</c:formatCode>
                <c:ptCount val="41"/>
                <c:pt idx="0">
                  <c:v>114</c:v>
                </c:pt>
                <c:pt idx="1">
                  <c:v>105</c:v>
                </c:pt>
                <c:pt idx="2">
                  <c:v>96</c:v>
                </c:pt>
                <c:pt idx="3">
                  <c:v>87</c:v>
                </c:pt>
                <c:pt idx="4">
                  <c:v>78</c:v>
                </c:pt>
                <c:pt idx="5">
                  <c:v>69</c:v>
                </c:pt>
                <c:pt idx="6">
                  <c:v>60</c:v>
                </c:pt>
                <c:pt idx="7">
                  <c:v>51</c:v>
                </c:pt>
                <c:pt idx="8">
                  <c:v>47</c:v>
                </c:pt>
                <c:pt idx="9">
                  <c:v>43</c:v>
                </c:pt>
                <c:pt idx="10">
                  <c:v>39</c:v>
                </c:pt>
                <c:pt idx="11">
                  <c:v>35</c:v>
                </c:pt>
                <c:pt idx="12">
                  <c:v>31</c:v>
                </c:pt>
                <c:pt idx="13">
                  <c:v>27</c:v>
                </c:pt>
                <c:pt idx="14">
                  <c:v>23</c:v>
                </c:pt>
                <c:pt idx="15">
                  <c:v>19</c:v>
                </c:pt>
                <c:pt idx="16">
                  <c:v>15</c:v>
                </c:pt>
                <c:pt idx="17">
                  <c:v>11</c:v>
                </c:pt>
                <c:pt idx="18">
                  <c:v>7</c:v>
                </c:pt>
                <c:pt idx="19">
                  <c:v>3</c:v>
                </c:pt>
                <c:pt idx="20">
                  <c:v>6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18</c:v>
                </c:pt>
                <c:pt idx="25">
                  <c:v>21</c:v>
                </c:pt>
                <c:pt idx="26">
                  <c:v>24</c:v>
                </c:pt>
                <c:pt idx="27">
                  <c:v>27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47</c:v>
                </c:pt>
                <c:pt idx="33">
                  <c:v>55</c:v>
                </c:pt>
                <c:pt idx="34">
                  <c:v>63</c:v>
                </c:pt>
                <c:pt idx="35">
                  <c:v>71</c:v>
                </c:pt>
                <c:pt idx="36">
                  <c:v>79</c:v>
                </c:pt>
                <c:pt idx="37">
                  <c:v>87</c:v>
                </c:pt>
                <c:pt idx="38">
                  <c:v>95</c:v>
                </c:pt>
                <c:pt idx="39">
                  <c:v>103</c:v>
                </c:pt>
                <c:pt idx="4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C-4C13-93F9-0D42D306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56064"/>
        <c:axId val="126342576"/>
      </c:lineChart>
      <c:catAx>
        <c:axId val="132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42576"/>
        <c:crosses val="autoZero"/>
        <c:auto val="1"/>
        <c:lblAlgn val="ctr"/>
        <c:lblOffset val="100"/>
        <c:noMultiLvlLbl val="0"/>
      </c:catAx>
      <c:valAx>
        <c:axId val="1263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540328</xdr:colOff>
      <xdr:row>59</xdr:row>
      <xdr:rowOff>41564</xdr:rowOff>
    </xdr:from>
    <xdr:to>
      <xdr:col>23</xdr:col>
      <xdr:colOff>91787</xdr:colOff>
      <xdr:row>84</xdr:row>
      <xdr:rowOff>88323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5C35F5-0F86-4E45-BE1A-536E87259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248986</xdr:colOff>
      <xdr:row>20</xdr:row>
      <xdr:rowOff>51756</xdr:rowOff>
    </xdr:from>
    <xdr:ext cx="2890022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303B90D-4723-45B3-8E3D-03EC21DBC112}"/>
                </a:ext>
              </a:extLst>
            </xdr:cNvPr>
            <xdr:cNvSpPr txBox="1"/>
          </xdr:nvSpPr>
          <xdr:spPr>
            <a:xfrm>
              <a:off x="8966266" y="3777936"/>
              <a:ext cx="289002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)−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CO" sz="18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𝑚</m:t>
                    </m:r>
                    <m:d>
                      <m:d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O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8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CO" sz="18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303B90D-4723-45B3-8E3D-03EC21DBC112}"/>
                </a:ext>
              </a:extLst>
            </xdr:cNvPr>
            <xdr:cNvSpPr txBox="1"/>
          </xdr:nvSpPr>
          <xdr:spPr>
            <a:xfrm>
              <a:off x="8966266" y="3777936"/>
              <a:ext cx="289002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𝑓(𝑤)−𝑓(𝑤_𝑜)=𝑚(𝑤−𝑤_𝑜 )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12</xdr:col>
      <xdr:colOff>2771</xdr:colOff>
      <xdr:row>15</xdr:row>
      <xdr:rowOff>169025</xdr:rowOff>
    </xdr:from>
    <xdr:ext cx="1641027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B7006B1-59F5-46A7-923A-52E850A7D604}"/>
                </a:ext>
              </a:extLst>
            </xdr:cNvPr>
            <xdr:cNvSpPr txBox="1"/>
          </xdr:nvSpPr>
          <xdr:spPr>
            <a:xfrm>
              <a:off x="9512531" y="2980805"/>
              <a:ext cx="164102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CO" sz="18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CO" sz="1800" b="0" i="1"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B7006B1-59F5-46A7-923A-52E850A7D604}"/>
                </a:ext>
              </a:extLst>
            </xdr:cNvPr>
            <xdr:cNvSpPr txBox="1"/>
          </xdr:nvSpPr>
          <xdr:spPr>
            <a:xfrm>
              <a:off x="9512531" y="2980805"/>
              <a:ext cx="164102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𝑃=(𝑤_𝑜, 𝑓(𝑤_𝑜))</a:t>
              </a:r>
              <a:endParaRPr lang="es-CO" sz="1800"/>
            </a:p>
          </xdr:txBody>
        </xdr:sp>
      </mc:Fallback>
    </mc:AlternateContent>
    <xdr:clientData/>
  </xdr:oneCellAnchor>
  <xdr:twoCellAnchor>
    <xdr:from>
      <xdr:col>3</xdr:col>
      <xdr:colOff>457202</xdr:colOff>
      <xdr:row>19</xdr:row>
      <xdr:rowOff>27710</xdr:rowOff>
    </xdr:from>
    <xdr:to>
      <xdr:col>10</xdr:col>
      <xdr:colOff>595746</xdr:colOff>
      <xdr:row>37</xdr:row>
      <xdr:rowOff>41564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B5775C-FC22-40BA-8D8A-095B6449D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782287</xdr:colOff>
      <xdr:row>59</xdr:row>
      <xdr:rowOff>136071</xdr:rowOff>
    </xdr:from>
    <xdr:to>
      <xdr:col>37</xdr:col>
      <xdr:colOff>259278</xdr:colOff>
      <xdr:row>82</xdr:row>
      <xdr:rowOff>174171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7F48198-C9DE-4BD0-9EBF-36EBF2AF9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312321</xdr:colOff>
      <xdr:row>22</xdr:row>
      <xdr:rowOff>67985</xdr:rowOff>
    </xdr:from>
    <xdr:ext cx="2555443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DE5A280-484C-4FDE-9230-0D646E5840D0}"/>
                </a:ext>
              </a:extLst>
            </xdr:cNvPr>
            <xdr:cNvSpPr txBox="1"/>
          </xdr:nvSpPr>
          <xdr:spPr>
            <a:xfrm>
              <a:off x="9029601" y="4159925"/>
              <a:ext cx="255544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d>
                      <m:d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8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CO" sz="18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e>
                    </m:d>
                    <m:r>
                      <a:rPr lang="es-CO" sz="1800" b="0" i="1">
                        <a:latin typeface="Cambria Math" panose="02040503050406030204" pitchFamily="18" charset="0"/>
                      </a:rPr>
                      <m:t>=2</m:t>
                    </m:r>
                    <m:sSub>
                      <m:sSub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CO" sz="1800" b="0" i="1">
                        <a:latin typeface="Cambria Math" panose="02040503050406030204" pitchFamily="18" charset="0"/>
                      </a:rPr>
                      <m:t>−20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DE5A280-484C-4FDE-9230-0D646E5840D0}"/>
                </a:ext>
              </a:extLst>
            </xdr:cNvPr>
            <xdr:cNvSpPr txBox="1"/>
          </xdr:nvSpPr>
          <xdr:spPr>
            <a:xfrm>
              <a:off x="9029601" y="4159925"/>
              <a:ext cx="255544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𝑚= 𝑓^′ (𝑤_𝑜 )=2𝑤_𝑜−20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53</xdr:col>
      <xdr:colOff>7620</xdr:colOff>
      <xdr:row>17</xdr:row>
      <xdr:rowOff>22860</xdr:rowOff>
    </xdr:from>
    <xdr:ext cx="448391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DA0A301-3AD0-4BDF-AB27-80F2B34B047C}"/>
                </a:ext>
              </a:extLst>
            </xdr:cNvPr>
            <xdr:cNvSpPr txBox="1"/>
          </xdr:nvSpPr>
          <xdr:spPr>
            <a:xfrm>
              <a:off x="42009060" y="3200400"/>
              <a:ext cx="44839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800" b="0" i="1">
                        <a:latin typeface="Cambria Math" panose="02040503050406030204" pitchFamily="18" charset="0"/>
                      </a:rPr>
                      <m:t>s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.</m:t>
                    </m:r>
                    <m:r>
                      <m:rPr>
                        <m:sty m:val="p"/>
                      </m:rPr>
                      <a:rPr lang="es-CO" sz="18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.,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DA0A301-3AD0-4BDF-AB27-80F2B34B047C}"/>
                </a:ext>
              </a:extLst>
            </xdr:cNvPr>
            <xdr:cNvSpPr txBox="1"/>
          </xdr:nvSpPr>
          <xdr:spPr>
            <a:xfrm>
              <a:off x="42009060" y="3200400"/>
              <a:ext cx="44839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s.t.,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11</xdr:col>
      <xdr:colOff>438199</xdr:colOff>
      <xdr:row>17</xdr:row>
      <xdr:rowOff>179910</xdr:rowOff>
    </xdr:from>
    <xdr:ext cx="2392514" cy="28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1452044-2ED5-49A7-8B0E-601143004C8A}"/>
                </a:ext>
              </a:extLst>
            </xdr:cNvPr>
            <xdr:cNvSpPr txBox="1"/>
          </xdr:nvSpPr>
          <xdr:spPr>
            <a:xfrm>
              <a:off x="9155479" y="3357450"/>
              <a:ext cx="239251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d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8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e>
                      <m:sup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800" b="0" i="1">
                        <a:latin typeface="Cambria Math" panose="02040503050406030204" pitchFamily="18" charset="0"/>
                      </a:rPr>
                      <m:t>+15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1452044-2ED5-49A7-8B0E-601143004C8A}"/>
                </a:ext>
              </a:extLst>
            </xdr:cNvPr>
            <xdr:cNvSpPr txBox="1"/>
          </xdr:nvSpPr>
          <xdr:spPr>
            <a:xfrm>
              <a:off x="9155479" y="3357450"/>
              <a:ext cx="239251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𝑓(</a:t>
              </a:r>
              <a:r>
                <a:rPr lang="es-CO" sz="1800" b="0" i="0">
                  <a:latin typeface="Cambria Math" panose="02040503050406030204" pitchFamily="18" charset="0"/>
                </a:rPr>
                <a:t>𝑤)</a:t>
              </a:r>
              <a:r>
                <a:rPr lang="es-ES" sz="1800" b="0" i="0">
                  <a:latin typeface="Cambria Math" panose="02040503050406030204" pitchFamily="18" charset="0"/>
                </a:rPr>
                <a:t>=(</a:t>
              </a:r>
              <a:r>
                <a:rPr lang="es-CO" sz="1800" b="0" i="0">
                  <a:latin typeface="Cambria Math" panose="02040503050406030204" pitchFamily="18" charset="0"/>
                </a:rPr>
                <a:t>𝑤</a:t>
              </a:r>
              <a:r>
                <a:rPr lang="es-ES" sz="1800" b="0" i="0">
                  <a:latin typeface="Cambria Math" panose="02040503050406030204" pitchFamily="18" charset="0"/>
                </a:rPr>
                <a:t>−10)^2+15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5</xdr:col>
      <xdr:colOff>335280</xdr:colOff>
      <xdr:row>14</xdr:row>
      <xdr:rowOff>161108</xdr:rowOff>
    </xdr:from>
    <xdr:ext cx="2392514" cy="28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02CD463-89AF-4638-BBC5-942279D3AB43}"/>
                </a:ext>
              </a:extLst>
            </xdr:cNvPr>
            <xdr:cNvSpPr txBox="1"/>
          </xdr:nvSpPr>
          <xdr:spPr>
            <a:xfrm>
              <a:off x="4297680" y="2790008"/>
              <a:ext cx="239251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d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8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−10</m:t>
                            </m:r>
                          </m:e>
                        </m:d>
                      </m:e>
                      <m:sup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800" b="0" i="1">
                        <a:latin typeface="Cambria Math" panose="02040503050406030204" pitchFamily="18" charset="0"/>
                      </a:rPr>
                      <m:t>+15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802CD463-89AF-4638-BBC5-942279D3AB43}"/>
                </a:ext>
              </a:extLst>
            </xdr:cNvPr>
            <xdr:cNvSpPr txBox="1"/>
          </xdr:nvSpPr>
          <xdr:spPr>
            <a:xfrm>
              <a:off x="4297680" y="2790008"/>
              <a:ext cx="2392514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𝑓(</a:t>
              </a:r>
              <a:r>
                <a:rPr lang="es-CO" sz="1800" b="0" i="0">
                  <a:latin typeface="Cambria Math" panose="02040503050406030204" pitchFamily="18" charset="0"/>
                </a:rPr>
                <a:t>𝑤)</a:t>
              </a:r>
              <a:r>
                <a:rPr lang="es-ES" sz="1800" b="0" i="0">
                  <a:latin typeface="Cambria Math" panose="02040503050406030204" pitchFamily="18" charset="0"/>
                </a:rPr>
                <a:t>=(</a:t>
              </a:r>
              <a:r>
                <a:rPr lang="es-CO" sz="1800" b="0" i="0">
                  <a:latin typeface="Cambria Math" panose="02040503050406030204" pitchFamily="18" charset="0"/>
                </a:rPr>
                <a:t>𝑤</a:t>
              </a:r>
              <a:r>
                <a:rPr lang="es-ES" sz="1800" b="0" i="0">
                  <a:latin typeface="Cambria Math" panose="02040503050406030204" pitchFamily="18" charset="0"/>
                </a:rPr>
                <a:t>−10)^2+15</a:t>
              </a:r>
              <a:endParaRPr lang="es-CO" sz="1800"/>
            </a:p>
          </xdr:txBody>
        </xdr:sp>
      </mc:Fallback>
    </mc:AlternateContent>
    <xdr:clientData/>
  </xdr:oneCellAnchor>
  <xdr:twoCellAnchor>
    <xdr:from>
      <xdr:col>38</xdr:col>
      <xdr:colOff>590550</xdr:colOff>
      <xdr:row>59</xdr:row>
      <xdr:rowOff>95250</xdr:rowOff>
    </xdr:from>
    <xdr:to>
      <xdr:col>50</xdr:col>
      <xdr:colOff>131618</xdr:colOff>
      <xdr:row>84</xdr:row>
      <xdr:rowOff>152399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A342D62-4F16-4D6C-AE57-FCA32BD72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704850</xdr:colOff>
      <xdr:row>88</xdr:row>
      <xdr:rowOff>57150</xdr:rowOff>
    </xdr:from>
    <xdr:to>
      <xdr:col>50</xdr:col>
      <xdr:colOff>171450</xdr:colOff>
      <xdr:row>111</xdr:row>
      <xdr:rowOff>95250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16E3B40-3C12-4E7B-A0DA-CBDAA975E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54</xdr:col>
      <xdr:colOff>259080</xdr:colOff>
      <xdr:row>15</xdr:row>
      <xdr:rowOff>152400</xdr:rowOff>
    </xdr:from>
    <xdr:ext cx="591187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BBC8EC-B3BD-40B8-A03A-F2CCE50A09F7}"/>
                </a:ext>
              </a:extLst>
            </xdr:cNvPr>
            <xdr:cNvSpPr txBox="1"/>
          </xdr:nvSpPr>
          <xdr:spPr>
            <a:xfrm>
              <a:off x="41407080" y="3105150"/>
              <a:ext cx="59118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8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func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86BBC8EC-B3BD-40B8-A03A-F2CCE50A09F7}"/>
                </a:ext>
              </a:extLst>
            </xdr:cNvPr>
            <xdr:cNvSpPr txBox="1"/>
          </xdr:nvSpPr>
          <xdr:spPr>
            <a:xfrm>
              <a:off x="41407080" y="3105150"/>
              <a:ext cx="59118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min⁡𝑧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54</xdr:col>
      <xdr:colOff>300083</xdr:colOff>
      <xdr:row>21</xdr:row>
      <xdr:rowOff>61504</xdr:rowOff>
    </xdr:from>
    <xdr:ext cx="121507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E5DC475-BC79-4A9E-9843-F60FA237D90E}"/>
                </a:ext>
              </a:extLst>
            </xdr:cNvPr>
            <xdr:cNvSpPr txBox="1"/>
          </xdr:nvSpPr>
          <xdr:spPr>
            <a:xfrm>
              <a:off x="41448083" y="4252504"/>
              <a:ext cx="121507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b="0" i="1">
                        <a:latin typeface="Cambria Math" panose="02040503050406030204" pitchFamily="18" charset="0"/>
                      </a:rPr>
                      <m:t>0≤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≤20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0E5DC475-BC79-4A9E-9843-F60FA237D90E}"/>
                </a:ext>
              </a:extLst>
            </xdr:cNvPr>
            <xdr:cNvSpPr txBox="1"/>
          </xdr:nvSpPr>
          <xdr:spPr>
            <a:xfrm>
              <a:off x="41448083" y="4252504"/>
              <a:ext cx="121507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0≤𝑤≤20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63</xdr:col>
      <xdr:colOff>207645</xdr:colOff>
      <xdr:row>15</xdr:row>
      <xdr:rowOff>167640</xdr:rowOff>
    </xdr:from>
    <xdr:ext cx="591187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28849A0-C37A-492C-859B-27DFE2A03DCE}"/>
                </a:ext>
              </a:extLst>
            </xdr:cNvPr>
            <xdr:cNvSpPr txBox="1"/>
          </xdr:nvSpPr>
          <xdr:spPr>
            <a:xfrm>
              <a:off x="48769270" y="3120390"/>
              <a:ext cx="59118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8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</m:func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28849A0-C37A-492C-859B-27DFE2A03DCE}"/>
                </a:ext>
              </a:extLst>
            </xdr:cNvPr>
            <xdr:cNvSpPr txBox="1"/>
          </xdr:nvSpPr>
          <xdr:spPr>
            <a:xfrm>
              <a:off x="48769270" y="3120390"/>
              <a:ext cx="59118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min⁡𝑧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61</xdr:col>
      <xdr:colOff>459105</xdr:colOff>
      <xdr:row>17</xdr:row>
      <xdr:rowOff>22860</xdr:rowOff>
    </xdr:from>
    <xdr:ext cx="448392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3262111-7010-4A0A-8543-584BED221146}"/>
                </a:ext>
              </a:extLst>
            </xdr:cNvPr>
            <xdr:cNvSpPr txBox="1"/>
          </xdr:nvSpPr>
          <xdr:spPr>
            <a:xfrm>
              <a:off x="47496730" y="3388360"/>
              <a:ext cx="44839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800" b="0" i="1">
                        <a:latin typeface="Cambria Math" panose="02040503050406030204" pitchFamily="18" charset="0"/>
                      </a:rPr>
                      <m:t>s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.</m:t>
                    </m:r>
                    <m:r>
                      <m:rPr>
                        <m:sty m:val="p"/>
                      </m:rPr>
                      <a:rPr lang="es-CO" sz="18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.,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C3262111-7010-4A0A-8543-584BED221146}"/>
                </a:ext>
              </a:extLst>
            </xdr:cNvPr>
            <xdr:cNvSpPr txBox="1"/>
          </xdr:nvSpPr>
          <xdr:spPr>
            <a:xfrm>
              <a:off x="47496730" y="3388360"/>
              <a:ext cx="448392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s.t.,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61</xdr:col>
      <xdr:colOff>558165</xdr:colOff>
      <xdr:row>19</xdr:row>
      <xdr:rowOff>83820</xdr:rowOff>
    </xdr:from>
    <xdr:ext cx="28500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1A8717D-172D-4E7D-9A0C-F059CAFD8E44}"/>
                </a:ext>
              </a:extLst>
            </xdr:cNvPr>
            <xdr:cNvSpPr txBox="1"/>
          </xdr:nvSpPr>
          <xdr:spPr>
            <a:xfrm>
              <a:off x="47595790" y="3862070"/>
              <a:ext cx="28500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400" b="0" i="1">
                        <a:latin typeface="Cambria Math" panose="02040503050406030204" pitchFamily="18" charset="0"/>
                      </a:rPr>
                      <m:t>z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e>
                    </m:d>
                    <m:r>
                      <a:rPr lang="es-CO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), 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=1,…, 4 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1A8717D-172D-4E7D-9A0C-F059CAFD8E44}"/>
                </a:ext>
              </a:extLst>
            </xdr:cNvPr>
            <xdr:cNvSpPr txBox="1"/>
          </xdr:nvSpPr>
          <xdr:spPr>
            <a:xfrm>
              <a:off x="47595790" y="3862070"/>
              <a:ext cx="28500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z≥𝑚_𝑖 (𝑤−𝑤_𝑜 )+𝑓(𝑤_𝑜), 𝑖=1,…, 4 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53</xdr:col>
      <xdr:colOff>7620</xdr:colOff>
      <xdr:row>17</xdr:row>
      <xdr:rowOff>22860</xdr:rowOff>
    </xdr:from>
    <xdr:ext cx="448391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C559144B-76A3-45A3-969A-F0685A2F98D9}"/>
                </a:ext>
              </a:extLst>
            </xdr:cNvPr>
            <xdr:cNvSpPr txBox="1"/>
          </xdr:nvSpPr>
          <xdr:spPr>
            <a:xfrm>
              <a:off x="40393620" y="3356610"/>
              <a:ext cx="44839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800" b="0" i="1">
                        <a:latin typeface="Cambria Math" panose="02040503050406030204" pitchFamily="18" charset="0"/>
                      </a:rPr>
                      <m:t>s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.</m:t>
                    </m:r>
                    <m:r>
                      <m:rPr>
                        <m:sty m:val="p"/>
                      </m:rPr>
                      <a:rPr lang="es-CO" sz="1800" b="0" i="1">
                        <a:latin typeface="Cambria Math" panose="02040503050406030204" pitchFamily="18" charset="0"/>
                      </a:rPr>
                      <m:t>t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.,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C559144B-76A3-45A3-969A-F0685A2F98D9}"/>
                </a:ext>
              </a:extLst>
            </xdr:cNvPr>
            <xdr:cNvSpPr txBox="1"/>
          </xdr:nvSpPr>
          <xdr:spPr>
            <a:xfrm>
              <a:off x="40393620" y="3356610"/>
              <a:ext cx="44839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s.t.,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62</xdr:col>
      <xdr:colOff>743223</xdr:colOff>
      <xdr:row>21</xdr:row>
      <xdr:rowOff>69669</xdr:rowOff>
    </xdr:from>
    <xdr:ext cx="1215076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CE2D3AF-E879-4D40-BC49-933E53722309}"/>
                </a:ext>
              </a:extLst>
            </xdr:cNvPr>
            <xdr:cNvSpPr txBox="1"/>
          </xdr:nvSpPr>
          <xdr:spPr>
            <a:xfrm>
              <a:off x="48542848" y="4260669"/>
              <a:ext cx="121507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b="0" i="1">
                        <a:latin typeface="Cambria Math" panose="02040503050406030204" pitchFamily="18" charset="0"/>
                      </a:rPr>
                      <m:t>0≤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≤20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CE2D3AF-E879-4D40-BC49-933E53722309}"/>
                </a:ext>
              </a:extLst>
            </xdr:cNvPr>
            <xdr:cNvSpPr txBox="1"/>
          </xdr:nvSpPr>
          <xdr:spPr>
            <a:xfrm>
              <a:off x="48542848" y="4260669"/>
              <a:ext cx="1215076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0≤𝑤≤20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63</xdr:col>
      <xdr:colOff>35652</xdr:colOff>
      <xdr:row>23</xdr:row>
      <xdr:rowOff>80554</xdr:rowOff>
    </xdr:from>
    <xdr:ext cx="1863011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1A2F8A52-AC53-4FF9-9201-A678B96FBE6A}"/>
                </a:ext>
              </a:extLst>
            </xdr:cNvPr>
            <xdr:cNvSpPr txBox="1"/>
          </xdr:nvSpPr>
          <xdr:spPr>
            <a:xfrm>
              <a:off x="48597277" y="4684304"/>
              <a:ext cx="186301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≤5+</m:t>
                    </m:r>
                    <m:d>
                      <m:dPr>
                        <m:ctrlPr>
                          <a:rPr lang="es-CO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s-CO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s-CO" sz="1800" b="0" i="1">
                        <a:latin typeface="Cambria Math" panose="02040503050406030204" pitchFamily="18" charset="0"/>
                      </a:rPr>
                      <m:t>𝑀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1A2F8A52-AC53-4FF9-9201-A678B96FBE6A}"/>
                </a:ext>
              </a:extLst>
            </xdr:cNvPr>
            <xdr:cNvSpPr txBox="1"/>
          </xdr:nvSpPr>
          <xdr:spPr>
            <a:xfrm>
              <a:off x="48597277" y="4684304"/>
              <a:ext cx="1863011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𝑤≤5+(1−𝑦)𝑀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63</xdr:col>
      <xdr:colOff>35652</xdr:colOff>
      <xdr:row>25</xdr:row>
      <xdr:rowOff>26125</xdr:rowOff>
    </xdr:from>
    <xdr:ext cx="1513684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0633663-ECE8-4C65-97DA-D0892B8B60D6}"/>
                </a:ext>
              </a:extLst>
            </xdr:cNvPr>
            <xdr:cNvSpPr txBox="1"/>
          </xdr:nvSpPr>
          <xdr:spPr>
            <a:xfrm>
              <a:off x="48597277" y="5042625"/>
              <a:ext cx="15136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8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≥17(1−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8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8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30633663-ECE8-4C65-97DA-D0892B8B60D6}"/>
                </a:ext>
              </a:extLst>
            </xdr:cNvPr>
            <xdr:cNvSpPr txBox="1"/>
          </xdr:nvSpPr>
          <xdr:spPr>
            <a:xfrm>
              <a:off x="48597277" y="5042625"/>
              <a:ext cx="1513684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800" b="0" i="0">
                  <a:latin typeface="Cambria Math" panose="02040503050406030204" pitchFamily="18" charset="0"/>
                </a:rPr>
                <a:t>𝑤≥17(1−𝑦)</a:t>
              </a:r>
              <a:endParaRPr lang="es-CO" sz="1800"/>
            </a:p>
          </xdr:txBody>
        </xdr:sp>
      </mc:Fallback>
    </mc:AlternateContent>
    <xdr:clientData/>
  </xdr:oneCellAnchor>
  <xdr:oneCellAnchor>
    <xdr:from>
      <xdr:col>53</xdr:col>
      <xdr:colOff>396875</xdr:colOff>
      <xdr:row>19</xdr:row>
      <xdr:rowOff>63500</xdr:rowOff>
    </xdr:from>
    <xdr:ext cx="285007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A556EF2-F8C6-485D-8D2D-F3542364BA5A}"/>
                </a:ext>
              </a:extLst>
            </xdr:cNvPr>
            <xdr:cNvSpPr txBox="1"/>
          </xdr:nvSpPr>
          <xdr:spPr>
            <a:xfrm>
              <a:off x="40782875" y="3841750"/>
              <a:ext cx="28500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CO" sz="1400" b="0" i="1">
                        <a:latin typeface="Cambria Math" panose="02040503050406030204" pitchFamily="18" charset="0"/>
                      </a:rPr>
                      <m:t>z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≥</m:t>
                    </m:r>
                    <m:sSub>
                      <m:sSub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d>
                      <m:d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𝑤</m:t>
                        </m:r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s-CO" sz="1400" b="0" i="1">
                                <a:latin typeface="Cambria Math" panose="02040503050406030204" pitchFamily="18" charset="0"/>
                              </a:rPr>
                              <m:t>𝑜</m:t>
                            </m:r>
                          </m:sub>
                        </m:sSub>
                      </m:e>
                    </m:d>
                    <m:r>
                      <a:rPr lang="es-CO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CO" sz="1400" b="0" i="1">
                        <a:latin typeface="Cambria Math" panose="02040503050406030204" pitchFamily="18" charset="0"/>
                      </a:rPr>
                      <m:t>), 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=1,…, 4 </m:t>
                    </m:r>
                  </m:oMath>
                </m:oMathPara>
              </a14:m>
              <a:endParaRPr lang="es-CO" sz="14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A556EF2-F8C6-485D-8D2D-F3542364BA5A}"/>
                </a:ext>
              </a:extLst>
            </xdr:cNvPr>
            <xdr:cNvSpPr txBox="1"/>
          </xdr:nvSpPr>
          <xdr:spPr>
            <a:xfrm>
              <a:off x="40782875" y="3841750"/>
              <a:ext cx="285007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400" b="0" i="0">
                  <a:latin typeface="Cambria Math" panose="02040503050406030204" pitchFamily="18" charset="0"/>
                </a:rPr>
                <a:t>z≥𝑚_𝑖 (𝑤−𝑤_𝑜 )+𝑓(𝑤_𝑜), 𝑖=1,…, 4 </a:t>
              </a:r>
              <a:endParaRPr lang="es-CO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BD9F-BF78-4A26-9B39-AC9AA1CB2477}">
  <dimension ref="A1:BP56"/>
  <sheetViews>
    <sheetView showGridLines="0" tabSelected="1" topLeftCell="AY18" zoomScale="70" zoomScaleNormal="70" workbookViewId="0">
      <selection activeCell="BG27" sqref="BG27"/>
    </sheetView>
  </sheetViews>
  <sheetFormatPr baseColWidth="10" defaultColWidth="11.42578125" defaultRowHeight="15" x14ac:dyDescent="0.25"/>
  <cols>
    <col min="55" max="55" width="19.7109375" customWidth="1"/>
    <col min="56" max="56" width="14" customWidth="1"/>
  </cols>
  <sheetData>
    <row r="1" spans="1:68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68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68" x14ac:dyDescent="0.25">
      <c r="A3" s="13"/>
      <c r="B3" s="13"/>
      <c r="C3" s="13"/>
      <c r="D3" s="13"/>
      <c r="E3" s="13"/>
      <c r="F3" s="13"/>
      <c r="G3" s="13"/>
      <c r="H3" s="13"/>
      <c r="I3" s="13"/>
    </row>
    <row r="4" spans="1:68" x14ac:dyDescent="0.25">
      <c r="A4" s="13"/>
      <c r="B4" s="13"/>
      <c r="C4" s="13"/>
      <c r="D4" s="13"/>
      <c r="E4" s="13"/>
      <c r="F4" s="13"/>
      <c r="G4" s="13"/>
      <c r="H4" s="13"/>
      <c r="I4" s="13"/>
    </row>
    <row r="5" spans="1:68" x14ac:dyDescent="0.25">
      <c r="A5" s="13"/>
      <c r="B5" s="13"/>
      <c r="C5" s="13"/>
      <c r="D5" s="13"/>
      <c r="E5" s="13"/>
      <c r="F5" s="13"/>
      <c r="G5" s="13"/>
      <c r="H5" s="13"/>
      <c r="I5" s="13"/>
    </row>
    <row r="6" spans="1:68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68" x14ac:dyDescent="0.25">
      <c r="A7" s="14" t="s">
        <v>1</v>
      </c>
      <c r="B7" s="14"/>
      <c r="C7" s="14"/>
      <c r="D7" s="14"/>
      <c r="E7" s="14"/>
      <c r="F7" s="14"/>
      <c r="G7" s="14"/>
      <c r="H7" s="14"/>
      <c r="I7" s="14"/>
    </row>
    <row r="8" spans="1:68" ht="19.899999999999999" customHeight="1" x14ac:dyDescent="0.25">
      <c r="A8" s="14"/>
      <c r="B8" s="14"/>
      <c r="C8" s="14"/>
      <c r="D8" s="14"/>
      <c r="E8" s="14"/>
      <c r="F8" s="14"/>
      <c r="G8" s="14"/>
      <c r="H8" s="14"/>
      <c r="I8" s="14"/>
      <c r="BF8" s="10"/>
      <c r="BG8" s="10"/>
      <c r="BH8" s="10"/>
      <c r="BI8" s="10"/>
    </row>
    <row r="9" spans="1:68" x14ac:dyDescent="0.25">
      <c r="BF9" s="10"/>
      <c r="BG9" s="10"/>
      <c r="BH9" s="10"/>
      <c r="BI9" s="10"/>
    </row>
    <row r="10" spans="1:68" x14ac:dyDescent="0.25">
      <c r="BF10" s="10"/>
      <c r="BG10" s="10"/>
      <c r="BH10" s="10"/>
      <c r="BI10" s="10"/>
    </row>
    <row r="11" spans="1:68" x14ac:dyDescent="0.25">
      <c r="A11" s="12" t="s">
        <v>2</v>
      </c>
      <c r="B11" s="12"/>
      <c r="C11" s="12"/>
      <c r="D11" s="12"/>
      <c r="E11" s="12"/>
      <c r="F11" s="12"/>
      <c r="L11" s="12" t="s">
        <v>29</v>
      </c>
      <c r="M11" s="12"/>
      <c r="N11" s="12"/>
      <c r="O11" s="12"/>
      <c r="P11" s="12"/>
      <c r="Q11" s="12"/>
      <c r="AE11" s="12" t="s">
        <v>3</v>
      </c>
      <c r="AF11" s="12"/>
      <c r="AG11" s="12"/>
      <c r="AH11" s="12"/>
      <c r="AI11" s="12"/>
      <c r="AJ11" s="12"/>
      <c r="AO11" s="12" t="s">
        <v>4</v>
      </c>
      <c r="AP11" s="12"/>
      <c r="AQ11" s="12"/>
      <c r="AR11" s="12"/>
      <c r="AS11" s="12"/>
      <c r="AT11" s="12"/>
      <c r="BA11" s="30" t="s">
        <v>31</v>
      </c>
      <c r="BB11" s="31"/>
      <c r="BC11" s="31"/>
      <c r="BD11" s="31"/>
      <c r="BE11" s="31"/>
      <c r="BF11" s="31"/>
      <c r="BG11" s="11"/>
      <c r="BH11" s="11"/>
      <c r="BI11" s="11"/>
      <c r="BJ11" s="15" t="s">
        <v>30</v>
      </c>
      <c r="BK11" s="12"/>
      <c r="BL11" s="12"/>
      <c r="BM11" s="12"/>
      <c r="BN11" s="12"/>
      <c r="BO11" s="12"/>
      <c r="BP11" s="12"/>
    </row>
    <row r="12" spans="1:68" ht="15.75" thickBot="1" x14ac:dyDescent="0.3">
      <c r="BF12" s="10"/>
      <c r="BG12" s="10"/>
      <c r="BH12" s="10"/>
      <c r="BI12" s="10"/>
    </row>
    <row r="13" spans="1:68" x14ac:dyDescent="0.25">
      <c r="E13" s="32" t="s">
        <v>5</v>
      </c>
      <c r="Q13" s="12" t="str">
        <f>_xlfn.CONCAT("Tangente P = (",Q14,",",R14,")")</f>
        <v>Tangente P = (1,96)</v>
      </c>
      <c r="R13" s="12"/>
      <c r="T13" s="12" t="str">
        <f>_xlfn.CONCAT("Tangente P = (",T14,",",U14,")")</f>
        <v>Tangente P = (13,24)</v>
      </c>
      <c r="U13" s="12"/>
      <c r="AE13" s="34" t="s">
        <v>6</v>
      </c>
      <c r="AF13" s="35"/>
      <c r="AO13" s="12" t="str">
        <f>_xlfn.CONCAT("Tangente P = (",AO14,",",AP14,")")</f>
        <v>Tangente P = (6,31)</v>
      </c>
      <c r="AP13" s="12"/>
      <c r="AR13" s="12" t="str">
        <f>_xlfn.CONCAT("Tangente P = (",AR14,",",AS14,")")</f>
        <v>Tangente P = (18,79)</v>
      </c>
      <c r="AS13" s="12"/>
      <c r="AU13" s="34" t="s">
        <v>6</v>
      </c>
      <c r="AV13" s="35"/>
    </row>
    <row r="14" spans="1:68" ht="15.75" thickBot="1" x14ac:dyDescent="0.3">
      <c r="B14" s="12" t="s">
        <v>7</v>
      </c>
      <c r="C14" s="12"/>
      <c r="E14" s="33"/>
      <c r="Q14" s="7">
        <v>1</v>
      </c>
      <c r="R14" s="7">
        <v>96</v>
      </c>
      <c r="S14" s="3"/>
      <c r="T14" s="7">
        <v>13</v>
      </c>
      <c r="U14" s="7">
        <v>24</v>
      </c>
      <c r="AE14" s="25"/>
      <c r="AF14" s="36"/>
      <c r="AO14" s="7">
        <v>6</v>
      </c>
      <c r="AP14" s="7">
        <v>31</v>
      </c>
      <c r="AQ14" s="3"/>
      <c r="AR14" s="7">
        <v>18</v>
      </c>
      <c r="AS14" s="7">
        <v>79</v>
      </c>
      <c r="AU14" s="25"/>
      <c r="AV14" s="36"/>
    </row>
    <row r="15" spans="1:68" x14ac:dyDescent="0.25">
      <c r="B15" s="1" t="s">
        <v>8</v>
      </c>
      <c r="C15" s="1" t="s">
        <v>9</v>
      </c>
      <c r="L15" s="12" t="s">
        <v>10</v>
      </c>
      <c r="M15" s="12"/>
      <c r="N15" s="12"/>
      <c r="O15" s="12"/>
      <c r="Q15" s="1" t="s">
        <v>8</v>
      </c>
      <c r="R15" s="1" t="s">
        <v>9</v>
      </c>
      <c r="T15" s="1" t="s">
        <v>8</v>
      </c>
      <c r="U15" s="1" t="s">
        <v>9</v>
      </c>
      <c r="AE15" s="1" t="s">
        <v>11</v>
      </c>
      <c r="AF15" s="1" t="s">
        <v>12</v>
      </c>
      <c r="AO15" s="1" t="s">
        <v>8</v>
      </c>
      <c r="AP15" s="1" t="s">
        <v>9</v>
      </c>
      <c r="AR15" s="1" t="s">
        <v>8</v>
      </c>
      <c r="AS15" s="1" t="s">
        <v>9</v>
      </c>
      <c r="AU15" s="1" t="s">
        <v>8</v>
      </c>
      <c r="AV15" s="1" t="s">
        <v>9</v>
      </c>
      <c r="BB15" s="12" t="s">
        <v>13</v>
      </c>
      <c r="BC15" s="12"/>
      <c r="BD15" s="12"/>
      <c r="BE15" s="12"/>
      <c r="BJ15" s="25" t="s">
        <v>13</v>
      </c>
      <c r="BK15" s="26"/>
      <c r="BL15" s="26"/>
      <c r="BM15" s="26"/>
      <c r="BN15" s="26"/>
    </row>
    <row r="16" spans="1:68" ht="16.5" x14ac:dyDescent="0.3">
      <c r="B16" s="2">
        <v>0</v>
      </c>
      <c r="C16" s="8">
        <f>(B16-10)^2 + 15</f>
        <v>115</v>
      </c>
      <c r="L16" s="29"/>
      <c r="M16" s="29"/>
      <c r="N16" s="29"/>
      <c r="O16" s="29"/>
      <c r="Q16" s="2">
        <v>0</v>
      </c>
      <c r="R16" s="8">
        <f>(96)+((2*1 - 20)*(Q16-1))</f>
        <v>114</v>
      </c>
      <c r="T16" s="2">
        <v>0</v>
      </c>
      <c r="U16" s="8">
        <f>(24)+((2*13 - 20)*(T16-13))</f>
        <v>-54</v>
      </c>
      <c r="AE16" s="2">
        <v>0</v>
      </c>
      <c r="AF16" s="8">
        <f>MAX(R16,U16)</f>
        <v>114</v>
      </c>
      <c r="AO16" s="2">
        <v>0</v>
      </c>
      <c r="AP16" s="8">
        <f>(31)+((2*6 - 20)*(AO16-6))</f>
        <v>79</v>
      </c>
      <c r="AR16" s="2">
        <v>0</v>
      </c>
      <c r="AS16" s="8">
        <f>(79)+((2*18 - 20)*(AR16-18))</f>
        <v>-209</v>
      </c>
      <c r="AU16" s="2">
        <v>0</v>
      </c>
      <c r="AV16" s="8">
        <f>MAX(AS16,AP16,U16,R16)</f>
        <v>114</v>
      </c>
      <c r="BB16" s="29"/>
      <c r="BC16" s="29"/>
      <c r="BD16" s="29"/>
      <c r="BE16" s="29"/>
      <c r="BJ16" s="16"/>
      <c r="BK16" s="17"/>
      <c r="BL16" s="17"/>
      <c r="BM16" s="17"/>
      <c r="BN16" s="18"/>
    </row>
    <row r="17" spans="2:66" ht="16.5" x14ac:dyDescent="0.3">
      <c r="B17" s="2">
        <v>0.5</v>
      </c>
      <c r="C17" s="8">
        <f t="shared" ref="C17:C56" si="0">(B17-10)^2 + 15</f>
        <v>105.25</v>
      </c>
      <c r="L17" s="29"/>
      <c r="M17" s="29"/>
      <c r="N17" s="29"/>
      <c r="O17" s="29"/>
      <c r="Q17" s="2">
        <v>0.5</v>
      </c>
      <c r="R17" s="8">
        <f t="shared" ref="R17:R56" si="1">(96)+((2*1 - 20)*(Q17-1))</f>
        <v>105</v>
      </c>
      <c r="T17" s="2">
        <v>0.5</v>
      </c>
      <c r="U17" s="8">
        <f t="shared" ref="U17:U56" si="2">(24)+((2*13 - 20)*(T17-13))</f>
        <v>-51</v>
      </c>
      <c r="AE17" s="2">
        <v>0.5</v>
      </c>
      <c r="AF17" s="8">
        <f t="shared" ref="AF17:AF56" si="3">MAX(R17,U17)</f>
        <v>105</v>
      </c>
      <c r="AO17" s="2">
        <v>0.5</v>
      </c>
      <c r="AP17" s="8">
        <f t="shared" ref="AP17:AP56" si="4">(31)+((2*6 - 20)*(AO17-6))</f>
        <v>75</v>
      </c>
      <c r="AR17" s="2">
        <v>0.5</v>
      </c>
      <c r="AS17" s="8">
        <f t="shared" ref="AS17:AS56" si="5">(79)+((2*18 - 20)*(AR17-18))</f>
        <v>-201</v>
      </c>
      <c r="AU17" s="2">
        <v>0.5</v>
      </c>
      <c r="AV17" s="8">
        <f t="shared" ref="AV17:AV56" si="6">MAX(AS17,AP17,U17,R17)</f>
        <v>105</v>
      </c>
      <c r="BB17" s="29"/>
      <c r="BC17" s="29"/>
      <c r="BD17" s="29"/>
      <c r="BE17" s="29"/>
      <c r="BJ17" s="19"/>
      <c r="BK17" s="20"/>
      <c r="BL17" s="20"/>
      <c r="BM17" s="20"/>
      <c r="BN17" s="21"/>
    </row>
    <row r="18" spans="2:66" ht="16.5" x14ac:dyDescent="0.3">
      <c r="B18" s="2">
        <v>1</v>
      </c>
      <c r="C18" s="8">
        <f t="shared" si="0"/>
        <v>96</v>
      </c>
      <c r="L18" s="29"/>
      <c r="M18" s="29"/>
      <c r="N18" s="29"/>
      <c r="O18" s="29"/>
      <c r="Q18" s="2">
        <v>1</v>
      </c>
      <c r="R18" s="8">
        <f t="shared" si="1"/>
        <v>96</v>
      </c>
      <c r="T18" s="2">
        <v>1</v>
      </c>
      <c r="U18" s="8">
        <f t="shared" si="2"/>
        <v>-48</v>
      </c>
      <c r="AE18" s="2">
        <v>1</v>
      </c>
      <c r="AF18" s="8">
        <f t="shared" si="3"/>
        <v>96</v>
      </c>
      <c r="AO18" s="2">
        <v>1</v>
      </c>
      <c r="AP18" s="8">
        <f t="shared" si="4"/>
        <v>71</v>
      </c>
      <c r="AR18" s="2">
        <v>1</v>
      </c>
      <c r="AS18" s="8">
        <f t="shared" si="5"/>
        <v>-193</v>
      </c>
      <c r="AU18" s="2">
        <v>1</v>
      </c>
      <c r="AV18" s="8">
        <f t="shared" si="6"/>
        <v>96</v>
      </c>
      <c r="BB18" s="29"/>
      <c r="BC18" s="29"/>
      <c r="BD18" s="29"/>
      <c r="BE18" s="29"/>
      <c r="BJ18" s="19"/>
      <c r="BK18" s="20"/>
      <c r="BL18" s="20"/>
      <c r="BM18" s="20"/>
      <c r="BN18" s="21"/>
    </row>
    <row r="19" spans="2:66" ht="16.5" x14ac:dyDescent="0.3">
      <c r="B19" s="2">
        <f>B18+0.5</f>
        <v>1.5</v>
      </c>
      <c r="C19" s="8">
        <f t="shared" si="0"/>
        <v>87.25</v>
      </c>
      <c r="L19" s="29"/>
      <c r="M19" s="29"/>
      <c r="N19" s="29"/>
      <c r="O19" s="29"/>
      <c r="Q19" s="2">
        <f>Q18+0.5</f>
        <v>1.5</v>
      </c>
      <c r="R19" s="8">
        <f t="shared" si="1"/>
        <v>87</v>
      </c>
      <c r="T19" s="2">
        <f>T18+0.5</f>
        <v>1.5</v>
      </c>
      <c r="U19" s="8">
        <f t="shared" si="2"/>
        <v>-45</v>
      </c>
      <c r="AE19" s="2">
        <f>AE18+0.5</f>
        <v>1.5</v>
      </c>
      <c r="AF19" s="8">
        <f t="shared" si="3"/>
        <v>87</v>
      </c>
      <c r="AO19" s="2">
        <f>AO18+0.5</f>
        <v>1.5</v>
      </c>
      <c r="AP19" s="8">
        <f t="shared" si="4"/>
        <v>67</v>
      </c>
      <c r="AR19" s="2">
        <f>AR18+0.5</f>
        <v>1.5</v>
      </c>
      <c r="AS19" s="8">
        <f t="shared" si="5"/>
        <v>-185</v>
      </c>
      <c r="AU19" s="2">
        <f>AU18+0.5</f>
        <v>1.5</v>
      </c>
      <c r="AV19" s="8">
        <f t="shared" si="6"/>
        <v>87</v>
      </c>
      <c r="BB19" s="29"/>
      <c r="BC19" s="29"/>
      <c r="BD19" s="29"/>
      <c r="BE19" s="29"/>
      <c r="BJ19" s="19"/>
      <c r="BK19" s="20"/>
      <c r="BL19" s="20"/>
      <c r="BM19" s="20"/>
      <c r="BN19" s="21"/>
    </row>
    <row r="20" spans="2:66" ht="16.5" x14ac:dyDescent="0.3">
      <c r="B20" s="2">
        <f t="shared" ref="B20:B50" si="7">B19+0.5</f>
        <v>2</v>
      </c>
      <c r="C20" s="8">
        <f t="shared" si="0"/>
        <v>79</v>
      </c>
      <c r="L20" s="29"/>
      <c r="M20" s="29"/>
      <c r="N20" s="29"/>
      <c r="O20" s="29"/>
      <c r="Q20" s="2">
        <f t="shared" ref="Q20:Q50" si="8">Q19+0.5</f>
        <v>2</v>
      </c>
      <c r="R20" s="8">
        <f t="shared" si="1"/>
        <v>78</v>
      </c>
      <c r="T20" s="2">
        <f t="shared" ref="T20:T50" si="9">T19+0.5</f>
        <v>2</v>
      </c>
      <c r="U20" s="8">
        <f t="shared" si="2"/>
        <v>-42</v>
      </c>
      <c r="AE20" s="2">
        <f t="shared" ref="AE20:AE50" si="10">AE19+0.5</f>
        <v>2</v>
      </c>
      <c r="AF20" s="8">
        <f t="shared" si="3"/>
        <v>78</v>
      </c>
      <c r="AO20" s="2">
        <f t="shared" ref="AO20:AO50" si="11">AO19+0.5</f>
        <v>2</v>
      </c>
      <c r="AP20" s="8">
        <f t="shared" si="4"/>
        <v>63</v>
      </c>
      <c r="AR20" s="2">
        <f t="shared" ref="AR20:AR50" si="12">AR19+0.5</f>
        <v>2</v>
      </c>
      <c r="AS20" s="8">
        <f t="shared" si="5"/>
        <v>-177</v>
      </c>
      <c r="AU20" s="2">
        <f t="shared" ref="AU20:AU50" si="13">AU19+0.5</f>
        <v>2</v>
      </c>
      <c r="AV20" s="8">
        <f t="shared" si="6"/>
        <v>78</v>
      </c>
      <c r="BB20" s="29"/>
      <c r="BC20" s="29"/>
      <c r="BD20" s="29"/>
      <c r="BE20" s="29"/>
      <c r="BJ20" s="19"/>
      <c r="BK20" s="20"/>
      <c r="BL20" s="20"/>
      <c r="BM20" s="20"/>
      <c r="BN20" s="21"/>
    </row>
    <row r="21" spans="2:66" ht="16.5" x14ac:dyDescent="0.3">
      <c r="B21" s="2">
        <f t="shared" si="7"/>
        <v>2.5</v>
      </c>
      <c r="C21" s="8">
        <f t="shared" si="0"/>
        <v>71.25</v>
      </c>
      <c r="L21" s="29"/>
      <c r="M21" s="29"/>
      <c r="N21" s="29"/>
      <c r="O21" s="29"/>
      <c r="Q21" s="2">
        <f t="shared" si="8"/>
        <v>2.5</v>
      </c>
      <c r="R21" s="8">
        <f t="shared" si="1"/>
        <v>69</v>
      </c>
      <c r="T21" s="2">
        <f t="shared" si="9"/>
        <v>2.5</v>
      </c>
      <c r="U21" s="8">
        <f t="shared" si="2"/>
        <v>-39</v>
      </c>
      <c r="AE21" s="2">
        <f t="shared" si="10"/>
        <v>2.5</v>
      </c>
      <c r="AF21" s="8">
        <f t="shared" si="3"/>
        <v>69</v>
      </c>
      <c r="AO21" s="2">
        <f t="shared" si="11"/>
        <v>2.5</v>
      </c>
      <c r="AP21" s="8">
        <f t="shared" si="4"/>
        <v>59</v>
      </c>
      <c r="AR21" s="2">
        <f t="shared" si="12"/>
        <v>2.5</v>
      </c>
      <c r="AS21" s="8">
        <f t="shared" si="5"/>
        <v>-169</v>
      </c>
      <c r="AU21" s="2">
        <f t="shared" si="13"/>
        <v>2.5</v>
      </c>
      <c r="AV21" s="8">
        <f t="shared" si="6"/>
        <v>69</v>
      </c>
      <c r="BB21" s="29"/>
      <c r="BC21" s="29"/>
      <c r="BD21" s="29"/>
      <c r="BE21" s="29"/>
      <c r="BJ21" s="19"/>
      <c r="BK21" s="20"/>
      <c r="BL21" s="20"/>
      <c r="BM21" s="20"/>
      <c r="BN21" s="21"/>
    </row>
    <row r="22" spans="2:66" ht="16.5" x14ac:dyDescent="0.3">
      <c r="B22" s="2">
        <f t="shared" si="7"/>
        <v>3</v>
      </c>
      <c r="C22" s="8">
        <f t="shared" si="0"/>
        <v>64</v>
      </c>
      <c r="L22" s="29"/>
      <c r="M22" s="29"/>
      <c r="N22" s="29"/>
      <c r="O22" s="29"/>
      <c r="Q22" s="2">
        <f t="shared" si="8"/>
        <v>3</v>
      </c>
      <c r="R22" s="8">
        <f t="shared" si="1"/>
        <v>60</v>
      </c>
      <c r="T22" s="2">
        <f t="shared" si="9"/>
        <v>3</v>
      </c>
      <c r="U22" s="8">
        <f t="shared" si="2"/>
        <v>-36</v>
      </c>
      <c r="AE22" s="2">
        <f t="shared" si="10"/>
        <v>3</v>
      </c>
      <c r="AF22" s="8">
        <f t="shared" si="3"/>
        <v>60</v>
      </c>
      <c r="AO22" s="2">
        <f t="shared" si="11"/>
        <v>3</v>
      </c>
      <c r="AP22" s="8">
        <f t="shared" si="4"/>
        <v>55</v>
      </c>
      <c r="AR22" s="2">
        <f t="shared" si="12"/>
        <v>3</v>
      </c>
      <c r="AS22" s="8">
        <f t="shared" si="5"/>
        <v>-161</v>
      </c>
      <c r="AU22" s="2">
        <f t="shared" si="13"/>
        <v>3</v>
      </c>
      <c r="AV22" s="8">
        <f t="shared" si="6"/>
        <v>60</v>
      </c>
      <c r="BB22" s="29"/>
      <c r="BC22" s="29"/>
      <c r="BD22" s="29"/>
      <c r="BE22" s="29"/>
      <c r="BJ22" s="19"/>
      <c r="BK22" s="20"/>
      <c r="BL22" s="20"/>
      <c r="BM22" s="20"/>
      <c r="BN22" s="21"/>
    </row>
    <row r="23" spans="2:66" ht="16.5" x14ac:dyDescent="0.3">
      <c r="B23" s="2">
        <f t="shared" si="7"/>
        <v>3.5</v>
      </c>
      <c r="C23" s="8">
        <f t="shared" si="0"/>
        <v>57.25</v>
      </c>
      <c r="L23" s="29"/>
      <c r="M23" s="29"/>
      <c r="N23" s="29"/>
      <c r="O23" s="29"/>
      <c r="Q23" s="2">
        <f t="shared" si="8"/>
        <v>3.5</v>
      </c>
      <c r="R23" s="8">
        <f t="shared" si="1"/>
        <v>51</v>
      </c>
      <c r="T23" s="2">
        <f t="shared" si="9"/>
        <v>3.5</v>
      </c>
      <c r="U23" s="8">
        <f t="shared" si="2"/>
        <v>-33</v>
      </c>
      <c r="AE23" s="2">
        <f t="shared" si="10"/>
        <v>3.5</v>
      </c>
      <c r="AF23" s="8">
        <f t="shared" si="3"/>
        <v>51</v>
      </c>
      <c r="AO23" s="2">
        <f t="shared" si="11"/>
        <v>3.5</v>
      </c>
      <c r="AP23" s="8">
        <f t="shared" si="4"/>
        <v>51</v>
      </c>
      <c r="AR23" s="2">
        <f t="shared" si="12"/>
        <v>3.5</v>
      </c>
      <c r="AS23" s="8">
        <f t="shared" si="5"/>
        <v>-153</v>
      </c>
      <c r="AU23" s="2">
        <f t="shared" si="13"/>
        <v>3.5</v>
      </c>
      <c r="AV23" s="8">
        <f t="shared" si="6"/>
        <v>51</v>
      </c>
      <c r="BB23" s="29"/>
      <c r="BC23" s="29"/>
      <c r="BD23" s="29"/>
      <c r="BE23" s="29"/>
      <c r="BJ23" s="19"/>
      <c r="BK23" s="20"/>
      <c r="BL23" s="20"/>
      <c r="BM23" s="20"/>
      <c r="BN23" s="21"/>
    </row>
    <row r="24" spans="2:66" ht="16.5" x14ac:dyDescent="0.3">
      <c r="B24" s="2">
        <f t="shared" si="7"/>
        <v>4</v>
      </c>
      <c r="C24" s="8">
        <f t="shared" si="0"/>
        <v>51</v>
      </c>
      <c r="L24" s="29"/>
      <c r="M24" s="29"/>
      <c r="N24" s="29"/>
      <c r="O24" s="29"/>
      <c r="Q24" s="2">
        <f t="shared" si="8"/>
        <v>4</v>
      </c>
      <c r="R24" s="8">
        <f t="shared" si="1"/>
        <v>42</v>
      </c>
      <c r="T24" s="2">
        <f t="shared" si="9"/>
        <v>4</v>
      </c>
      <c r="U24" s="8">
        <f t="shared" si="2"/>
        <v>-30</v>
      </c>
      <c r="AE24" s="2">
        <f t="shared" si="10"/>
        <v>4</v>
      </c>
      <c r="AF24" s="8">
        <f t="shared" si="3"/>
        <v>42</v>
      </c>
      <c r="AO24" s="2">
        <f t="shared" si="11"/>
        <v>4</v>
      </c>
      <c r="AP24" s="8">
        <f t="shared" si="4"/>
        <v>47</v>
      </c>
      <c r="AR24" s="2">
        <f t="shared" si="12"/>
        <v>4</v>
      </c>
      <c r="AS24" s="8">
        <f t="shared" si="5"/>
        <v>-145</v>
      </c>
      <c r="AU24" s="2">
        <f t="shared" si="13"/>
        <v>4</v>
      </c>
      <c r="AV24" s="8">
        <f t="shared" si="6"/>
        <v>47</v>
      </c>
      <c r="BB24" s="29"/>
      <c r="BC24" s="29"/>
      <c r="BD24" s="29"/>
      <c r="BE24" s="29"/>
      <c r="BJ24" s="19"/>
      <c r="BK24" s="20"/>
      <c r="BL24" s="20"/>
      <c r="BM24" s="20"/>
      <c r="BN24" s="21"/>
    </row>
    <row r="25" spans="2:66" ht="16.5" x14ac:dyDescent="0.3">
      <c r="B25" s="2">
        <f t="shared" si="7"/>
        <v>4.5</v>
      </c>
      <c r="C25" s="8">
        <f t="shared" si="0"/>
        <v>45.25</v>
      </c>
      <c r="L25" s="29"/>
      <c r="M25" s="29"/>
      <c r="N25" s="29"/>
      <c r="O25" s="29"/>
      <c r="Q25" s="2">
        <f t="shared" si="8"/>
        <v>4.5</v>
      </c>
      <c r="R25" s="8">
        <f t="shared" si="1"/>
        <v>33</v>
      </c>
      <c r="T25" s="2">
        <f t="shared" si="9"/>
        <v>4.5</v>
      </c>
      <c r="U25" s="8">
        <f t="shared" si="2"/>
        <v>-27</v>
      </c>
      <c r="AE25" s="2">
        <f t="shared" si="10"/>
        <v>4.5</v>
      </c>
      <c r="AF25" s="8">
        <f t="shared" si="3"/>
        <v>33</v>
      </c>
      <c r="AO25" s="2">
        <f t="shared" si="11"/>
        <v>4.5</v>
      </c>
      <c r="AP25" s="8">
        <f t="shared" si="4"/>
        <v>43</v>
      </c>
      <c r="AR25" s="2">
        <f t="shared" si="12"/>
        <v>4.5</v>
      </c>
      <c r="AS25" s="8">
        <f t="shared" si="5"/>
        <v>-137</v>
      </c>
      <c r="AU25" s="2">
        <f t="shared" si="13"/>
        <v>4.5</v>
      </c>
      <c r="AV25" s="8">
        <f t="shared" si="6"/>
        <v>43</v>
      </c>
      <c r="BB25" s="29"/>
      <c r="BC25" s="29"/>
      <c r="BD25" s="29"/>
      <c r="BE25" s="29"/>
      <c r="BJ25" s="19"/>
      <c r="BK25" s="20"/>
      <c r="BL25" s="20"/>
      <c r="BM25" s="20"/>
      <c r="BN25" s="21"/>
    </row>
    <row r="26" spans="2:66" ht="16.5" x14ac:dyDescent="0.3">
      <c r="B26" s="2">
        <f t="shared" si="7"/>
        <v>5</v>
      </c>
      <c r="C26" s="8">
        <f t="shared" si="0"/>
        <v>40</v>
      </c>
      <c r="L26" s="29"/>
      <c r="M26" s="29"/>
      <c r="N26" s="29"/>
      <c r="O26" s="29"/>
      <c r="Q26" s="2">
        <f t="shared" si="8"/>
        <v>5</v>
      </c>
      <c r="R26" s="8">
        <f t="shared" si="1"/>
        <v>24</v>
      </c>
      <c r="T26" s="2">
        <f t="shared" si="9"/>
        <v>5</v>
      </c>
      <c r="U26" s="8">
        <f t="shared" si="2"/>
        <v>-24</v>
      </c>
      <c r="AE26" s="2">
        <f t="shared" si="10"/>
        <v>5</v>
      </c>
      <c r="AF26" s="8">
        <f t="shared" si="3"/>
        <v>24</v>
      </c>
      <c r="AO26" s="2">
        <f t="shared" si="11"/>
        <v>5</v>
      </c>
      <c r="AP26" s="8">
        <f t="shared" si="4"/>
        <v>39</v>
      </c>
      <c r="AR26" s="2">
        <f t="shared" si="12"/>
        <v>5</v>
      </c>
      <c r="AS26" s="8">
        <f t="shared" si="5"/>
        <v>-129</v>
      </c>
      <c r="AU26" s="2">
        <f t="shared" si="13"/>
        <v>5</v>
      </c>
      <c r="AV26" s="8">
        <f t="shared" si="6"/>
        <v>39</v>
      </c>
      <c r="BB26" s="29"/>
      <c r="BC26" s="29"/>
      <c r="BD26" s="29"/>
      <c r="BE26" s="29"/>
      <c r="BJ26" s="19"/>
      <c r="BK26" s="20"/>
      <c r="BL26" s="20"/>
      <c r="BM26" s="20"/>
      <c r="BN26" s="21"/>
    </row>
    <row r="27" spans="2:66" ht="16.5" x14ac:dyDescent="0.3">
      <c r="B27" s="2">
        <f t="shared" si="7"/>
        <v>5.5</v>
      </c>
      <c r="C27" s="8">
        <f t="shared" si="0"/>
        <v>35.25</v>
      </c>
      <c r="L27" s="29"/>
      <c r="M27" s="29"/>
      <c r="N27" s="29"/>
      <c r="O27" s="29"/>
      <c r="Q27" s="2">
        <f t="shared" si="8"/>
        <v>5.5</v>
      </c>
      <c r="R27" s="8">
        <f t="shared" si="1"/>
        <v>15</v>
      </c>
      <c r="T27" s="2">
        <f t="shared" si="9"/>
        <v>5.5</v>
      </c>
      <c r="U27" s="8">
        <f t="shared" si="2"/>
        <v>-21</v>
      </c>
      <c r="AE27" s="2">
        <f t="shared" si="10"/>
        <v>5.5</v>
      </c>
      <c r="AF27" s="8">
        <f t="shared" si="3"/>
        <v>15</v>
      </c>
      <c r="AO27" s="2">
        <f t="shared" si="11"/>
        <v>5.5</v>
      </c>
      <c r="AP27" s="8">
        <f t="shared" si="4"/>
        <v>35</v>
      </c>
      <c r="AR27" s="2">
        <f t="shared" si="12"/>
        <v>5.5</v>
      </c>
      <c r="AS27" s="8">
        <f t="shared" si="5"/>
        <v>-121</v>
      </c>
      <c r="AU27" s="2">
        <f t="shared" si="13"/>
        <v>5.5</v>
      </c>
      <c r="AV27" s="8">
        <f t="shared" si="6"/>
        <v>35</v>
      </c>
      <c r="BB27" s="29"/>
      <c r="BC27" s="29"/>
      <c r="BD27" s="29"/>
      <c r="BE27" s="29"/>
      <c r="BJ27" s="22"/>
      <c r="BK27" s="23"/>
      <c r="BL27" s="23"/>
      <c r="BM27" s="23"/>
      <c r="BN27" s="24"/>
    </row>
    <row r="28" spans="2:66" ht="16.5" x14ac:dyDescent="0.3">
      <c r="B28" s="2">
        <f t="shared" si="7"/>
        <v>6</v>
      </c>
      <c r="C28" s="8">
        <f t="shared" si="0"/>
        <v>31</v>
      </c>
      <c r="Q28" s="2">
        <f t="shared" si="8"/>
        <v>6</v>
      </c>
      <c r="R28" s="8">
        <f t="shared" si="1"/>
        <v>6</v>
      </c>
      <c r="T28" s="2">
        <f t="shared" si="9"/>
        <v>6</v>
      </c>
      <c r="U28" s="8">
        <f t="shared" si="2"/>
        <v>-18</v>
      </c>
      <c r="AE28" s="2">
        <f t="shared" si="10"/>
        <v>6</v>
      </c>
      <c r="AF28" s="8">
        <f t="shared" si="3"/>
        <v>6</v>
      </c>
      <c r="AO28" s="2">
        <f t="shared" si="11"/>
        <v>6</v>
      </c>
      <c r="AP28" s="8">
        <f t="shared" si="4"/>
        <v>31</v>
      </c>
      <c r="AR28" s="2">
        <f t="shared" si="12"/>
        <v>6</v>
      </c>
      <c r="AS28" s="8">
        <f t="shared" si="5"/>
        <v>-113</v>
      </c>
      <c r="AU28" s="2">
        <f t="shared" si="13"/>
        <v>6</v>
      </c>
      <c r="AV28" s="8">
        <f t="shared" si="6"/>
        <v>31</v>
      </c>
    </row>
    <row r="29" spans="2:66" ht="16.5" x14ac:dyDescent="0.3">
      <c r="B29" s="2">
        <f t="shared" si="7"/>
        <v>6.5</v>
      </c>
      <c r="C29" s="8">
        <f t="shared" si="0"/>
        <v>27.25</v>
      </c>
      <c r="Q29" s="2">
        <f t="shared" si="8"/>
        <v>6.5</v>
      </c>
      <c r="R29" s="8">
        <f t="shared" si="1"/>
        <v>-3</v>
      </c>
      <c r="T29" s="2">
        <f t="shared" si="9"/>
        <v>6.5</v>
      </c>
      <c r="U29" s="8">
        <f t="shared" si="2"/>
        <v>-15</v>
      </c>
      <c r="AE29" s="2">
        <f t="shared" si="10"/>
        <v>6.5</v>
      </c>
      <c r="AF29" s="8">
        <f t="shared" si="3"/>
        <v>-3</v>
      </c>
      <c r="AO29" s="2">
        <f t="shared" si="11"/>
        <v>6.5</v>
      </c>
      <c r="AP29" s="8">
        <f t="shared" si="4"/>
        <v>27</v>
      </c>
      <c r="AR29" s="2">
        <f t="shared" si="12"/>
        <v>6.5</v>
      </c>
      <c r="AS29" s="8">
        <f t="shared" si="5"/>
        <v>-105</v>
      </c>
      <c r="AU29" s="2">
        <f t="shared" si="13"/>
        <v>6.5</v>
      </c>
      <c r="AV29" s="8">
        <f t="shared" si="6"/>
        <v>27</v>
      </c>
    </row>
    <row r="30" spans="2:66" ht="16.5" x14ac:dyDescent="0.3">
      <c r="B30" s="2">
        <f t="shared" si="7"/>
        <v>7</v>
      </c>
      <c r="C30" s="8">
        <f t="shared" si="0"/>
        <v>24</v>
      </c>
      <c r="Q30" s="2">
        <f t="shared" si="8"/>
        <v>7</v>
      </c>
      <c r="R30" s="8">
        <f t="shared" si="1"/>
        <v>-12</v>
      </c>
      <c r="T30" s="2">
        <f t="shared" si="9"/>
        <v>7</v>
      </c>
      <c r="U30" s="8">
        <f t="shared" si="2"/>
        <v>-12</v>
      </c>
      <c r="AE30" s="2">
        <f t="shared" si="10"/>
        <v>7</v>
      </c>
      <c r="AF30" s="8">
        <f t="shared" si="3"/>
        <v>-12</v>
      </c>
      <c r="AO30" s="2">
        <f t="shared" si="11"/>
        <v>7</v>
      </c>
      <c r="AP30" s="8">
        <f t="shared" si="4"/>
        <v>23</v>
      </c>
      <c r="AR30" s="2">
        <f t="shared" si="12"/>
        <v>7</v>
      </c>
      <c r="AS30" s="8">
        <f t="shared" si="5"/>
        <v>-97</v>
      </c>
      <c r="AU30" s="2">
        <f t="shared" si="13"/>
        <v>7</v>
      </c>
      <c r="AV30" s="8">
        <f t="shared" si="6"/>
        <v>23</v>
      </c>
      <c r="BB30" s="12" t="s">
        <v>14</v>
      </c>
      <c r="BC30" s="12"/>
      <c r="BD30" s="12"/>
      <c r="BE30" s="12"/>
    </row>
    <row r="31" spans="2:66" ht="16.5" x14ac:dyDescent="0.3">
      <c r="B31" s="2">
        <f t="shared" si="7"/>
        <v>7.5</v>
      </c>
      <c r="C31" s="8">
        <f t="shared" si="0"/>
        <v>21.25</v>
      </c>
      <c r="Q31" s="2">
        <f t="shared" si="8"/>
        <v>7.5</v>
      </c>
      <c r="R31" s="8">
        <f t="shared" si="1"/>
        <v>-21</v>
      </c>
      <c r="T31" s="2">
        <f t="shared" si="9"/>
        <v>7.5</v>
      </c>
      <c r="U31" s="8">
        <f t="shared" si="2"/>
        <v>-9</v>
      </c>
      <c r="AE31" s="2">
        <f t="shared" si="10"/>
        <v>7.5</v>
      </c>
      <c r="AF31" s="8">
        <f t="shared" si="3"/>
        <v>-9</v>
      </c>
      <c r="AO31" s="2">
        <f t="shared" si="11"/>
        <v>7.5</v>
      </c>
      <c r="AP31" s="8">
        <f t="shared" si="4"/>
        <v>19</v>
      </c>
      <c r="AR31" s="2">
        <f t="shared" si="12"/>
        <v>7.5</v>
      </c>
      <c r="AS31" s="8">
        <f t="shared" si="5"/>
        <v>-89</v>
      </c>
      <c r="AU31" s="2">
        <f t="shared" si="13"/>
        <v>7.5</v>
      </c>
      <c r="AV31" s="8">
        <f t="shared" si="6"/>
        <v>19</v>
      </c>
    </row>
    <row r="32" spans="2:66" ht="16.5" x14ac:dyDescent="0.3">
      <c r="B32" s="2">
        <f t="shared" si="7"/>
        <v>8</v>
      </c>
      <c r="C32" s="8">
        <f t="shared" si="0"/>
        <v>19</v>
      </c>
      <c r="Q32" s="2">
        <f t="shared" si="8"/>
        <v>8</v>
      </c>
      <c r="R32" s="8">
        <f t="shared" si="1"/>
        <v>-30</v>
      </c>
      <c r="T32" s="2">
        <f t="shared" si="9"/>
        <v>8</v>
      </c>
      <c r="U32" s="8">
        <f t="shared" si="2"/>
        <v>-6</v>
      </c>
      <c r="AE32" s="2">
        <f t="shared" si="10"/>
        <v>8</v>
      </c>
      <c r="AF32" s="8">
        <f t="shared" si="3"/>
        <v>-6</v>
      </c>
      <c r="AO32" s="2">
        <f t="shared" si="11"/>
        <v>8</v>
      </c>
      <c r="AP32" s="8">
        <f t="shared" si="4"/>
        <v>15</v>
      </c>
      <c r="AR32" s="2">
        <f t="shared" si="12"/>
        <v>8</v>
      </c>
      <c r="AS32" s="8">
        <f t="shared" si="5"/>
        <v>-81</v>
      </c>
      <c r="AU32" s="2">
        <f t="shared" si="13"/>
        <v>8</v>
      </c>
      <c r="AV32" s="8">
        <f t="shared" si="6"/>
        <v>15</v>
      </c>
      <c r="BB32" s="12" t="s">
        <v>15</v>
      </c>
      <c r="BC32" s="12"/>
      <c r="BD32" s="9">
        <v>38.999999999999979</v>
      </c>
    </row>
    <row r="33" spans="2:64" ht="16.5" x14ac:dyDescent="0.3">
      <c r="B33" s="2">
        <f t="shared" si="7"/>
        <v>8.5</v>
      </c>
      <c r="C33" s="8">
        <f t="shared" si="0"/>
        <v>17.25</v>
      </c>
      <c r="Q33" s="2">
        <f t="shared" si="8"/>
        <v>8.5</v>
      </c>
      <c r="R33" s="8">
        <f t="shared" si="1"/>
        <v>-39</v>
      </c>
      <c r="T33" s="2">
        <f t="shared" si="9"/>
        <v>8.5</v>
      </c>
      <c r="U33" s="8">
        <f t="shared" si="2"/>
        <v>-3</v>
      </c>
      <c r="AE33" s="2">
        <f t="shared" si="10"/>
        <v>8.5</v>
      </c>
      <c r="AF33" s="8">
        <f t="shared" si="3"/>
        <v>-3</v>
      </c>
      <c r="AO33" s="2">
        <f t="shared" si="11"/>
        <v>8.5</v>
      </c>
      <c r="AP33" s="8">
        <f t="shared" si="4"/>
        <v>11</v>
      </c>
      <c r="AR33" s="2">
        <f t="shared" si="12"/>
        <v>8.5</v>
      </c>
      <c r="AS33" s="8">
        <f t="shared" si="5"/>
        <v>-73</v>
      </c>
      <c r="AU33" s="2">
        <f t="shared" si="13"/>
        <v>8.5</v>
      </c>
      <c r="AV33" s="8">
        <f t="shared" si="6"/>
        <v>11</v>
      </c>
      <c r="BB33" s="12" t="s">
        <v>16</v>
      </c>
      <c r="BC33" s="12"/>
      <c r="BD33" s="9">
        <v>5.0000000000000027</v>
      </c>
      <c r="BJ33" s="12" t="s">
        <v>17</v>
      </c>
      <c r="BK33" s="12"/>
      <c r="BL33" s="9">
        <v>1</v>
      </c>
    </row>
    <row r="34" spans="2:64" ht="16.5" x14ac:dyDescent="0.3">
      <c r="B34" s="2">
        <f t="shared" si="7"/>
        <v>9</v>
      </c>
      <c r="C34" s="8">
        <f t="shared" si="0"/>
        <v>16</v>
      </c>
      <c r="Q34" s="2">
        <f t="shared" si="8"/>
        <v>9</v>
      </c>
      <c r="R34" s="8">
        <f t="shared" si="1"/>
        <v>-48</v>
      </c>
      <c r="T34" s="2">
        <f t="shared" si="9"/>
        <v>9</v>
      </c>
      <c r="U34" s="8">
        <f t="shared" si="2"/>
        <v>0</v>
      </c>
      <c r="AE34" s="2">
        <f t="shared" si="10"/>
        <v>9</v>
      </c>
      <c r="AF34" s="8">
        <f t="shared" si="3"/>
        <v>0</v>
      </c>
      <c r="AO34" s="2">
        <f t="shared" si="11"/>
        <v>9</v>
      </c>
      <c r="AP34" s="8">
        <f t="shared" si="4"/>
        <v>7</v>
      </c>
      <c r="AR34" s="2">
        <f t="shared" si="12"/>
        <v>9</v>
      </c>
      <c r="AS34" s="8">
        <f t="shared" si="5"/>
        <v>-65</v>
      </c>
      <c r="AU34" s="2">
        <f t="shared" si="13"/>
        <v>9</v>
      </c>
      <c r="AV34" s="8">
        <f t="shared" si="6"/>
        <v>7</v>
      </c>
    </row>
    <row r="35" spans="2:64" ht="16.5" x14ac:dyDescent="0.3">
      <c r="B35" s="2">
        <f t="shared" si="7"/>
        <v>9.5</v>
      </c>
      <c r="C35" s="8">
        <f t="shared" si="0"/>
        <v>15.25</v>
      </c>
      <c r="Q35" s="2">
        <f t="shared" si="8"/>
        <v>9.5</v>
      </c>
      <c r="R35" s="8">
        <f t="shared" si="1"/>
        <v>-57</v>
      </c>
      <c r="T35" s="2">
        <f t="shared" si="9"/>
        <v>9.5</v>
      </c>
      <c r="U35" s="8">
        <f t="shared" si="2"/>
        <v>3</v>
      </c>
      <c r="AE35" s="2">
        <f t="shared" si="10"/>
        <v>9.5</v>
      </c>
      <c r="AF35" s="8">
        <f t="shared" si="3"/>
        <v>3</v>
      </c>
      <c r="AO35" s="2">
        <f t="shared" si="11"/>
        <v>9.5</v>
      </c>
      <c r="AP35" s="8">
        <f t="shared" si="4"/>
        <v>3</v>
      </c>
      <c r="AR35" s="2">
        <f t="shared" si="12"/>
        <v>9.5</v>
      </c>
      <c r="AS35" s="8">
        <f t="shared" si="5"/>
        <v>-57</v>
      </c>
      <c r="AU35" s="2">
        <f t="shared" si="13"/>
        <v>9.5</v>
      </c>
      <c r="AV35" s="8">
        <f t="shared" si="6"/>
        <v>3</v>
      </c>
      <c r="BB35" s="3"/>
      <c r="BC35" s="3"/>
      <c r="BD35" s="3"/>
    </row>
    <row r="36" spans="2:64" ht="16.5" x14ac:dyDescent="0.3">
      <c r="B36" s="2">
        <f t="shared" si="7"/>
        <v>10</v>
      </c>
      <c r="C36" s="8">
        <f t="shared" si="0"/>
        <v>15</v>
      </c>
      <c r="Q36" s="2">
        <f t="shared" si="8"/>
        <v>10</v>
      </c>
      <c r="R36" s="8">
        <f t="shared" si="1"/>
        <v>-66</v>
      </c>
      <c r="T36" s="2">
        <f t="shared" si="9"/>
        <v>10</v>
      </c>
      <c r="U36" s="8">
        <f t="shared" si="2"/>
        <v>6</v>
      </c>
      <c r="AE36" s="2">
        <f t="shared" si="10"/>
        <v>10</v>
      </c>
      <c r="AF36" s="8">
        <f t="shared" si="3"/>
        <v>6</v>
      </c>
      <c r="AO36" s="2">
        <f t="shared" si="11"/>
        <v>10</v>
      </c>
      <c r="AP36" s="8">
        <f t="shared" si="4"/>
        <v>-1</v>
      </c>
      <c r="AR36" s="2">
        <f t="shared" si="12"/>
        <v>10</v>
      </c>
      <c r="AS36" s="8">
        <f t="shared" si="5"/>
        <v>-49</v>
      </c>
      <c r="AU36" s="2">
        <f t="shared" si="13"/>
        <v>10</v>
      </c>
      <c r="AV36" s="8">
        <f t="shared" si="6"/>
        <v>6</v>
      </c>
      <c r="BB36" s="27" t="s">
        <v>20</v>
      </c>
      <c r="BC36" s="28"/>
      <c r="BD36" s="15"/>
      <c r="BF36" s="6" t="s">
        <v>18</v>
      </c>
      <c r="BG36" s="6" t="s">
        <v>19</v>
      </c>
      <c r="BJ36" s="27" t="s">
        <v>25</v>
      </c>
      <c r="BK36" s="28"/>
      <c r="BL36" s="15"/>
    </row>
    <row r="37" spans="2:64" ht="16.5" x14ac:dyDescent="0.3">
      <c r="B37" s="2">
        <f>B36+0.5</f>
        <v>10.5</v>
      </c>
      <c r="C37" s="8">
        <f t="shared" si="0"/>
        <v>15.25</v>
      </c>
      <c r="Q37" s="2">
        <f>Q36+0.5</f>
        <v>10.5</v>
      </c>
      <c r="R37" s="8">
        <f t="shared" si="1"/>
        <v>-75</v>
      </c>
      <c r="T37" s="2">
        <f>T36+0.5</f>
        <v>10.5</v>
      </c>
      <c r="U37" s="8">
        <f t="shared" si="2"/>
        <v>9</v>
      </c>
      <c r="AE37" s="2">
        <f>AE36+0.5</f>
        <v>10.5</v>
      </c>
      <c r="AF37" s="8">
        <f t="shared" si="3"/>
        <v>9</v>
      </c>
      <c r="AO37" s="2">
        <f>AO36+0.5</f>
        <v>10.5</v>
      </c>
      <c r="AP37" s="8">
        <f t="shared" si="4"/>
        <v>-5</v>
      </c>
      <c r="AR37" s="2">
        <f>AR36+0.5</f>
        <v>10.5</v>
      </c>
      <c r="AS37" s="8">
        <f t="shared" si="5"/>
        <v>-41</v>
      </c>
      <c r="AU37" s="2">
        <f>AU36+0.5</f>
        <v>10.5</v>
      </c>
      <c r="AV37" s="8">
        <f t="shared" si="6"/>
        <v>9</v>
      </c>
      <c r="BB37" s="9">
        <f>BD32</f>
        <v>38.999999999999979</v>
      </c>
      <c r="BC37" s="5" t="s">
        <v>21</v>
      </c>
      <c r="BD37" s="9">
        <f>96 + (2*1 - 20)*(BD33-1)</f>
        <v>23.999999999999957</v>
      </c>
      <c r="BF37" s="4">
        <f>Q14</f>
        <v>1</v>
      </c>
      <c r="BG37" s="4">
        <f>R14</f>
        <v>96</v>
      </c>
      <c r="BJ37" s="9">
        <f>BD33</f>
        <v>5.0000000000000027</v>
      </c>
      <c r="BK37" s="5" t="s">
        <v>26</v>
      </c>
      <c r="BL37" s="9">
        <f>5+(1-BL33)*20</f>
        <v>5</v>
      </c>
    </row>
    <row r="38" spans="2:64" ht="16.5" x14ac:dyDescent="0.3">
      <c r="B38" s="2">
        <f t="shared" si="7"/>
        <v>11</v>
      </c>
      <c r="C38" s="8">
        <f t="shared" si="0"/>
        <v>16</v>
      </c>
      <c r="Q38" s="2">
        <f t="shared" si="8"/>
        <v>11</v>
      </c>
      <c r="R38" s="8">
        <f t="shared" si="1"/>
        <v>-84</v>
      </c>
      <c r="T38" s="2">
        <f t="shared" si="9"/>
        <v>11</v>
      </c>
      <c r="U38" s="8">
        <f t="shared" si="2"/>
        <v>12</v>
      </c>
      <c r="AE38" s="2">
        <f t="shared" si="10"/>
        <v>11</v>
      </c>
      <c r="AF38" s="8">
        <f t="shared" si="3"/>
        <v>12</v>
      </c>
      <c r="AO38" s="2">
        <f t="shared" si="11"/>
        <v>11</v>
      </c>
      <c r="AP38" s="8">
        <f t="shared" si="4"/>
        <v>-9</v>
      </c>
      <c r="AR38" s="2">
        <f t="shared" si="12"/>
        <v>11</v>
      </c>
      <c r="AS38" s="8">
        <f t="shared" si="5"/>
        <v>-33</v>
      </c>
      <c r="AU38" s="2">
        <f t="shared" si="13"/>
        <v>11</v>
      </c>
      <c r="AV38" s="8">
        <f t="shared" si="6"/>
        <v>12</v>
      </c>
      <c r="BB38" s="27" t="s">
        <v>22</v>
      </c>
      <c r="BC38" s="28"/>
      <c r="BD38" s="15"/>
      <c r="BF38" s="4">
        <f>T14</f>
        <v>13</v>
      </c>
      <c r="BG38" s="4">
        <f>U14</f>
        <v>24</v>
      </c>
      <c r="BJ38" s="27" t="s">
        <v>27</v>
      </c>
      <c r="BK38" s="28"/>
      <c r="BL38" s="15"/>
    </row>
    <row r="39" spans="2:64" ht="16.5" x14ac:dyDescent="0.3">
      <c r="B39" s="2">
        <f t="shared" si="7"/>
        <v>11.5</v>
      </c>
      <c r="C39" s="8">
        <f t="shared" si="0"/>
        <v>17.25</v>
      </c>
      <c r="Q39" s="2">
        <f t="shared" si="8"/>
        <v>11.5</v>
      </c>
      <c r="R39" s="8">
        <f t="shared" si="1"/>
        <v>-93</v>
      </c>
      <c r="T39" s="2">
        <f t="shared" si="9"/>
        <v>11.5</v>
      </c>
      <c r="U39" s="8">
        <f t="shared" si="2"/>
        <v>15</v>
      </c>
      <c r="AE39" s="2">
        <f t="shared" si="10"/>
        <v>11.5</v>
      </c>
      <c r="AF39" s="8">
        <f t="shared" si="3"/>
        <v>15</v>
      </c>
      <c r="AO39" s="2">
        <f t="shared" si="11"/>
        <v>11.5</v>
      </c>
      <c r="AP39" s="8">
        <f t="shared" si="4"/>
        <v>-13</v>
      </c>
      <c r="AR39" s="2">
        <f t="shared" si="12"/>
        <v>11.5</v>
      </c>
      <c r="AS39" s="8">
        <f t="shared" si="5"/>
        <v>-25</v>
      </c>
      <c r="AU39" s="2">
        <f t="shared" si="13"/>
        <v>11.5</v>
      </c>
      <c r="AV39" s="8">
        <f t="shared" si="6"/>
        <v>15</v>
      </c>
      <c r="BB39" s="9">
        <f>BD32</f>
        <v>38.999999999999979</v>
      </c>
      <c r="BC39" s="5" t="s">
        <v>21</v>
      </c>
      <c r="BD39" s="8">
        <f>(24)+((2*13 - 20)*(BD33-13))</f>
        <v>-23.999999999999986</v>
      </c>
      <c r="BF39" s="4">
        <f>AO14</f>
        <v>6</v>
      </c>
      <c r="BG39" s="4">
        <f>AP14</f>
        <v>31</v>
      </c>
      <c r="BJ39" s="9">
        <f>BD33</f>
        <v>5.0000000000000027</v>
      </c>
      <c r="BK39" s="5" t="s">
        <v>21</v>
      </c>
      <c r="BL39" s="9">
        <f>17*(1-BL33)</f>
        <v>0</v>
      </c>
    </row>
    <row r="40" spans="2:64" ht="16.5" x14ac:dyDescent="0.3">
      <c r="B40" s="2">
        <f t="shared" si="7"/>
        <v>12</v>
      </c>
      <c r="C40" s="8">
        <f t="shared" si="0"/>
        <v>19</v>
      </c>
      <c r="Q40" s="2">
        <f t="shared" si="8"/>
        <v>12</v>
      </c>
      <c r="R40" s="8">
        <f t="shared" si="1"/>
        <v>-102</v>
      </c>
      <c r="T40" s="2">
        <f t="shared" si="9"/>
        <v>12</v>
      </c>
      <c r="U40" s="8">
        <f t="shared" si="2"/>
        <v>18</v>
      </c>
      <c r="AE40" s="2">
        <f t="shared" si="10"/>
        <v>12</v>
      </c>
      <c r="AF40" s="8">
        <f t="shared" si="3"/>
        <v>18</v>
      </c>
      <c r="AO40" s="2">
        <f t="shared" si="11"/>
        <v>12</v>
      </c>
      <c r="AP40" s="8">
        <f t="shared" si="4"/>
        <v>-17</v>
      </c>
      <c r="AR40" s="2">
        <f t="shared" si="12"/>
        <v>12</v>
      </c>
      <c r="AS40" s="8">
        <f t="shared" si="5"/>
        <v>-17</v>
      </c>
      <c r="AU40" s="2">
        <f t="shared" si="13"/>
        <v>12</v>
      </c>
      <c r="AV40" s="8">
        <f t="shared" si="6"/>
        <v>18</v>
      </c>
      <c r="BB40" s="27" t="s">
        <v>23</v>
      </c>
      <c r="BC40" s="28"/>
      <c r="BD40" s="15"/>
      <c r="BF40" s="4">
        <f>AR14</f>
        <v>18</v>
      </c>
      <c r="BG40" s="4">
        <f>AS14</f>
        <v>79</v>
      </c>
      <c r="BJ40" s="27" t="s">
        <v>28</v>
      </c>
      <c r="BK40" s="28"/>
      <c r="BL40" s="15"/>
    </row>
    <row r="41" spans="2:64" ht="16.5" x14ac:dyDescent="0.3">
      <c r="B41" s="2">
        <f>B40+0.5</f>
        <v>12.5</v>
      </c>
      <c r="C41" s="8">
        <f t="shared" si="0"/>
        <v>21.25</v>
      </c>
      <c r="Q41" s="2">
        <f>Q40+0.5</f>
        <v>12.5</v>
      </c>
      <c r="R41" s="8">
        <f t="shared" si="1"/>
        <v>-111</v>
      </c>
      <c r="T41" s="2">
        <f>T40+0.5</f>
        <v>12.5</v>
      </c>
      <c r="U41" s="8">
        <f t="shared" si="2"/>
        <v>21</v>
      </c>
      <c r="AE41" s="2">
        <f>AE40+0.5</f>
        <v>12.5</v>
      </c>
      <c r="AF41" s="8">
        <f t="shared" si="3"/>
        <v>21</v>
      </c>
      <c r="AO41" s="2">
        <f>AO40+0.5</f>
        <v>12.5</v>
      </c>
      <c r="AP41" s="8">
        <f t="shared" si="4"/>
        <v>-21</v>
      </c>
      <c r="AR41" s="2">
        <f>AR40+0.5</f>
        <v>12.5</v>
      </c>
      <c r="AS41" s="8">
        <f t="shared" si="5"/>
        <v>-9</v>
      </c>
      <c r="AU41" s="2">
        <f>AU40+0.5</f>
        <v>12.5</v>
      </c>
      <c r="AV41" s="8">
        <f t="shared" si="6"/>
        <v>21</v>
      </c>
      <c r="BB41" s="9">
        <f>BD32</f>
        <v>38.999999999999979</v>
      </c>
      <c r="BC41" s="5" t="s">
        <v>21</v>
      </c>
      <c r="BD41" s="8">
        <f>(31)+((2*6 - 20)*(BD33-6))</f>
        <v>38.999999999999979</v>
      </c>
      <c r="BJ41" s="9">
        <f>BD33</f>
        <v>5.0000000000000027</v>
      </c>
      <c r="BK41" s="5" t="s">
        <v>26</v>
      </c>
      <c r="BL41" s="9">
        <v>20</v>
      </c>
    </row>
    <row r="42" spans="2:64" ht="16.5" x14ac:dyDescent="0.3">
      <c r="B42" s="2">
        <f t="shared" si="7"/>
        <v>13</v>
      </c>
      <c r="C42" s="8">
        <f t="shared" si="0"/>
        <v>24</v>
      </c>
      <c r="Q42" s="2">
        <f t="shared" si="8"/>
        <v>13</v>
      </c>
      <c r="R42" s="8">
        <f t="shared" si="1"/>
        <v>-120</v>
      </c>
      <c r="T42" s="2">
        <f t="shared" si="9"/>
        <v>13</v>
      </c>
      <c r="U42" s="8">
        <f t="shared" si="2"/>
        <v>24</v>
      </c>
      <c r="AE42" s="2">
        <f t="shared" si="10"/>
        <v>13</v>
      </c>
      <c r="AF42" s="8">
        <f t="shared" si="3"/>
        <v>24</v>
      </c>
      <c r="AO42" s="2">
        <f t="shared" si="11"/>
        <v>13</v>
      </c>
      <c r="AP42" s="8">
        <f t="shared" si="4"/>
        <v>-25</v>
      </c>
      <c r="AR42" s="2">
        <f t="shared" si="12"/>
        <v>13</v>
      </c>
      <c r="AS42" s="8">
        <f t="shared" si="5"/>
        <v>-1</v>
      </c>
      <c r="AU42" s="2">
        <f t="shared" si="13"/>
        <v>13</v>
      </c>
      <c r="AV42" s="8">
        <f t="shared" si="6"/>
        <v>24</v>
      </c>
      <c r="BB42" s="27" t="s">
        <v>24</v>
      </c>
      <c r="BC42" s="28"/>
      <c r="BD42" s="15"/>
    </row>
    <row r="43" spans="2:64" ht="16.5" x14ac:dyDescent="0.3">
      <c r="B43" s="2">
        <f t="shared" si="7"/>
        <v>13.5</v>
      </c>
      <c r="C43" s="8">
        <f t="shared" si="0"/>
        <v>27.25</v>
      </c>
      <c r="Q43" s="2">
        <f t="shared" si="8"/>
        <v>13.5</v>
      </c>
      <c r="R43" s="8">
        <f t="shared" si="1"/>
        <v>-129</v>
      </c>
      <c r="T43" s="2">
        <f t="shared" si="9"/>
        <v>13.5</v>
      </c>
      <c r="U43" s="8">
        <f t="shared" si="2"/>
        <v>27</v>
      </c>
      <c r="AE43" s="2">
        <f t="shared" si="10"/>
        <v>13.5</v>
      </c>
      <c r="AF43" s="8">
        <f t="shared" si="3"/>
        <v>27</v>
      </c>
      <c r="AO43" s="2">
        <f t="shared" si="11"/>
        <v>13.5</v>
      </c>
      <c r="AP43" s="8">
        <f t="shared" si="4"/>
        <v>-29</v>
      </c>
      <c r="AR43" s="2">
        <f t="shared" si="12"/>
        <v>13.5</v>
      </c>
      <c r="AS43" s="8">
        <f t="shared" si="5"/>
        <v>7</v>
      </c>
      <c r="AU43" s="2">
        <f t="shared" si="13"/>
        <v>13.5</v>
      </c>
      <c r="AV43" s="8">
        <f t="shared" si="6"/>
        <v>27</v>
      </c>
      <c r="BB43" s="9">
        <f>BD32</f>
        <v>38.999999999999979</v>
      </c>
      <c r="BC43" s="5" t="s">
        <v>21</v>
      </c>
      <c r="BD43" s="8">
        <f>(79)+((2*18 - 20)*(BD33-18))</f>
        <v>-128.99999999999994</v>
      </c>
    </row>
    <row r="44" spans="2:64" ht="16.5" x14ac:dyDescent="0.3">
      <c r="B44" s="2">
        <f t="shared" si="7"/>
        <v>14</v>
      </c>
      <c r="C44" s="8">
        <f t="shared" si="0"/>
        <v>31</v>
      </c>
      <c r="Q44" s="2">
        <f t="shared" si="8"/>
        <v>14</v>
      </c>
      <c r="R44" s="8">
        <f t="shared" si="1"/>
        <v>-138</v>
      </c>
      <c r="T44" s="2">
        <f t="shared" si="9"/>
        <v>14</v>
      </c>
      <c r="U44" s="8">
        <f t="shared" si="2"/>
        <v>30</v>
      </c>
      <c r="AE44" s="2">
        <f t="shared" si="10"/>
        <v>14</v>
      </c>
      <c r="AF44" s="8">
        <f t="shared" si="3"/>
        <v>30</v>
      </c>
      <c r="AO44" s="2">
        <f t="shared" si="11"/>
        <v>14</v>
      </c>
      <c r="AP44" s="8">
        <f t="shared" si="4"/>
        <v>-33</v>
      </c>
      <c r="AR44" s="2">
        <f t="shared" si="12"/>
        <v>14</v>
      </c>
      <c r="AS44" s="8">
        <f t="shared" si="5"/>
        <v>15</v>
      </c>
      <c r="AU44" s="2">
        <f t="shared" si="13"/>
        <v>14</v>
      </c>
      <c r="AV44" s="8">
        <f t="shared" si="6"/>
        <v>30</v>
      </c>
    </row>
    <row r="45" spans="2:64" ht="16.5" x14ac:dyDescent="0.3">
      <c r="B45" s="2">
        <f t="shared" si="7"/>
        <v>14.5</v>
      </c>
      <c r="C45" s="8">
        <f t="shared" si="0"/>
        <v>35.25</v>
      </c>
      <c r="Q45" s="2">
        <f t="shared" si="8"/>
        <v>14.5</v>
      </c>
      <c r="R45" s="8">
        <f t="shared" si="1"/>
        <v>-147</v>
      </c>
      <c r="T45" s="2">
        <f t="shared" si="9"/>
        <v>14.5</v>
      </c>
      <c r="U45" s="8">
        <f t="shared" si="2"/>
        <v>33</v>
      </c>
      <c r="AE45" s="2">
        <f t="shared" si="10"/>
        <v>14.5</v>
      </c>
      <c r="AF45" s="8">
        <f t="shared" si="3"/>
        <v>33</v>
      </c>
      <c r="AO45" s="2">
        <f t="shared" si="11"/>
        <v>14.5</v>
      </c>
      <c r="AP45" s="8">
        <f t="shared" si="4"/>
        <v>-37</v>
      </c>
      <c r="AR45" s="2">
        <f t="shared" si="12"/>
        <v>14.5</v>
      </c>
      <c r="AS45" s="8">
        <f t="shared" si="5"/>
        <v>23</v>
      </c>
      <c r="AU45" s="2">
        <f t="shared" si="13"/>
        <v>14.5</v>
      </c>
      <c r="AV45" s="8">
        <f t="shared" si="6"/>
        <v>33</v>
      </c>
    </row>
    <row r="46" spans="2:64" ht="16.5" x14ac:dyDescent="0.3">
      <c r="B46" s="2">
        <f>B45+0.5</f>
        <v>15</v>
      </c>
      <c r="C46" s="8">
        <f t="shared" si="0"/>
        <v>40</v>
      </c>
      <c r="Q46" s="2">
        <f>Q45+0.5</f>
        <v>15</v>
      </c>
      <c r="R46" s="8">
        <f t="shared" si="1"/>
        <v>-156</v>
      </c>
      <c r="T46" s="2">
        <f>T45+0.5</f>
        <v>15</v>
      </c>
      <c r="U46" s="8">
        <f t="shared" si="2"/>
        <v>36</v>
      </c>
      <c r="AE46" s="2">
        <f>AE45+0.5</f>
        <v>15</v>
      </c>
      <c r="AF46" s="8">
        <f t="shared" si="3"/>
        <v>36</v>
      </c>
      <c r="AO46" s="2">
        <f>AO45+0.5</f>
        <v>15</v>
      </c>
      <c r="AP46" s="8">
        <f t="shared" si="4"/>
        <v>-41</v>
      </c>
      <c r="AR46" s="2">
        <f>AR45+0.5</f>
        <v>15</v>
      </c>
      <c r="AS46" s="8">
        <f t="shared" si="5"/>
        <v>31</v>
      </c>
      <c r="AU46" s="2">
        <f>AU45+0.5</f>
        <v>15</v>
      </c>
      <c r="AV46" s="8">
        <f t="shared" si="6"/>
        <v>36</v>
      </c>
      <c r="BC46" t="s">
        <v>15</v>
      </c>
      <c r="BD46">
        <v>3</v>
      </c>
    </row>
    <row r="47" spans="2:64" ht="16.5" x14ac:dyDescent="0.3">
      <c r="B47" s="2">
        <f t="shared" si="7"/>
        <v>15.5</v>
      </c>
      <c r="C47" s="8">
        <f t="shared" si="0"/>
        <v>45.25</v>
      </c>
      <c r="Q47" s="2">
        <f t="shared" si="8"/>
        <v>15.5</v>
      </c>
      <c r="R47" s="8">
        <f t="shared" si="1"/>
        <v>-165</v>
      </c>
      <c r="T47" s="2">
        <f t="shared" si="9"/>
        <v>15.5</v>
      </c>
      <c r="U47" s="8">
        <f t="shared" si="2"/>
        <v>39</v>
      </c>
      <c r="AE47" s="2">
        <f t="shared" si="10"/>
        <v>15.5</v>
      </c>
      <c r="AF47" s="8">
        <f t="shared" si="3"/>
        <v>39</v>
      </c>
      <c r="AO47" s="2">
        <f t="shared" si="11"/>
        <v>15.5</v>
      </c>
      <c r="AP47" s="8">
        <f t="shared" si="4"/>
        <v>-45</v>
      </c>
      <c r="AR47" s="2">
        <f t="shared" si="12"/>
        <v>15.5</v>
      </c>
      <c r="AS47" s="8">
        <f t="shared" si="5"/>
        <v>39</v>
      </c>
      <c r="AU47" s="2">
        <f t="shared" si="13"/>
        <v>15.5</v>
      </c>
      <c r="AV47" s="8">
        <f t="shared" si="6"/>
        <v>39</v>
      </c>
      <c r="BC47" t="s">
        <v>16</v>
      </c>
      <c r="BD47">
        <v>9.5</v>
      </c>
    </row>
    <row r="48" spans="2:64" ht="16.5" x14ac:dyDescent="0.3">
      <c r="B48" s="2">
        <f t="shared" si="7"/>
        <v>16</v>
      </c>
      <c r="C48" s="8">
        <f t="shared" si="0"/>
        <v>51</v>
      </c>
      <c r="Q48" s="2">
        <f t="shared" si="8"/>
        <v>16</v>
      </c>
      <c r="R48" s="8">
        <f t="shared" si="1"/>
        <v>-174</v>
      </c>
      <c r="T48" s="2">
        <f t="shared" si="9"/>
        <v>16</v>
      </c>
      <c r="U48" s="8">
        <f t="shared" si="2"/>
        <v>42</v>
      </c>
      <c r="AE48" s="2">
        <f t="shared" si="10"/>
        <v>16</v>
      </c>
      <c r="AF48" s="8">
        <f t="shared" si="3"/>
        <v>42</v>
      </c>
      <c r="AO48" s="2">
        <f t="shared" si="11"/>
        <v>16</v>
      </c>
      <c r="AP48" s="8">
        <f t="shared" si="4"/>
        <v>-49</v>
      </c>
      <c r="AR48" s="2">
        <f t="shared" si="12"/>
        <v>16</v>
      </c>
      <c r="AS48" s="8">
        <f t="shared" si="5"/>
        <v>47</v>
      </c>
      <c r="AU48" s="2">
        <f t="shared" si="13"/>
        <v>16</v>
      </c>
      <c r="AV48" s="8">
        <f t="shared" si="6"/>
        <v>47</v>
      </c>
    </row>
    <row r="49" spans="2:48" ht="16.5" x14ac:dyDescent="0.3">
      <c r="B49" s="2">
        <f t="shared" si="7"/>
        <v>16.5</v>
      </c>
      <c r="C49" s="8">
        <f>(B49-10)^2 + 15</f>
        <v>57.25</v>
      </c>
      <c r="Q49" s="2">
        <f t="shared" si="8"/>
        <v>16.5</v>
      </c>
      <c r="R49" s="8">
        <f t="shared" si="1"/>
        <v>-183</v>
      </c>
      <c r="T49" s="2">
        <f t="shared" si="9"/>
        <v>16.5</v>
      </c>
      <c r="U49" s="8">
        <f t="shared" si="2"/>
        <v>45</v>
      </c>
      <c r="AE49" s="2">
        <f t="shared" si="10"/>
        <v>16.5</v>
      </c>
      <c r="AF49" s="8">
        <f t="shared" si="3"/>
        <v>45</v>
      </c>
      <c r="AO49" s="2">
        <f t="shared" si="11"/>
        <v>16.5</v>
      </c>
      <c r="AP49" s="8">
        <f t="shared" si="4"/>
        <v>-53</v>
      </c>
      <c r="AR49" s="2">
        <f t="shared" si="12"/>
        <v>16.5</v>
      </c>
      <c r="AS49" s="8">
        <f t="shared" si="5"/>
        <v>55</v>
      </c>
      <c r="AU49" s="2">
        <f t="shared" si="13"/>
        <v>16.5</v>
      </c>
      <c r="AV49" s="8">
        <f t="shared" si="6"/>
        <v>55</v>
      </c>
    </row>
    <row r="50" spans="2:48" ht="16.5" x14ac:dyDescent="0.3">
      <c r="B50" s="2">
        <f t="shared" si="7"/>
        <v>17</v>
      </c>
      <c r="C50" s="8">
        <f t="shared" si="0"/>
        <v>64</v>
      </c>
      <c r="Q50" s="2">
        <f t="shared" si="8"/>
        <v>17</v>
      </c>
      <c r="R50" s="8">
        <f t="shared" si="1"/>
        <v>-192</v>
      </c>
      <c r="T50" s="2">
        <f t="shared" si="9"/>
        <v>17</v>
      </c>
      <c r="U50" s="8">
        <f t="shared" si="2"/>
        <v>48</v>
      </c>
      <c r="AE50" s="2">
        <f t="shared" si="10"/>
        <v>17</v>
      </c>
      <c r="AF50" s="8">
        <f t="shared" si="3"/>
        <v>48</v>
      </c>
      <c r="AO50" s="2">
        <f t="shared" si="11"/>
        <v>17</v>
      </c>
      <c r="AP50" s="8">
        <f t="shared" si="4"/>
        <v>-57</v>
      </c>
      <c r="AR50" s="2">
        <f t="shared" si="12"/>
        <v>17</v>
      </c>
      <c r="AS50" s="8">
        <f t="shared" si="5"/>
        <v>63</v>
      </c>
      <c r="AU50" s="2">
        <f t="shared" si="13"/>
        <v>17</v>
      </c>
      <c r="AV50" s="8">
        <f t="shared" si="6"/>
        <v>63</v>
      </c>
    </row>
    <row r="51" spans="2:48" ht="16.5" x14ac:dyDescent="0.3">
      <c r="B51" s="2">
        <f>B50+0.5</f>
        <v>17.5</v>
      </c>
      <c r="C51" s="8">
        <f t="shared" si="0"/>
        <v>71.25</v>
      </c>
      <c r="Q51" s="2">
        <f>Q50+0.5</f>
        <v>17.5</v>
      </c>
      <c r="R51" s="8">
        <f t="shared" si="1"/>
        <v>-201</v>
      </c>
      <c r="T51" s="2">
        <f>T50+0.5</f>
        <v>17.5</v>
      </c>
      <c r="U51" s="8">
        <f t="shared" si="2"/>
        <v>51</v>
      </c>
      <c r="AE51" s="2">
        <f>AE50+0.5</f>
        <v>17.5</v>
      </c>
      <c r="AF51" s="8">
        <f t="shared" si="3"/>
        <v>51</v>
      </c>
      <c r="AO51" s="2">
        <f>AO50+0.5</f>
        <v>17.5</v>
      </c>
      <c r="AP51" s="8">
        <f t="shared" si="4"/>
        <v>-61</v>
      </c>
      <c r="AR51" s="2">
        <f>AR50+0.5</f>
        <v>17.5</v>
      </c>
      <c r="AS51" s="8">
        <f t="shared" si="5"/>
        <v>71</v>
      </c>
      <c r="AU51" s="2">
        <f>AU50+0.5</f>
        <v>17.5</v>
      </c>
      <c r="AV51" s="8">
        <f t="shared" si="6"/>
        <v>71</v>
      </c>
    </row>
    <row r="52" spans="2:48" ht="16.5" x14ac:dyDescent="0.3">
      <c r="B52" s="2">
        <f>B51+0.5</f>
        <v>18</v>
      </c>
      <c r="C52" s="8">
        <f t="shared" si="0"/>
        <v>79</v>
      </c>
      <c r="Q52" s="2">
        <f>Q51+0.5</f>
        <v>18</v>
      </c>
      <c r="R52" s="8">
        <f t="shared" si="1"/>
        <v>-210</v>
      </c>
      <c r="T52" s="2">
        <f>T51+0.5</f>
        <v>18</v>
      </c>
      <c r="U52" s="8">
        <f t="shared" si="2"/>
        <v>54</v>
      </c>
      <c r="AE52" s="2">
        <f>AE51+0.5</f>
        <v>18</v>
      </c>
      <c r="AF52" s="8">
        <f t="shared" si="3"/>
        <v>54</v>
      </c>
      <c r="AO52" s="2">
        <f>AO51+0.5</f>
        <v>18</v>
      </c>
      <c r="AP52" s="8">
        <f t="shared" si="4"/>
        <v>-65</v>
      </c>
      <c r="AR52" s="2">
        <f>AR51+0.5</f>
        <v>18</v>
      </c>
      <c r="AS52" s="8">
        <f t="shared" si="5"/>
        <v>79</v>
      </c>
      <c r="AU52" s="2">
        <f>AU51+0.5</f>
        <v>18</v>
      </c>
      <c r="AV52" s="8">
        <f t="shared" si="6"/>
        <v>79</v>
      </c>
    </row>
    <row r="53" spans="2:48" ht="16.5" x14ac:dyDescent="0.3">
      <c r="B53" s="2">
        <f t="shared" ref="B53:B54" si="14">B52+0.5</f>
        <v>18.5</v>
      </c>
      <c r="C53" s="8">
        <f t="shared" si="0"/>
        <v>87.25</v>
      </c>
      <c r="Q53" s="2">
        <f t="shared" ref="Q53:Q54" si="15">Q52+0.5</f>
        <v>18.5</v>
      </c>
      <c r="R53" s="8">
        <f t="shared" si="1"/>
        <v>-219</v>
      </c>
      <c r="T53" s="2">
        <f t="shared" ref="T53:T54" si="16">T52+0.5</f>
        <v>18.5</v>
      </c>
      <c r="U53" s="8">
        <f t="shared" si="2"/>
        <v>57</v>
      </c>
      <c r="AE53" s="2">
        <f t="shared" ref="AE53:AE54" si="17">AE52+0.5</f>
        <v>18.5</v>
      </c>
      <c r="AF53" s="8">
        <f t="shared" si="3"/>
        <v>57</v>
      </c>
      <c r="AO53" s="2">
        <f t="shared" ref="AO53:AO54" si="18">AO52+0.5</f>
        <v>18.5</v>
      </c>
      <c r="AP53" s="8">
        <f t="shared" si="4"/>
        <v>-69</v>
      </c>
      <c r="AR53" s="2">
        <f t="shared" ref="AR53:AR54" si="19">AR52+0.5</f>
        <v>18.5</v>
      </c>
      <c r="AS53" s="8">
        <f t="shared" si="5"/>
        <v>87</v>
      </c>
      <c r="AU53" s="2">
        <f t="shared" ref="AU53:AU54" si="20">AU52+0.5</f>
        <v>18.5</v>
      </c>
      <c r="AV53" s="8">
        <f t="shared" si="6"/>
        <v>87</v>
      </c>
    </row>
    <row r="54" spans="2:48" ht="16.5" x14ac:dyDescent="0.3">
      <c r="B54" s="2">
        <f t="shared" si="14"/>
        <v>19</v>
      </c>
      <c r="C54" s="8">
        <f t="shared" si="0"/>
        <v>96</v>
      </c>
      <c r="Q54" s="2">
        <f t="shared" si="15"/>
        <v>19</v>
      </c>
      <c r="R54" s="8">
        <f t="shared" si="1"/>
        <v>-228</v>
      </c>
      <c r="T54" s="2">
        <f t="shared" si="16"/>
        <v>19</v>
      </c>
      <c r="U54" s="8">
        <f t="shared" si="2"/>
        <v>60</v>
      </c>
      <c r="AE54" s="2">
        <f t="shared" si="17"/>
        <v>19</v>
      </c>
      <c r="AF54" s="8">
        <f t="shared" si="3"/>
        <v>60</v>
      </c>
      <c r="AO54" s="2">
        <f t="shared" si="18"/>
        <v>19</v>
      </c>
      <c r="AP54" s="8">
        <f t="shared" si="4"/>
        <v>-73</v>
      </c>
      <c r="AR54" s="2">
        <f t="shared" si="19"/>
        <v>19</v>
      </c>
      <c r="AS54" s="8">
        <f t="shared" si="5"/>
        <v>95</v>
      </c>
      <c r="AU54" s="2">
        <f t="shared" si="20"/>
        <v>19</v>
      </c>
      <c r="AV54" s="8">
        <f t="shared" si="6"/>
        <v>95</v>
      </c>
    </row>
    <row r="55" spans="2:48" ht="16.5" x14ac:dyDescent="0.3">
      <c r="B55" s="2">
        <f>B54+0.5</f>
        <v>19.5</v>
      </c>
      <c r="C55" s="8">
        <f t="shared" si="0"/>
        <v>105.25</v>
      </c>
      <c r="Q55" s="2">
        <f>Q54+0.5</f>
        <v>19.5</v>
      </c>
      <c r="R55" s="8">
        <f t="shared" si="1"/>
        <v>-237</v>
      </c>
      <c r="T55" s="2">
        <f>T54+0.5</f>
        <v>19.5</v>
      </c>
      <c r="U55" s="8">
        <f t="shared" si="2"/>
        <v>63</v>
      </c>
      <c r="AE55" s="2">
        <f>AE54+0.5</f>
        <v>19.5</v>
      </c>
      <c r="AF55" s="8">
        <f t="shared" si="3"/>
        <v>63</v>
      </c>
      <c r="AO55" s="2">
        <f>AO54+0.5</f>
        <v>19.5</v>
      </c>
      <c r="AP55" s="8">
        <f t="shared" si="4"/>
        <v>-77</v>
      </c>
      <c r="AR55" s="2">
        <f>AR54+0.5</f>
        <v>19.5</v>
      </c>
      <c r="AS55" s="8">
        <f t="shared" si="5"/>
        <v>103</v>
      </c>
      <c r="AU55" s="2">
        <f>AU54+0.5</f>
        <v>19.5</v>
      </c>
      <c r="AV55" s="8">
        <f t="shared" si="6"/>
        <v>103</v>
      </c>
    </row>
    <row r="56" spans="2:48" ht="16.5" x14ac:dyDescent="0.3">
      <c r="B56" s="2">
        <f t="shared" ref="B56" si="21">B55+0.5</f>
        <v>20</v>
      </c>
      <c r="C56" s="8">
        <f t="shared" si="0"/>
        <v>115</v>
      </c>
      <c r="Q56" s="2">
        <f t="shared" ref="Q56" si="22">Q55+0.5</f>
        <v>20</v>
      </c>
      <c r="R56" s="8">
        <f t="shared" si="1"/>
        <v>-246</v>
      </c>
      <c r="T56" s="2">
        <f t="shared" ref="T56" si="23">T55+0.5</f>
        <v>20</v>
      </c>
      <c r="U56" s="8">
        <f t="shared" si="2"/>
        <v>66</v>
      </c>
      <c r="AE56" s="2">
        <f t="shared" ref="AE56" si="24">AE55+0.5</f>
        <v>20</v>
      </c>
      <c r="AF56" s="8">
        <f t="shared" si="3"/>
        <v>66</v>
      </c>
      <c r="AO56" s="2">
        <f t="shared" ref="AO56" si="25">AO55+0.5</f>
        <v>20</v>
      </c>
      <c r="AP56" s="8">
        <f t="shared" si="4"/>
        <v>-81</v>
      </c>
      <c r="AR56" s="2">
        <f t="shared" ref="AR56" si="26">AR55+0.5</f>
        <v>20</v>
      </c>
      <c r="AS56" s="8">
        <f t="shared" si="5"/>
        <v>111</v>
      </c>
      <c r="AU56" s="2">
        <f t="shared" ref="AU56" si="27">AU55+0.5</f>
        <v>20</v>
      </c>
      <c r="AV56" s="8">
        <f t="shared" si="6"/>
        <v>111</v>
      </c>
    </row>
  </sheetData>
  <mergeCells count="33">
    <mergeCell ref="BB40:BD40"/>
    <mergeCell ref="BB42:BD42"/>
    <mergeCell ref="BJ36:BL36"/>
    <mergeCell ref="BJ38:BL38"/>
    <mergeCell ref="BJ40:BL40"/>
    <mergeCell ref="B14:C14"/>
    <mergeCell ref="L15:O15"/>
    <mergeCell ref="BB15:BE15"/>
    <mergeCell ref="E13:E14"/>
    <mergeCell ref="BB30:BE30"/>
    <mergeCell ref="L16:O27"/>
    <mergeCell ref="Q13:R13"/>
    <mergeCell ref="T13:U13"/>
    <mergeCell ref="AE13:AF14"/>
    <mergeCell ref="AO13:AP13"/>
    <mergeCell ref="AR13:AS13"/>
    <mergeCell ref="AU13:AV14"/>
    <mergeCell ref="BJ11:BP11"/>
    <mergeCell ref="BJ16:BN27"/>
    <mergeCell ref="BJ15:BN15"/>
    <mergeCell ref="BB36:BD36"/>
    <mergeCell ref="BB38:BD38"/>
    <mergeCell ref="BB32:BC32"/>
    <mergeCell ref="BB33:BC33"/>
    <mergeCell ref="BJ33:BK33"/>
    <mergeCell ref="BB16:BE27"/>
    <mergeCell ref="BA11:BF11"/>
    <mergeCell ref="AO11:AT11"/>
    <mergeCell ref="A1:I6"/>
    <mergeCell ref="A7:I8"/>
    <mergeCell ref="A11:F11"/>
    <mergeCell ref="L11:Q11"/>
    <mergeCell ref="AE11:AJ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721431C022E44ABF37B08F88BDB295" ma:contentTypeVersion="10" ma:contentTypeDescription="Crear nuevo documento." ma:contentTypeScope="" ma:versionID="f0f0a8a5963d90e2469fb523a40b2f81">
  <xsd:schema xmlns:xsd="http://www.w3.org/2001/XMLSchema" xmlns:xs="http://www.w3.org/2001/XMLSchema" xmlns:p="http://schemas.microsoft.com/office/2006/metadata/properties" xmlns:ns2="e5a8b621-fe7b-44ed-a5c5-3834ead7e186" targetNamespace="http://schemas.microsoft.com/office/2006/metadata/properties" ma:root="true" ma:fieldsID="f210d1a39e1bcaccd73438599f20093c" ns2:_="">
    <xsd:import namespace="e5a8b621-fe7b-44ed-a5c5-3834ead7e1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8b621-fe7b-44ed-a5c5-3834ead7e1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4F0528-76AD-4F85-94BF-D5A8E19709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a8b621-fe7b-44ed-a5c5-3834ead7e1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9E69ED-EF97-4A5E-B6D1-EB817D1BA85E}">
  <ds:schemaRefs>
    <ds:schemaRef ds:uri="http://schemas.microsoft.com/office/2006/metadata/properties"/>
    <ds:schemaRef ds:uri="http://purl.org/dc/dcmitype/"/>
    <ds:schemaRef ds:uri="e5a8b621-fe7b-44ed-a5c5-3834ead7e186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97CA53-0E0B-4FA1-A930-E2E14069B9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Yamin</dc:creator>
  <cp:keywords/>
  <dc:description/>
  <cp:lastModifiedBy>PRESTAMO</cp:lastModifiedBy>
  <cp:revision/>
  <dcterms:created xsi:type="dcterms:W3CDTF">2020-08-11T19:52:32Z</dcterms:created>
  <dcterms:modified xsi:type="dcterms:W3CDTF">2022-08-31T19:56:56Z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0x0101007E721431C022E44ABF37B08F88BDB295</vt:lpwstr>
  </property>
</Properties>
</file>