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egmentación" sheetId="1" r:id="rId1"/>
  </sheets>
  <calcPr calcId="145621"/>
</workbook>
</file>

<file path=xl/calcChain.xml><?xml version="1.0" encoding="utf-8"?>
<calcChain xmlns="http://schemas.openxmlformats.org/spreadsheetml/2006/main">
  <c r="D12" i="1" l="1"/>
  <c r="M20" i="1"/>
  <c r="B28" i="1" l="1"/>
  <c r="C28" i="1"/>
  <c r="D28" i="1"/>
  <c r="E28" i="1"/>
  <c r="F27" i="1"/>
  <c r="F26" i="1"/>
  <c r="F25" i="1"/>
  <c r="D14" i="1"/>
  <c r="D29" i="1" s="1"/>
  <c r="D15" i="1" l="1"/>
  <c r="E29" i="1" s="1"/>
  <c r="F28" i="1"/>
  <c r="D6" i="1"/>
  <c r="G26" i="1" s="1"/>
  <c r="D7" i="1"/>
  <c r="G27" i="1" s="1"/>
  <c r="D5" i="1"/>
  <c r="G25" i="1" s="1"/>
  <c r="G28" i="1"/>
  <c r="D13" i="1"/>
  <c r="E26" i="1" l="1"/>
  <c r="D26" i="1"/>
  <c r="D35" i="1" s="1"/>
  <c r="B25" i="1"/>
  <c r="B27" i="1"/>
  <c r="B36" i="1" s="1"/>
  <c r="D27" i="1"/>
  <c r="D36" i="1" s="1"/>
  <c r="B26" i="1"/>
  <c r="B35" i="1" s="1"/>
  <c r="F35" i="1" s="1"/>
  <c r="E27" i="1"/>
  <c r="E36" i="1" s="1"/>
  <c r="D8" i="1"/>
  <c r="C27" i="1"/>
  <c r="C36" i="1" s="1"/>
  <c r="C25" i="1"/>
  <c r="C34" i="1" s="1"/>
  <c r="C29" i="1"/>
  <c r="E35" i="1"/>
  <c r="B34" i="1"/>
  <c r="D25" i="1"/>
  <c r="D34" i="1" s="1"/>
  <c r="D37" i="1" s="1"/>
  <c r="E25" i="1"/>
  <c r="E34" i="1" s="1"/>
  <c r="C26" i="1"/>
  <c r="C35" i="1" s="1"/>
  <c r="F36" i="1" l="1"/>
  <c r="C37" i="1"/>
  <c r="E37" i="1"/>
  <c r="F34" i="1"/>
  <c r="B37" i="1"/>
  <c r="B29" i="1"/>
  <c r="D16" i="1"/>
</calcChain>
</file>

<file path=xl/sharedStrings.xml><?xml version="1.0" encoding="utf-8"?>
<sst xmlns="http://schemas.openxmlformats.org/spreadsheetml/2006/main" count="75" uniqueCount="50">
  <si>
    <t>De s/.801 a S/.2,000</t>
  </si>
  <si>
    <t>De S/.2001 a S/.3000</t>
  </si>
  <si>
    <t>De S/.3001 a S/.5000</t>
  </si>
  <si>
    <t>Mas S/.5000</t>
  </si>
  <si>
    <t>Total general</t>
  </si>
  <si>
    <t>Rango de Edad</t>
  </si>
  <si>
    <t>% del segmento objetivo</t>
  </si>
  <si>
    <t>21-40</t>
  </si>
  <si>
    <t>41-60</t>
  </si>
  <si>
    <t>61-79</t>
  </si>
  <si>
    <t>Ingreso</t>
  </si>
  <si>
    <t>Junin</t>
  </si>
  <si>
    <t>Chanchamayo</t>
  </si>
  <si>
    <t>Perene</t>
  </si>
  <si>
    <t>Pichanaqui</t>
  </si>
  <si>
    <t>San Ramon</t>
  </si>
  <si>
    <t>Chupaca</t>
  </si>
  <si>
    <t>Concepcion</t>
  </si>
  <si>
    <t>Huancayo</t>
  </si>
  <si>
    <t>El Tambo</t>
  </si>
  <si>
    <t>Jauja</t>
  </si>
  <si>
    <t>Apata</t>
  </si>
  <si>
    <t>Carhuamayo</t>
  </si>
  <si>
    <t>Satipo</t>
  </si>
  <si>
    <t>Pangoa</t>
  </si>
  <si>
    <t>Tarma</t>
  </si>
  <si>
    <t>Acobamba</t>
  </si>
  <si>
    <t>Yauli</t>
  </si>
  <si>
    <t>La Oroya</t>
  </si>
  <si>
    <t>Departamento</t>
  </si>
  <si>
    <t>Provincia</t>
  </si>
  <si>
    <t>Distrito</t>
  </si>
  <si>
    <t>Promedio del Abono mensual</t>
  </si>
  <si>
    <t>Mínimo Ingreso</t>
  </si>
  <si>
    <t>Máximo Ingreso</t>
  </si>
  <si>
    <t>N° de cuentas</t>
  </si>
  <si>
    <t>Cant. Personas</t>
  </si>
  <si>
    <t>21-41</t>
  </si>
  <si>
    <t>INGRESOS</t>
  </si>
  <si>
    <t>EDADES</t>
  </si>
  <si>
    <t>65-79</t>
  </si>
  <si>
    <t>41-64</t>
  </si>
  <si>
    <t xml:space="preserve">Nivel de ingreso </t>
  </si>
  <si>
    <t>Edad</t>
  </si>
  <si>
    <t>PROCESO DE SEGMENTACIÓN</t>
  </si>
  <si>
    <t>DATOS PARA LA SEGMENTACIÓN</t>
  </si>
  <si>
    <t xml:space="preserve">DATOS DEL BANCO DE LA NACIÓN - CLIENTES QUE TIENEN CUENTA EN EL BANCO </t>
  </si>
  <si>
    <t>Nota: Segmentación por cantidad de clientes</t>
  </si>
  <si>
    <t>Nota: Segmentación por porcentajes de clientes</t>
  </si>
  <si>
    <r>
      <t xml:space="preserve">RESULTADO - SEGMENTOS META </t>
    </r>
    <r>
      <rPr>
        <sz val="11"/>
        <color theme="1"/>
        <rFont val="Calibri"/>
        <family val="2"/>
        <scheme val="minor"/>
      </rPr>
      <t>(resaltado en azul)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</si>
</sst>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MS Sans Serif"/>
      <family val="2"/>
    </font>
    <font>
      <b/>
      <sz val="9"/>
      <color theme="1"/>
      <name val="MS Sans Serif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6" fillId="0" borderId="4" xfId="0" applyFont="1" applyBorder="1" applyAlignment="1">
      <alignment wrapText="1"/>
    </xf>
    <xf numFmtId="0" fontId="6" fillId="0" borderId="4" xfId="0" applyFont="1" applyBorder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0" fillId="0" borderId="0" xfId="0" applyNumberFormat="1"/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" fontId="0" fillId="2" borderId="6" xfId="0" applyNumberFormat="1" applyFill="1" applyBorder="1"/>
    <xf numFmtId="4" fontId="0" fillId="2" borderId="6" xfId="0" applyNumberFormat="1" applyFill="1" applyBorder="1" applyAlignment="1">
      <alignment vertical="center"/>
    </xf>
    <xf numFmtId="4" fontId="2" fillId="2" borderId="6" xfId="0" applyNumberFormat="1" applyFont="1" applyFill="1" applyBorder="1" applyAlignment="1">
      <alignment vertical="center"/>
    </xf>
    <xf numFmtId="10" fontId="4" fillId="2" borderId="6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6" xfId="0" applyFont="1" applyFill="1" applyBorder="1"/>
    <xf numFmtId="164" fontId="0" fillId="0" borderId="0" xfId="0" applyNumberFormat="1"/>
    <xf numFmtId="1" fontId="0" fillId="0" borderId="0" xfId="0" applyNumberFormat="1"/>
    <xf numFmtId="4" fontId="0" fillId="0" borderId="0" xfId="0" applyNumberFormat="1" applyBorder="1"/>
    <xf numFmtId="0" fontId="2" fillId="0" borderId="0" xfId="0" applyFont="1"/>
    <xf numFmtId="3" fontId="0" fillId="3" borderId="6" xfId="1" applyNumberFormat="1" applyFont="1" applyFill="1" applyBorder="1"/>
    <xf numFmtId="4" fontId="0" fillId="4" borderId="1" xfId="0" applyNumberFormat="1" applyFill="1" applyBorder="1"/>
    <xf numFmtId="10" fontId="0" fillId="2" borderId="6" xfId="0" applyNumberFormat="1" applyFill="1" applyBorder="1"/>
    <xf numFmtId="9" fontId="0" fillId="2" borderId="6" xfId="0" applyNumberFormat="1" applyFill="1" applyBorder="1"/>
    <xf numFmtId="9" fontId="0" fillId="4" borderId="6" xfId="0" applyNumberFormat="1" applyFill="1" applyBorder="1"/>
    <xf numFmtId="4" fontId="0" fillId="4" borderId="6" xfId="0" applyNumberFormat="1" applyFill="1" applyBorder="1"/>
    <xf numFmtId="0" fontId="3" fillId="2" borderId="6" xfId="0" applyFont="1" applyFill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0" borderId="0" xfId="0" applyFont="1"/>
    <xf numFmtId="10" fontId="9" fillId="2" borderId="0" xfId="0" applyNumberFormat="1" applyFont="1" applyFill="1"/>
    <xf numFmtId="0" fontId="10" fillId="0" borderId="0" xfId="0" applyFont="1"/>
    <xf numFmtId="10" fontId="9" fillId="3" borderId="6" xfId="1" applyNumberFormat="1" applyFont="1" applyFill="1" applyBorder="1"/>
    <xf numFmtId="10" fontId="11" fillId="5" borderId="6" xfId="1" applyNumberFormat="1" applyFont="1" applyFill="1" applyBorder="1"/>
    <xf numFmtId="0" fontId="4" fillId="6" borderId="0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120772</xdr:rowOff>
    </xdr:from>
    <xdr:to>
      <xdr:col>14</xdr:col>
      <xdr:colOff>390524</xdr:colOff>
      <xdr:row>39</xdr:row>
      <xdr:rowOff>107950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5207122"/>
          <a:ext cx="5543549" cy="33495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sq">
              <a:solidFill>
                <a:schemeClr val="tx1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21" workbookViewId="0">
      <selection activeCell="G39" sqref="G39"/>
    </sheetView>
  </sheetViews>
  <sheetFormatPr baseColWidth="10" defaultRowHeight="15" x14ac:dyDescent="0.25"/>
  <cols>
    <col min="1" max="1" width="15.85546875" customWidth="1"/>
    <col min="2" max="2" width="19.42578125" customWidth="1"/>
    <col min="3" max="4" width="24.85546875" customWidth="1"/>
    <col min="5" max="5" width="15.42578125" customWidth="1"/>
    <col min="6" max="6" width="12" customWidth="1"/>
    <col min="7" max="7" width="12.7109375" bestFit="1" customWidth="1"/>
    <col min="8" max="8" width="11.5703125" bestFit="1" customWidth="1"/>
  </cols>
  <sheetData>
    <row r="1" spans="1:13" ht="15.75" thickBot="1" x14ac:dyDescent="0.3">
      <c r="G1" t="s">
        <v>46</v>
      </c>
    </row>
    <row r="2" spans="1:13" ht="33.75" thickBot="1" x14ac:dyDescent="0.3">
      <c r="A2" s="19" t="s">
        <v>45</v>
      </c>
      <c r="G2" s="8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</row>
    <row r="3" spans="1:13" ht="15.75" thickBot="1" x14ac:dyDescent="0.3">
      <c r="B3" s="1" t="s">
        <v>43</v>
      </c>
      <c r="G3" s="39" t="s">
        <v>11</v>
      </c>
      <c r="H3" s="37" t="s">
        <v>12</v>
      </c>
      <c r="I3" s="3" t="s">
        <v>12</v>
      </c>
      <c r="J3" s="4">
        <v>1262</v>
      </c>
      <c r="K3" s="5">
        <v>800</v>
      </c>
      <c r="L3" s="4">
        <v>4603</v>
      </c>
      <c r="M3" s="5">
        <v>814</v>
      </c>
    </row>
    <row r="4" spans="1:13" ht="15.75" thickBot="1" x14ac:dyDescent="0.3">
      <c r="B4" s="9" t="s">
        <v>5</v>
      </c>
      <c r="C4" s="9" t="s">
        <v>6</v>
      </c>
      <c r="D4" s="9" t="s">
        <v>36</v>
      </c>
      <c r="G4" s="40"/>
      <c r="H4" s="42"/>
      <c r="I4" s="3" t="s">
        <v>13</v>
      </c>
      <c r="J4" s="4">
        <v>1774</v>
      </c>
      <c r="K4" s="4">
        <v>1011</v>
      </c>
      <c r="L4" s="4">
        <v>4289</v>
      </c>
      <c r="M4" s="5">
        <v>5</v>
      </c>
    </row>
    <row r="5" spans="1:13" ht="15.75" thickBot="1" x14ac:dyDescent="0.3">
      <c r="B5" s="28" t="s">
        <v>7</v>
      </c>
      <c r="C5" s="13">
        <v>0.31419999999999998</v>
      </c>
      <c r="D5" s="11">
        <f>+M20*C5</f>
        <v>6308.1933999999992</v>
      </c>
      <c r="G5" s="40"/>
      <c r="H5" s="42"/>
      <c r="I5" s="3" t="s">
        <v>14</v>
      </c>
      <c r="J5" s="4">
        <v>1180</v>
      </c>
      <c r="K5" s="5">
        <v>804</v>
      </c>
      <c r="L5" s="4">
        <v>3687</v>
      </c>
      <c r="M5" s="5">
        <v>202</v>
      </c>
    </row>
    <row r="6" spans="1:13" ht="15.75" thickBot="1" x14ac:dyDescent="0.3">
      <c r="B6" s="28" t="s">
        <v>8</v>
      </c>
      <c r="C6" s="13">
        <v>0.50339999999999996</v>
      </c>
      <c r="D6" s="11">
        <f>+M20*C6</f>
        <v>10106.761799999998</v>
      </c>
      <c r="G6" s="40"/>
      <c r="H6" s="38"/>
      <c r="I6" s="3" t="s">
        <v>15</v>
      </c>
      <c r="J6" s="4">
        <v>1221</v>
      </c>
      <c r="K6" s="5">
        <v>800</v>
      </c>
      <c r="L6" s="4">
        <v>3418</v>
      </c>
      <c r="M6" s="5">
        <v>174</v>
      </c>
    </row>
    <row r="7" spans="1:13" ht="15.75" thickBot="1" x14ac:dyDescent="0.3">
      <c r="B7" s="28" t="s">
        <v>9</v>
      </c>
      <c r="C7" s="13">
        <v>0.18240000000000001</v>
      </c>
      <c r="D7" s="11">
        <f>+M20*C7</f>
        <v>3662.0448000000001</v>
      </c>
      <c r="G7" s="40"/>
      <c r="H7" s="2" t="s">
        <v>16</v>
      </c>
      <c r="I7" s="3" t="s">
        <v>16</v>
      </c>
      <c r="J7" s="4">
        <v>1157</v>
      </c>
      <c r="K7" s="5">
        <v>800</v>
      </c>
      <c r="L7" s="4">
        <v>3225</v>
      </c>
      <c r="M7" s="5">
        <v>451</v>
      </c>
    </row>
    <row r="8" spans="1:13" ht="15.75" thickBot="1" x14ac:dyDescent="0.3">
      <c r="B8" s="26" t="s">
        <v>4</v>
      </c>
      <c r="C8" s="27">
        <v>1</v>
      </c>
      <c r="D8" s="12">
        <f>SUM(D5:D7)</f>
        <v>20076.999999999996</v>
      </c>
      <c r="G8" s="40"/>
      <c r="H8" s="2" t="s">
        <v>17</v>
      </c>
      <c r="I8" s="3" t="s">
        <v>17</v>
      </c>
      <c r="J8" s="4">
        <v>1197</v>
      </c>
      <c r="K8" s="5">
        <v>801</v>
      </c>
      <c r="L8" s="4">
        <v>4510</v>
      </c>
      <c r="M8" s="5">
        <v>354</v>
      </c>
    </row>
    <row r="9" spans="1:13" ht="15.75" thickBot="1" x14ac:dyDescent="0.3">
      <c r="G9" s="40"/>
      <c r="H9" s="37" t="s">
        <v>18</v>
      </c>
      <c r="I9" s="3" t="s">
        <v>19</v>
      </c>
      <c r="J9" s="4">
        <v>1280</v>
      </c>
      <c r="K9" s="5">
        <v>800</v>
      </c>
      <c r="L9" s="4">
        <v>13500</v>
      </c>
      <c r="M9" s="5">
        <v>12443</v>
      </c>
    </row>
    <row r="10" spans="1:13" ht="15.75" thickBot="1" x14ac:dyDescent="0.3">
      <c r="B10" s="1" t="s">
        <v>42</v>
      </c>
      <c r="G10" s="40"/>
      <c r="H10" s="38"/>
      <c r="I10" s="3" t="s">
        <v>18</v>
      </c>
      <c r="J10" s="4">
        <v>1398</v>
      </c>
      <c r="K10" s="5">
        <v>800</v>
      </c>
      <c r="L10" s="4">
        <v>5054</v>
      </c>
      <c r="M10" s="5">
        <v>263</v>
      </c>
    </row>
    <row r="11" spans="1:13" ht="15.75" thickBot="1" x14ac:dyDescent="0.3">
      <c r="B11" s="9" t="s">
        <v>10</v>
      </c>
      <c r="C11" s="9" t="s">
        <v>6</v>
      </c>
      <c r="D11" s="9" t="s">
        <v>36</v>
      </c>
      <c r="G11" s="40"/>
      <c r="H11" s="37" t="s">
        <v>20</v>
      </c>
      <c r="I11" s="3" t="s">
        <v>21</v>
      </c>
      <c r="J11" s="4">
        <v>1390</v>
      </c>
      <c r="K11" s="5">
        <v>804</v>
      </c>
      <c r="L11" s="4">
        <v>12517</v>
      </c>
      <c r="M11" s="5">
        <v>71</v>
      </c>
    </row>
    <row r="12" spans="1:13" ht="15.75" thickBot="1" x14ac:dyDescent="0.3">
      <c r="B12" s="15" t="s">
        <v>0</v>
      </c>
      <c r="C12" s="13">
        <v>0.71809999999999996</v>
      </c>
      <c r="D12" s="10">
        <f>+$M$20*C12</f>
        <v>14417.293699999998</v>
      </c>
      <c r="G12" s="40"/>
      <c r="H12" s="38"/>
      <c r="I12" s="3" t="s">
        <v>20</v>
      </c>
      <c r="J12" s="4">
        <v>1182</v>
      </c>
      <c r="K12" s="5">
        <v>800</v>
      </c>
      <c r="L12" s="4">
        <v>8117</v>
      </c>
      <c r="M12" s="5">
        <v>1688</v>
      </c>
    </row>
    <row r="13" spans="1:13" ht="15.75" thickBot="1" x14ac:dyDescent="0.3">
      <c r="B13" s="15" t="s">
        <v>1</v>
      </c>
      <c r="C13" s="13">
        <v>0.20810000000000001</v>
      </c>
      <c r="D13" s="10">
        <f t="shared" ref="D13:D15" si="0">+$M$20*C13</f>
        <v>4178.0236999999997</v>
      </c>
      <c r="G13" s="40"/>
      <c r="H13" s="37" t="s">
        <v>11</v>
      </c>
      <c r="I13" s="3" t="s">
        <v>22</v>
      </c>
      <c r="J13" s="4">
        <v>1161</v>
      </c>
      <c r="K13" s="5">
        <v>800</v>
      </c>
      <c r="L13" s="4">
        <v>4645</v>
      </c>
      <c r="M13" s="5">
        <v>94</v>
      </c>
    </row>
    <row r="14" spans="1:13" ht="15.75" thickBot="1" x14ac:dyDescent="0.3">
      <c r="B14" s="15" t="s">
        <v>2</v>
      </c>
      <c r="C14" s="13">
        <v>6.3799999999999996E-2</v>
      </c>
      <c r="D14" s="10">
        <f t="shared" si="0"/>
        <v>1280.9125999999999</v>
      </c>
      <c r="G14" s="40"/>
      <c r="H14" s="38"/>
      <c r="I14" s="3" t="s">
        <v>11</v>
      </c>
      <c r="J14" s="4">
        <v>1191</v>
      </c>
      <c r="K14" s="5">
        <v>800</v>
      </c>
      <c r="L14" s="4">
        <v>4999</v>
      </c>
      <c r="M14" s="5">
        <v>322</v>
      </c>
    </row>
    <row r="15" spans="1:13" ht="15.75" thickBot="1" x14ac:dyDescent="0.3">
      <c r="B15" s="15" t="s">
        <v>3</v>
      </c>
      <c r="C15" s="13">
        <v>0.01</v>
      </c>
      <c r="D15" s="10">
        <f t="shared" si="0"/>
        <v>200.77</v>
      </c>
      <c r="G15" s="40"/>
      <c r="H15" s="37" t="s">
        <v>23</v>
      </c>
      <c r="I15" s="3" t="s">
        <v>24</v>
      </c>
      <c r="J15" s="4">
        <v>1189</v>
      </c>
      <c r="K15" s="5">
        <v>800</v>
      </c>
      <c r="L15" s="4">
        <v>2600</v>
      </c>
      <c r="M15" s="5">
        <v>261</v>
      </c>
    </row>
    <row r="16" spans="1:13" ht="15.75" thickBot="1" x14ac:dyDescent="0.3">
      <c r="B16" s="26" t="s">
        <v>4</v>
      </c>
      <c r="C16" s="27">
        <v>1</v>
      </c>
      <c r="D16" s="10">
        <f>SUM(D12:D15)</f>
        <v>20077</v>
      </c>
      <c r="G16" s="40"/>
      <c r="H16" s="38"/>
      <c r="I16" s="3" t="s">
        <v>23</v>
      </c>
      <c r="J16" s="4">
        <v>1204</v>
      </c>
      <c r="K16" s="5">
        <v>800</v>
      </c>
      <c r="L16" s="4">
        <v>5426</v>
      </c>
      <c r="M16" s="5">
        <v>1060</v>
      </c>
    </row>
    <row r="17" spans="1:13" ht="15.75" thickBot="1" x14ac:dyDescent="0.3">
      <c r="G17" s="40"/>
      <c r="H17" s="37" t="s">
        <v>25</v>
      </c>
      <c r="I17" s="3" t="s">
        <v>26</v>
      </c>
      <c r="J17" s="4">
        <v>1169</v>
      </c>
      <c r="K17" s="5">
        <v>801</v>
      </c>
      <c r="L17" s="4">
        <v>3302</v>
      </c>
      <c r="M17" s="5">
        <v>62</v>
      </c>
    </row>
    <row r="18" spans="1:13" ht="15.75" thickBot="1" x14ac:dyDescent="0.3">
      <c r="G18" s="40"/>
      <c r="H18" s="38"/>
      <c r="I18" s="3" t="s">
        <v>25</v>
      </c>
      <c r="J18" s="4">
        <v>1248</v>
      </c>
      <c r="K18" s="5">
        <v>800</v>
      </c>
      <c r="L18" s="4">
        <v>8976</v>
      </c>
      <c r="M18" s="5">
        <v>1076</v>
      </c>
    </row>
    <row r="19" spans="1:13" ht="15.75" thickBot="1" x14ac:dyDescent="0.3">
      <c r="G19" s="41"/>
      <c r="H19" s="2" t="s">
        <v>27</v>
      </c>
      <c r="I19" s="3" t="s">
        <v>28</v>
      </c>
      <c r="J19" s="4">
        <v>1385</v>
      </c>
      <c r="K19" s="5">
        <v>800</v>
      </c>
      <c r="L19" s="4">
        <v>8634</v>
      </c>
      <c r="M19" s="5">
        <v>737</v>
      </c>
    </row>
    <row r="20" spans="1:13" ht="15.75" thickBot="1" x14ac:dyDescent="0.3">
      <c r="M20" s="21">
        <f>SUM(M3:M19)</f>
        <v>20077</v>
      </c>
    </row>
    <row r="21" spans="1:13" x14ac:dyDescent="0.25">
      <c r="A21" s="19"/>
      <c r="M21" s="18"/>
    </row>
    <row r="22" spans="1:13" x14ac:dyDescent="0.25">
      <c r="A22" s="19" t="s">
        <v>44</v>
      </c>
      <c r="H22" s="19" t="s">
        <v>49</v>
      </c>
      <c r="M22" s="18"/>
    </row>
    <row r="23" spans="1:13" x14ac:dyDescent="0.25">
      <c r="B23" s="19" t="s">
        <v>38</v>
      </c>
    </row>
    <row r="24" spans="1:13" x14ac:dyDescent="0.25">
      <c r="A24" s="19" t="s">
        <v>39</v>
      </c>
      <c r="B24" s="15" t="s">
        <v>0</v>
      </c>
      <c r="C24" s="15" t="s">
        <v>1</v>
      </c>
      <c r="D24" s="15" t="s">
        <v>2</v>
      </c>
      <c r="E24" s="15" t="s">
        <v>3</v>
      </c>
      <c r="M24" s="18"/>
    </row>
    <row r="25" spans="1:13" x14ac:dyDescent="0.25">
      <c r="A25" s="14" t="s">
        <v>37</v>
      </c>
      <c r="B25" s="20">
        <f>(G25*B28)/F28</f>
        <v>4529.9136805400003</v>
      </c>
      <c r="C25" s="20">
        <f>(G25*C28)/F28</f>
        <v>1312.7350465400002</v>
      </c>
      <c r="D25" s="20">
        <f>(G25*D28)/F28</f>
        <v>402.46273891999999</v>
      </c>
      <c r="E25" s="20">
        <f>(G25*E28)/F28</f>
        <v>63.081934000000004</v>
      </c>
      <c r="F25" s="13">
        <f t="shared" ref="F25:G27" si="1">+C5</f>
        <v>0.31419999999999998</v>
      </c>
      <c r="G25" s="10">
        <f t="shared" si="1"/>
        <v>6308.1933999999992</v>
      </c>
    </row>
    <row r="26" spans="1:13" x14ac:dyDescent="0.25">
      <c r="A26" s="14" t="s">
        <v>41</v>
      </c>
      <c r="B26" s="20">
        <f>(G26*$B$28)/$F$28</f>
        <v>7257.6656485799995</v>
      </c>
      <c r="C26" s="20">
        <f>(G26*$C$28)/$F$28</f>
        <v>2103.2171305800002</v>
      </c>
      <c r="D26" s="20">
        <f>(G26*D28)/F28</f>
        <v>644.81140283999991</v>
      </c>
      <c r="E26" s="20">
        <f>(G26*E28)/F28</f>
        <v>101.067618</v>
      </c>
      <c r="F26" s="13">
        <f t="shared" si="1"/>
        <v>0.50339999999999996</v>
      </c>
      <c r="G26" s="10">
        <f t="shared" si="1"/>
        <v>10106.761799999998</v>
      </c>
    </row>
    <row r="27" spans="1:13" x14ac:dyDescent="0.25">
      <c r="A27" s="14" t="s">
        <v>40</v>
      </c>
      <c r="B27" s="20">
        <f>(G27*$B$28)/$F$28</f>
        <v>2629.7143708800004</v>
      </c>
      <c r="C27" s="20">
        <f>(G27*$C$28)/$F$28</f>
        <v>762.0715228800002</v>
      </c>
      <c r="D27" s="20">
        <f>(G27*D28)/F28</f>
        <v>233.63845824000003</v>
      </c>
      <c r="E27" s="20">
        <f>(G27*E28)/F28</f>
        <v>36.62044800000001</v>
      </c>
      <c r="F27" s="13">
        <f t="shared" si="1"/>
        <v>0.18240000000000001</v>
      </c>
      <c r="G27" s="10">
        <f t="shared" si="1"/>
        <v>3662.0448000000001</v>
      </c>
      <c r="M27" s="6"/>
    </row>
    <row r="28" spans="1:13" x14ac:dyDescent="0.25">
      <c r="A28" s="16"/>
      <c r="B28" s="13">
        <f>+C12</f>
        <v>0.71809999999999996</v>
      </c>
      <c r="C28" s="13">
        <f>+C13</f>
        <v>0.20810000000000001</v>
      </c>
      <c r="D28" s="22">
        <f>+C14</f>
        <v>6.3799999999999996E-2</v>
      </c>
      <c r="E28" s="23">
        <f>+C15</f>
        <v>0.01</v>
      </c>
      <c r="F28" s="24">
        <f>SUM(F25:F27)</f>
        <v>0.99999999999999989</v>
      </c>
      <c r="G28" s="25">
        <f>+M20</f>
        <v>20077</v>
      </c>
    </row>
    <row r="29" spans="1:13" x14ac:dyDescent="0.25">
      <c r="B29" s="10">
        <f>+D12</f>
        <v>14417.293699999998</v>
      </c>
      <c r="C29" s="10">
        <f>+D13</f>
        <v>4178.0236999999997</v>
      </c>
      <c r="D29" s="10">
        <f>+D14</f>
        <v>1280.9125999999999</v>
      </c>
      <c r="E29" s="10">
        <f>+D15</f>
        <v>200.77</v>
      </c>
    </row>
    <row r="30" spans="1:13" x14ac:dyDescent="0.25">
      <c r="A30" s="36" t="s">
        <v>47</v>
      </c>
      <c r="B30" s="36"/>
      <c r="C30" s="36"/>
    </row>
    <row r="32" spans="1:13" ht="18.75" x14ac:dyDescent="0.3">
      <c r="A32" s="31"/>
      <c r="B32" s="29" t="s">
        <v>38</v>
      </c>
      <c r="C32" s="31"/>
      <c r="D32" s="31"/>
      <c r="E32" s="31"/>
      <c r="F32" s="31"/>
    </row>
    <row r="33" spans="1:8" ht="18.75" x14ac:dyDescent="0.3">
      <c r="A33" s="29" t="s">
        <v>39</v>
      </c>
      <c r="B33" s="30" t="s">
        <v>0</v>
      </c>
      <c r="C33" s="30" t="s">
        <v>1</v>
      </c>
      <c r="D33" s="30" t="s">
        <v>2</v>
      </c>
      <c r="E33" s="30" t="s">
        <v>3</v>
      </c>
      <c r="F33" s="31"/>
    </row>
    <row r="34" spans="1:8" ht="18.75" x14ac:dyDescent="0.3">
      <c r="A34" s="30" t="s">
        <v>37</v>
      </c>
      <c r="B34" s="35">
        <f t="shared" ref="B34:E36" si="2">+B25/$G$28</f>
        <v>0.22562702000000001</v>
      </c>
      <c r="C34" s="35">
        <f t="shared" si="2"/>
        <v>6.5385020000000016E-2</v>
      </c>
      <c r="D34" s="34">
        <f t="shared" si="2"/>
        <v>2.0045959999999998E-2</v>
      </c>
      <c r="E34" s="34">
        <f t="shared" si="2"/>
        <v>3.1420000000000003E-3</v>
      </c>
      <c r="F34" s="32">
        <f>SUM(B34:E34)</f>
        <v>0.31419999999999998</v>
      </c>
    </row>
    <row r="35" spans="1:8" ht="18.75" x14ac:dyDescent="0.3">
      <c r="A35" s="30" t="s">
        <v>8</v>
      </c>
      <c r="B35" s="35">
        <f t="shared" si="2"/>
        <v>0.36149154</v>
      </c>
      <c r="C35" s="35">
        <f t="shared" si="2"/>
        <v>0.10475754000000001</v>
      </c>
      <c r="D35" s="34">
        <f t="shared" si="2"/>
        <v>3.2116919999999993E-2</v>
      </c>
      <c r="E35" s="34">
        <f t="shared" si="2"/>
        <v>5.0339999999999994E-3</v>
      </c>
      <c r="F35" s="32">
        <f t="shared" ref="F35:F36" si="3">SUM(B35:E35)</f>
        <v>0.50339999999999996</v>
      </c>
    </row>
    <row r="36" spans="1:8" ht="18.75" x14ac:dyDescent="0.3">
      <c r="A36" s="30" t="s">
        <v>9</v>
      </c>
      <c r="B36" s="34">
        <f t="shared" si="2"/>
        <v>0.13098144000000003</v>
      </c>
      <c r="C36" s="34">
        <f t="shared" si="2"/>
        <v>3.7957440000000009E-2</v>
      </c>
      <c r="D36" s="34">
        <f t="shared" si="2"/>
        <v>1.1637120000000003E-2</v>
      </c>
      <c r="E36" s="34">
        <f t="shared" si="2"/>
        <v>1.8240000000000005E-3</v>
      </c>
      <c r="F36" s="32">
        <f t="shared" si="3"/>
        <v>0.18240000000000003</v>
      </c>
    </row>
    <row r="37" spans="1:8" ht="18.75" x14ac:dyDescent="0.3">
      <c r="A37" s="31"/>
      <c r="B37" s="32">
        <f>SUM(B34:B36)</f>
        <v>0.71809999999999996</v>
      </c>
      <c r="C37" s="32">
        <f>SUM(C34:C36)</f>
        <v>0.20810000000000003</v>
      </c>
      <c r="D37" s="32">
        <f>SUM(D34:D36)</f>
        <v>6.3799999999999996E-2</v>
      </c>
      <c r="E37" s="32">
        <f>SUM(E34:E36)</f>
        <v>0.01</v>
      </c>
      <c r="F37" s="31"/>
    </row>
    <row r="38" spans="1:8" ht="17.25" customHeight="1" x14ac:dyDescent="0.35">
      <c r="A38" s="36" t="s">
        <v>48</v>
      </c>
      <c r="B38" s="36"/>
      <c r="C38" s="36"/>
      <c r="D38" s="33"/>
      <c r="E38" s="33"/>
      <c r="F38" s="33"/>
    </row>
    <row r="40" spans="1:8" x14ac:dyDescent="0.25">
      <c r="H40" s="17"/>
    </row>
    <row r="41" spans="1:8" x14ac:dyDescent="0.25">
      <c r="H41" s="17"/>
    </row>
    <row r="42" spans="1:8" x14ac:dyDescent="0.25">
      <c r="H42" s="17"/>
    </row>
  </sheetData>
  <mergeCells count="9">
    <mergeCell ref="A30:C30"/>
    <mergeCell ref="A38:C38"/>
    <mergeCell ref="H17:H18"/>
    <mergeCell ref="G3:G19"/>
    <mergeCell ref="H3:H6"/>
    <mergeCell ref="H9:H10"/>
    <mergeCell ref="H11:H12"/>
    <mergeCell ref="H13:H14"/>
    <mergeCell ref="H15:H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Segmentación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Enrique</cp:lastModifiedBy>
  <dcterms:created xsi:type="dcterms:W3CDTF">2010-12-08T03:26:26Z</dcterms:created>
  <dcterms:modified xsi:type="dcterms:W3CDTF">2014-04-04T01:52:30Z</dcterms:modified>
</cp:coreProperties>
</file>