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activeTab="1"/>
  </bookViews>
  <sheets>
    <sheet name="Glossary" sheetId="8" r:id="rId1"/>
    <sheet name="Stats" sheetId="1" r:id="rId2"/>
    <sheet name="Modularity" sheetId="2" r:id="rId3"/>
    <sheet name="Numbers" sheetId="3" r:id="rId4"/>
    <sheet name="Grants" sheetId="4" r:id="rId5"/>
  </sheets>
  <calcPr calcId="124519"/>
  <fileRecoveryPr autoRecover="0"/>
</workbook>
</file>

<file path=xl/calcChain.xml><?xml version="1.0" encoding="utf-8"?>
<calcChain xmlns="http://schemas.openxmlformats.org/spreadsheetml/2006/main">
  <c r="J108" i="4"/>
  <c r="E59"/>
  <c r="E71"/>
  <c r="E68"/>
  <c r="E105"/>
  <c r="D105"/>
  <c r="D102"/>
  <c r="D100"/>
  <c r="D99"/>
  <c r="E100"/>
  <c r="E99"/>
  <c r="E97"/>
  <c r="E96"/>
  <c r="M109"/>
  <c r="M108"/>
  <c r="M107"/>
  <c r="M106"/>
  <c r="M105"/>
  <c r="M104"/>
  <c r="M103"/>
  <c r="M102"/>
  <c r="M101"/>
  <c r="M100"/>
  <c r="M99"/>
  <c r="M98"/>
  <c r="M97"/>
  <c r="M96"/>
  <c r="M95"/>
  <c r="E109"/>
  <c r="E108"/>
  <c r="D108"/>
  <c r="E102"/>
  <c r="E106"/>
  <c r="Z79"/>
  <c r="Z80"/>
  <c r="Z81"/>
  <c r="Z82"/>
  <c r="Z83"/>
  <c r="Z84"/>
  <c r="Z85"/>
  <c r="Z86"/>
  <c r="Z87"/>
  <c r="Z88"/>
  <c r="Z89"/>
  <c r="Z90"/>
  <c r="Z91"/>
  <c r="Z92"/>
  <c r="Z78"/>
  <c r="M72"/>
  <c r="M71"/>
  <c r="M70"/>
  <c r="M69"/>
  <c r="M68"/>
  <c r="M67"/>
  <c r="M66"/>
  <c r="M65"/>
  <c r="M64"/>
  <c r="M63"/>
  <c r="M62"/>
  <c r="M61"/>
  <c r="M60"/>
  <c r="M59"/>
  <c r="M58"/>
  <c r="Z50"/>
  <c r="Z42"/>
  <c r="Z43"/>
  <c r="Z44"/>
  <c r="Z45"/>
  <c r="Z46"/>
  <c r="Z47"/>
  <c r="Z48"/>
  <c r="Z49"/>
  <c r="Z51"/>
  <c r="Z52"/>
  <c r="Z53"/>
  <c r="Z54"/>
  <c r="Z55"/>
  <c r="M21"/>
  <c r="M22"/>
  <c r="M23"/>
  <c r="M24"/>
  <c r="M25"/>
  <c r="M26"/>
  <c r="M27"/>
  <c r="M28"/>
  <c r="M29"/>
  <c r="M30"/>
  <c r="M31"/>
  <c r="M32"/>
  <c r="M33"/>
  <c r="M34"/>
  <c r="M35"/>
  <c r="Z13"/>
  <c r="Z5"/>
  <c r="Z6"/>
  <c r="Z7"/>
  <c r="Z8"/>
  <c r="Z9"/>
  <c r="Z10"/>
  <c r="Z11"/>
  <c r="Z12"/>
  <c r="Z14"/>
  <c r="Z15"/>
  <c r="Z16"/>
  <c r="Z17"/>
  <c r="Z18"/>
  <c r="Z4"/>
  <c r="Z41"/>
  <c r="P60" i="3"/>
  <c r="P61"/>
  <c r="P62"/>
  <c r="P63"/>
  <c r="P64"/>
  <c r="P65"/>
  <c r="P66"/>
  <c r="P67"/>
  <c r="P68"/>
  <c r="P69"/>
  <c r="P70"/>
  <c r="P71"/>
  <c r="P72"/>
  <c r="P73"/>
  <c r="P59"/>
  <c r="P35"/>
  <c r="P36"/>
  <c r="P37"/>
  <c r="P38"/>
  <c r="P39"/>
  <c r="P40"/>
  <c r="P41"/>
  <c r="P42"/>
  <c r="P43"/>
  <c r="P44"/>
  <c r="P45"/>
  <c r="P46"/>
  <c r="P47"/>
  <c r="P48"/>
  <c r="P34"/>
  <c r="P20"/>
  <c r="P10"/>
  <c r="P11"/>
  <c r="P12"/>
  <c r="P13"/>
  <c r="P14"/>
  <c r="P15"/>
  <c r="P16"/>
  <c r="P17"/>
  <c r="P18"/>
  <c r="P19"/>
  <c r="P21"/>
  <c r="P22"/>
  <c r="P23"/>
  <c r="P9"/>
  <c r="O30" i="2"/>
  <c r="O37"/>
  <c r="O36"/>
  <c r="O35"/>
  <c r="O34"/>
  <c r="O33"/>
  <c r="O32"/>
  <c r="O31"/>
  <c r="O20"/>
  <c r="O18"/>
  <c r="O19"/>
  <c r="O21"/>
  <c r="O22"/>
  <c r="O23"/>
  <c r="O24"/>
  <c r="O17"/>
  <c r="O5"/>
  <c r="O6"/>
  <c r="O7"/>
  <c r="O8"/>
  <c r="O9"/>
  <c r="O10"/>
  <c r="O11"/>
  <c r="O4"/>
  <c r="J70" i="1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5"/>
  <c r="J6"/>
  <c r="J7"/>
  <c r="J8"/>
  <c r="J9"/>
  <c r="J10"/>
  <c r="J11"/>
  <c r="J12"/>
  <c r="J13"/>
  <c r="J14"/>
  <c r="J15"/>
  <c r="J16"/>
  <c r="J17"/>
  <c r="J18"/>
  <c r="J19"/>
  <c r="J20"/>
  <c r="J21"/>
  <c r="J22"/>
  <c r="J4"/>
  <c r="D109" i="4"/>
  <c r="D106"/>
  <c r="J103"/>
  <c r="J102"/>
  <c r="E103"/>
  <c r="D103"/>
  <c r="J99"/>
  <c r="D97"/>
  <c r="D96"/>
  <c r="K109"/>
  <c r="K108"/>
  <c r="K106"/>
  <c r="K105"/>
  <c r="K103"/>
  <c r="K102"/>
  <c r="K100"/>
  <c r="K99"/>
  <c r="K97"/>
  <c r="K96"/>
  <c r="J109"/>
  <c r="J106"/>
  <c r="J105"/>
  <c r="J100"/>
  <c r="J97"/>
  <c r="J96"/>
  <c r="E72"/>
  <c r="D72"/>
  <c r="D71"/>
  <c r="D69"/>
  <c r="E69"/>
  <c r="E66"/>
  <c r="D66"/>
  <c r="E63"/>
  <c r="D63"/>
  <c r="E60"/>
  <c r="D60"/>
  <c r="D68"/>
  <c r="E65"/>
  <c r="D65"/>
  <c r="K66"/>
  <c r="J66"/>
  <c r="K69"/>
  <c r="J69"/>
  <c r="K72"/>
  <c r="J72"/>
  <c r="K71"/>
  <c r="J71"/>
  <c r="K68"/>
  <c r="J68"/>
  <c r="K65"/>
  <c r="J65"/>
  <c r="K63"/>
  <c r="J63"/>
  <c r="J60"/>
  <c r="K60"/>
  <c r="K62"/>
  <c r="J62"/>
  <c r="E62"/>
  <c r="D62"/>
  <c r="K59"/>
  <c r="J59"/>
  <c r="D59"/>
  <c r="K35"/>
  <c r="K34"/>
  <c r="K32"/>
  <c r="K31"/>
  <c r="K29"/>
  <c r="K28"/>
  <c r="K26"/>
  <c r="K25"/>
  <c r="K23"/>
  <c r="K22"/>
  <c r="J35"/>
  <c r="J34"/>
  <c r="J32"/>
  <c r="J31"/>
  <c r="J29"/>
  <c r="J28"/>
  <c r="J26"/>
  <c r="J25"/>
  <c r="J23"/>
  <c r="J22"/>
  <c r="E35"/>
  <c r="E34"/>
  <c r="D35"/>
  <c r="D34"/>
  <c r="E32"/>
  <c r="E31"/>
  <c r="D32"/>
  <c r="D31"/>
  <c r="E29"/>
  <c r="D29"/>
  <c r="E28"/>
  <c r="D28"/>
  <c r="E26"/>
  <c r="E25"/>
  <c r="D26"/>
  <c r="D25"/>
  <c r="E23"/>
  <c r="E22"/>
  <c r="D23"/>
  <c r="D22"/>
</calcChain>
</file>

<file path=xl/sharedStrings.xml><?xml version="1.0" encoding="utf-8"?>
<sst xmlns="http://schemas.openxmlformats.org/spreadsheetml/2006/main" count="940" uniqueCount="60">
  <si>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</si>
  <si>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</si>
  <si>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</si>
  <si>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</si>
  <si>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</si>
  <si>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</si>
  <si>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</si>
  <si>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</si>
  <si>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</si>
  <si>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</si>
  <si>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</si>
  <si>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</si>
  <si>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</si>
  <si>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</si>
  <si>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</si>
  <si>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</si>
  <si>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</si>
  <si>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</si>
  <si>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</si>
  <si>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</si>
  <si>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</si>
  <si>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</si>
  <si>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</si>
  <si>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</si>
  <si>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</si>
  <si>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wv</t>
  </si>
  <si>
    <t>wnn</t>
  </si>
  <si>
    <t>wnv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</si>
  <si>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</si>
  <si>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</si>
  <si>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</si>
  <si>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</si>
  <si>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</si>
  <si>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</si>
  <si>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</si>
  <si>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</si>
  <si>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</si>
  <si>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</si>
  <si>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</si>
  <si>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</si>
  <si>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</si>
  <si>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&gt; Current</t>
  </si>
  <si>
    <t>&gt; 2010-2000</t>
  </si>
  <si>
    <t>&gt; 2000-1990</t>
  </si>
  <si>
    <t>unweighted</t>
  </si>
  <si>
    <t>C1-10</t>
  </si>
  <si>
    <t>weighted by value of common grants</t>
  </si>
  <si>
    <t>weighted by normalized number of common grants</t>
  </si>
  <si>
    <t>weighted by normalized value of common grants</t>
  </si>
  <si>
    <t>weighted by number of common grants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</si>
  <si>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</si>
  <si>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</si>
  <si>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</si>
  <si>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</si>
  <si>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</si>
  <si>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</si>
  <si>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</si>
  <si>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</si>
  <si>
    <t>Community 1-6</t>
  </si>
  <si>
    <t>Latex format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</si>
</sst>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8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0" fontId="1" fillId="4" borderId="10" xfId="0" applyFont="1" applyFill="1" applyBorder="1" applyAlignment="1">
      <alignment horizontal="right"/>
    </xf>
    <xf numFmtId="1" fontId="0" fillId="4" borderId="1" xfId="0" applyNumberFormat="1" applyFill="1" applyBorder="1"/>
    <xf numFmtId="8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" fontId="0" fillId="4" borderId="2" xfId="0" applyNumberFormat="1" applyFill="1" applyBorder="1"/>
    <xf numFmtId="8" fontId="0" fillId="4" borderId="2" xfId="0" applyNumberFormat="1" applyFill="1" applyBorder="1"/>
    <xf numFmtId="0" fontId="1" fillId="5" borderId="10" xfId="0" applyFont="1" applyFill="1" applyBorder="1" applyAlignment="1">
      <alignment horizontal="right"/>
    </xf>
    <xf numFmtId="1" fontId="0" fillId="5" borderId="1" xfId="0" applyNumberFormat="1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" fontId="0" fillId="5" borderId="2" xfId="0" applyNumberFormat="1" applyFill="1" applyBorder="1"/>
    <xf numFmtId="8" fontId="0" fillId="5" borderId="2" xfId="0" applyNumberFormat="1" applyFill="1" applyBorder="1"/>
    <xf numFmtId="0" fontId="1" fillId="6" borderId="10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" fontId="0" fillId="6" borderId="2" xfId="0" applyNumberFormat="1" applyFill="1" applyBorder="1"/>
    <xf numFmtId="8" fontId="0" fillId="6" borderId="2" xfId="0" applyNumberFormat="1" applyFill="1" applyBorder="1"/>
    <xf numFmtId="0" fontId="1" fillId="7" borderId="8" xfId="0" applyFont="1" applyFill="1" applyBorder="1" applyAlignment="1">
      <alignment horizontal="right"/>
    </xf>
    <xf numFmtId="8" fontId="0" fillId="7" borderId="1" xfId="0" applyNumberFormat="1" applyFill="1" applyBorder="1"/>
    <xf numFmtId="0" fontId="1" fillId="7" borderId="1" xfId="0" applyFont="1" applyFill="1" applyBorder="1" applyAlignment="1">
      <alignment horizontal="right"/>
    </xf>
    <xf numFmtId="8" fontId="0" fillId="6" borderId="1" xfId="0" applyNumberFormat="1" applyFill="1" applyBorder="1"/>
    <xf numFmtId="0" fontId="1" fillId="7" borderId="3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6" borderId="2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2" fillId="2" borderId="15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" fontId="0" fillId="0" borderId="2" xfId="0" applyNumberFormat="1" applyBorder="1" applyAlignment="1">
      <alignment horizontal="right"/>
    </xf>
    <xf numFmtId="1" fontId="0" fillId="5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8" fontId="0" fillId="7" borderId="1" xfId="0" applyNumberFormat="1" applyFill="1" applyBorder="1" applyAlignment="1">
      <alignment horizontal="center"/>
    </xf>
    <xf numFmtId="1" fontId="0" fillId="3" borderId="3" xfId="0" applyNumberFormat="1" applyFill="1" applyBorder="1"/>
    <xf numFmtId="8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0" fontId="1" fillId="0" borderId="0" xfId="0" applyFont="1" applyFill="1" applyBorder="1" applyAlignment="1"/>
    <xf numFmtId="1" fontId="0" fillId="4" borderId="3" xfId="0" applyNumberFormat="1" applyFill="1" applyBorder="1"/>
    <xf numFmtId="8" fontId="0" fillId="4" borderId="3" xfId="0" applyNumberFormat="1" applyFill="1" applyBorder="1"/>
    <xf numFmtId="8" fontId="0" fillId="6" borderId="2" xfId="0" applyNumberFormat="1" applyFill="1" applyBorder="1" applyAlignment="1"/>
    <xf numFmtId="8" fontId="0" fillId="6" borderId="1" xfId="0" applyNumberFormat="1" applyFill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2" borderId="15" xfId="0" applyFont="1" applyFill="1" applyBorder="1"/>
    <xf numFmtId="0" fontId="1" fillId="0" borderId="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8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2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8" fontId="0" fillId="3" borderId="21" xfId="0" applyNumberFormat="1" applyFill="1" applyBorder="1" applyAlignment="1">
      <alignment horizontal="center"/>
    </xf>
    <xf numFmtId="8" fontId="0" fillId="3" borderId="22" xfId="0" applyNumberFormat="1" applyFill="1" applyBorder="1" applyAlignment="1">
      <alignment horizontal="center"/>
    </xf>
    <xf numFmtId="8" fontId="0" fillId="4" borderId="21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5" borderId="21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8" fontId="0" fillId="6" borderId="24" xfId="0" applyNumberFormat="1" applyFill="1" applyBorder="1" applyAlignment="1">
      <alignment horizontal="center"/>
    </xf>
    <xf numFmtId="8" fontId="0" fillId="7" borderId="21" xfId="0" applyNumberFormat="1" applyFill="1" applyBorder="1" applyAlignment="1">
      <alignment horizontal="center"/>
    </xf>
    <xf numFmtId="8" fontId="0" fillId="6" borderId="25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6" borderId="29" xfId="0" applyNumberFormat="1" applyFill="1" applyBorder="1" applyAlignment="1">
      <alignment horizontal="center"/>
    </xf>
    <xf numFmtId="1" fontId="0" fillId="7" borderId="29" xfId="0" applyNumberFormat="1" applyFill="1" applyBorder="1" applyAlignment="1">
      <alignment horizontal="center"/>
    </xf>
    <xf numFmtId="8" fontId="0" fillId="3" borderId="23" xfId="0" applyNumberForma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26" xfId="0" applyNumberFormat="1" applyFill="1" applyBorder="1" applyAlignment="1">
      <alignment horizontal="center"/>
    </xf>
    <xf numFmtId="8" fontId="0" fillId="4" borderId="31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8" fontId="0" fillId="5" borderId="29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8" fontId="0" fillId="6" borderId="21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8" fontId="0" fillId="6" borderId="31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8" fontId="0" fillId="6" borderId="22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1" fontId="0" fillId="6" borderId="28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8" fontId="0" fillId="7" borderId="29" xfId="0" applyNumberFormat="1" applyFill="1" applyBorder="1" applyAlignment="1">
      <alignment horizontal="center"/>
    </xf>
    <xf numFmtId="0" fontId="1" fillId="0" borderId="26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0" fillId="0" borderId="34" xfId="0" applyBorder="1"/>
    <xf numFmtId="8" fontId="0" fillId="3" borderId="5" xfId="0" applyNumberFormat="1" applyFill="1" applyBorder="1" applyAlignment="1">
      <alignment horizontal="center"/>
    </xf>
    <xf numFmtId="1" fontId="0" fillId="3" borderId="3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3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35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35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35" xfId="0" applyNumberFormat="1" applyFill="1" applyBorder="1" applyAlignment="1">
      <alignment horizontal="center"/>
    </xf>
    <xf numFmtId="8" fontId="0" fillId="6" borderId="20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1" fontId="0" fillId="5" borderId="36" xfId="0" applyNumberFormat="1" applyFill="1" applyBorder="1" applyAlignment="1">
      <alignment horizontal="center"/>
    </xf>
    <xf numFmtId="8" fontId="0" fillId="3" borderId="20" xfId="0" applyNumberFormat="1" applyFill="1" applyBorder="1" applyAlignment="1">
      <alignment horizontal="center"/>
    </xf>
    <xf numFmtId="8" fontId="0" fillId="5" borderId="20" xfId="0" applyNumberFormat="1" applyFill="1" applyBorder="1" applyAlignment="1">
      <alignment horizontal="center"/>
    </xf>
    <xf numFmtId="8" fontId="0" fillId="4" borderId="20" xfId="0" applyNumberFormat="1" applyFill="1" applyBorder="1" applyAlignment="1">
      <alignment horizontal="center"/>
    </xf>
    <xf numFmtId="1" fontId="0" fillId="0" borderId="12" xfId="0" applyNumberFormat="1" applyBorder="1"/>
    <xf numFmtId="1" fontId="0" fillId="3" borderId="29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8" fontId="0" fillId="4" borderId="25" xfId="0" applyNumberFormat="1" applyFill="1" applyBorder="1" applyAlignment="1">
      <alignment horizontal="center"/>
    </xf>
    <xf numFmtId="8" fontId="0" fillId="5" borderId="5" xfId="0" applyNumberFormat="1" applyFill="1" applyBorder="1" applyAlignment="1">
      <alignment horizontal="center"/>
    </xf>
    <xf numFmtId="8" fontId="0" fillId="4" borderId="5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7" borderId="35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37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0" fontId="0" fillId="0" borderId="38" xfId="0" applyBorder="1"/>
    <xf numFmtId="0" fontId="0" fillId="0" borderId="1" xfId="0" applyBorder="1" applyAlignment="1">
      <alignment horizontal="right"/>
    </xf>
    <xf numFmtId="0" fontId="0" fillId="0" borderId="39" xfId="0" applyBorder="1"/>
    <xf numFmtId="0" fontId="0" fillId="0" borderId="4" xfId="0" applyBorder="1"/>
    <xf numFmtId="0" fontId="0" fillId="0" borderId="14" xfId="0" applyBorder="1"/>
    <xf numFmtId="0" fontId="0" fillId="0" borderId="13" xfId="0" applyBorder="1"/>
    <xf numFmtId="0" fontId="0" fillId="0" borderId="19" xfId="0" applyBorder="1"/>
    <xf numFmtId="0" fontId="0" fillId="0" borderId="39" xfId="0" applyBorder="1"/>
    <xf numFmtId="0" fontId="0" fillId="0" borderId="1" xfId="0" applyBorder="1" applyAlignment="1">
      <alignment horizontal="right"/>
    </xf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19" xfId="0" applyBorder="1"/>
    <xf numFmtId="0" fontId="0" fillId="0" borderId="39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/>
    </xf>
    <xf numFmtId="0" fontId="0" fillId="0" borderId="4" xfId="0" applyBorder="1"/>
    <xf numFmtId="8" fontId="0" fillId="3" borderId="2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1" fontId="0" fillId="4" borderId="2" xfId="0" applyNumberFormat="1" applyFill="1" applyBorder="1"/>
    <xf numFmtId="8" fontId="0" fillId="4" borderId="2" xfId="0" applyNumberFormat="1" applyFill="1" applyBorder="1"/>
    <xf numFmtId="1" fontId="0" fillId="5" borderId="1" xfId="0" applyNumberFormat="1" applyFill="1" applyBorder="1"/>
    <xf numFmtId="8" fontId="0" fillId="5" borderId="1" xfId="0" applyNumberFormat="1" applyFill="1" applyBorder="1"/>
    <xf numFmtId="1" fontId="0" fillId="5" borderId="2" xfId="0" applyNumberFormat="1" applyFill="1" applyBorder="1"/>
    <xf numFmtId="8" fontId="0" fillId="5" borderId="2" xfId="0" applyNumberFormat="1" applyFill="1" applyBorder="1"/>
    <xf numFmtId="0" fontId="0" fillId="0" borderId="0" xfId="0" applyBorder="1"/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0" fontId="0" fillId="0" borderId="39" xfId="0" applyBorder="1"/>
    <xf numFmtId="0" fontId="0" fillId="0" borderId="1" xfId="0" applyBorder="1" applyAlignment="1">
      <alignment horizontal="right"/>
    </xf>
    <xf numFmtId="0" fontId="1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9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 vertical="center"/>
    </xf>
    <xf numFmtId="0" fontId="0" fillId="0" borderId="3" xfId="0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C9" sqref="C9"/>
    </sheetView>
  </sheetViews>
  <sheetFormatPr defaultRowHeight="15"/>
  <cols>
    <col min="3" max="3" width="47.28515625" bestFit="1" customWidth="1"/>
  </cols>
  <sheetData>
    <row r="3" spans="2:3">
      <c r="B3" s="118" t="s">
        <v>23</v>
      </c>
      <c r="C3" s="121" t="s">
        <v>44</v>
      </c>
    </row>
    <row r="4" spans="2:3">
      <c r="B4" s="118" t="s">
        <v>24</v>
      </c>
      <c r="C4" s="121" t="s">
        <v>49</v>
      </c>
    </row>
    <row r="5" spans="2:3" s="105" customFormat="1">
      <c r="B5" s="119" t="s">
        <v>25</v>
      </c>
      <c r="C5" s="122" t="s">
        <v>46</v>
      </c>
    </row>
    <row r="6" spans="2:3" s="105" customFormat="1">
      <c r="B6" s="118" t="s">
        <v>26</v>
      </c>
      <c r="C6" s="121" t="s">
        <v>47</v>
      </c>
    </row>
    <row r="7" spans="2:3" ht="15.75" thickBot="1">
      <c r="B7" s="120" t="s">
        <v>27</v>
      </c>
      <c r="C7" s="123" t="s">
        <v>48</v>
      </c>
    </row>
    <row r="8" spans="2:3">
      <c r="B8" s="124" t="s">
        <v>45</v>
      </c>
      <c r="C8" s="12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"/>
  <sheetViews>
    <sheetView tabSelected="1" topLeftCell="C67" workbookViewId="0">
      <selection activeCell="H81" sqref="H81"/>
    </sheetView>
  </sheetViews>
  <sheetFormatPr defaultRowHeight="15"/>
  <cols>
    <col min="2" max="2" width="28.5703125" bestFit="1" customWidth="1"/>
    <col min="3" max="4" width="10.85546875" bestFit="1" customWidth="1"/>
    <col min="5" max="5" width="13.7109375" bestFit="1" customWidth="1"/>
    <col min="6" max="7" width="10.85546875" bestFit="1" customWidth="1"/>
    <col min="10" max="10" width="64.140625" bestFit="1" customWidth="1"/>
  </cols>
  <sheetData>
    <row r="1" spans="2:11">
      <c r="H1" s="31"/>
      <c r="K1" s="31"/>
    </row>
    <row r="2" spans="2:11" ht="15.75" thickBot="1">
      <c r="H2" s="31"/>
      <c r="K2" s="31"/>
    </row>
    <row r="3" spans="2:11" ht="15.75" thickBot="1">
      <c r="B3" s="72" t="s">
        <v>41</v>
      </c>
      <c r="C3" s="179" t="s">
        <v>23</v>
      </c>
      <c r="D3" s="107" t="s">
        <v>24</v>
      </c>
      <c r="E3" s="107" t="s">
        <v>25</v>
      </c>
      <c r="F3" s="180" t="s">
        <v>26</v>
      </c>
      <c r="G3" s="180" t="s">
        <v>27</v>
      </c>
      <c r="H3" s="31"/>
      <c r="J3" s="293" t="s">
        <v>59</v>
      </c>
      <c r="K3" s="31"/>
    </row>
    <row r="4" spans="2:11">
      <c r="B4" s="1" t="s">
        <v>0</v>
      </c>
      <c r="C4" s="97">
        <v>260</v>
      </c>
      <c r="D4" s="97">
        <v>260</v>
      </c>
      <c r="E4" s="97">
        <v>260</v>
      </c>
      <c r="F4" s="97">
        <v>260</v>
      </c>
      <c r="G4" s="97">
        <v>260</v>
      </c>
      <c r="H4" s="31"/>
      <c r="J4" s="292" t="str">
        <f>"\textbf{"&amp;B4&amp;"}"&amp;" &amp; "&amp;"{"&amp;C4&amp;"}"&amp;" &amp; "&amp;"{"&amp;F4&amp;"}"&amp;" &amp; "&amp;"{"&amp;G4&amp;"}"&amp;"\\"</f>
        <v>\textbf{Nodes} &amp; {260} &amp; {260} &amp; {260}\\</v>
      </c>
      <c r="K4" s="31"/>
    </row>
    <row r="5" spans="2:11">
      <c r="B5" s="1" t="s">
        <v>1</v>
      </c>
      <c r="C5" s="6">
        <v>208</v>
      </c>
      <c r="D5" s="109">
        <v>208</v>
      </c>
      <c r="E5" s="109">
        <v>208</v>
      </c>
      <c r="F5" s="109">
        <v>208</v>
      </c>
      <c r="G5" s="109">
        <v>208</v>
      </c>
      <c r="H5" s="31"/>
      <c r="J5" s="221" t="str">
        <f t="shared" ref="J5:J22" si="0">"\textbf{"&amp;B5&amp;"}"&amp;" &amp; "&amp;"{"&amp;C5&amp;"}"&amp;" &amp; "&amp;"{"&amp;F5&amp;"}"&amp;" &amp; "&amp;"{"&amp;G5&amp;"}"&amp;"\\"</f>
        <v>\textbf{Edges} &amp; {208} &amp; {208} &amp; {208}\\</v>
      </c>
      <c r="K5" s="31"/>
    </row>
    <row r="6" spans="2:11">
      <c r="B6" s="1" t="s">
        <v>2</v>
      </c>
      <c r="C6" s="9" t="s">
        <v>19</v>
      </c>
      <c r="D6" s="9" t="s">
        <v>19</v>
      </c>
      <c r="E6" s="9" t="s">
        <v>19</v>
      </c>
      <c r="F6" s="9" t="s">
        <v>19</v>
      </c>
      <c r="G6" s="9" t="s">
        <v>19</v>
      </c>
      <c r="H6" s="31"/>
      <c r="J6" s="221" t="str">
        <f t="shared" si="0"/>
        <v>\textbf{Type} &amp; {Undirected} &amp; {Undirected} &amp; {Undirected}\\</v>
      </c>
      <c r="K6" s="31"/>
    </row>
    <row r="7" spans="2:11">
      <c r="B7" s="1" t="s">
        <v>3</v>
      </c>
      <c r="C7" s="9" t="s">
        <v>20</v>
      </c>
      <c r="D7" s="9" t="s">
        <v>21</v>
      </c>
      <c r="E7" s="9" t="s">
        <v>21</v>
      </c>
      <c r="F7" s="9" t="s">
        <v>21</v>
      </c>
      <c r="G7" s="9" t="s">
        <v>21</v>
      </c>
      <c r="H7" s="31"/>
      <c r="J7" s="221" t="str">
        <f t="shared" si="0"/>
        <v>\textbf{Weighted} &amp; {No} &amp; {Yes} &amp; {Yes}\\</v>
      </c>
      <c r="K7" s="31"/>
    </row>
    <row r="8" spans="2:11">
      <c r="B8" s="1" t="s">
        <v>4</v>
      </c>
      <c r="C8" s="9" t="s">
        <v>20</v>
      </c>
      <c r="D8" s="9" t="s">
        <v>20</v>
      </c>
      <c r="E8" s="9" t="s">
        <v>20</v>
      </c>
      <c r="F8" s="9" t="s">
        <v>20</v>
      </c>
      <c r="G8" s="9" t="s">
        <v>20</v>
      </c>
      <c r="H8" s="31"/>
      <c r="J8" s="221" t="str">
        <f t="shared" si="0"/>
        <v>\textbf{Connected} &amp; {No} &amp; {No} &amp; {No}\\</v>
      </c>
      <c r="K8" s="31"/>
    </row>
    <row r="9" spans="2:11">
      <c r="B9" s="1" t="s">
        <v>5</v>
      </c>
      <c r="C9" s="187">
        <v>1.6</v>
      </c>
      <c r="D9" s="187">
        <v>1.6</v>
      </c>
      <c r="E9" s="187">
        <v>1.6</v>
      </c>
      <c r="F9" s="187">
        <v>1.6</v>
      </c>
      <c r="G9" s="187">
        <v>1.6</v>
      </c>
      <c r="H9" s="31"/>
      <c r="J9" s="221" t="str">
        <f t="shared" si="0"/>
        <v>\textbf{Average Degree} &amp; {1.6} &amp; {1.6} &amp; {1.6}\\</v>
      </c>
      <c r="K9" s="31"/>
    </row>
    <row r="10" spans="2:11">
      <c r="B10" s="1" t="s">
        <v>6</v>
      </c>
      <c r="C10" s="112" t="s">
        <v>22</v>
      </c>
      <c r="D10" s="5">
        <v>5.2619999999999996</v>
      </c>
      <c r="E10" s="5">
        <v>14003455.969000001</v>
      </c>
      <c r="F10" s="11">
        <v>2.5920000000000001</v>
      </c>
      <c r="G10" s="11">
        <v>6.4850000000000003</v>
      </c>
      <c r="H10" s="31"/>
      <c r="J10" s="221" t="str">
        <f t="shared" si="0"/>
        <v>\textbf{Average Weighted Degree} &amp; {-} &amp; {2.592} &amp; {6.485}\\</v>
      </c>
      <c r="K10" s="31"/>
    </row>
    <row r="11" spans="2:11">
      <c r="B11" s="1" t="s">
        <v>7</v>
      </c>
      <c r="C11" s="4">
        <v>6</v>
      </c>
      <c r="D11" s="4">
        <v>23</v>
      </c>
      <c r="E11" s="4">
        <v>76284506</v>
      </c>
      <c r="F11" s="12">
        <v>16</v>
      </c>
      <c r="G11" s="12">
        <v>33</v>
      </c>
      <c r="H11" s="31"/>
      <c r="J11" s="221" t="str">
        <f t="shared" si="0"/>
        <v>\textbf{Diameter} &amp; {6} &amp; {16} &amp; {33}\\</v>
      </c>
      <c r="K11" s="31"/>
    </row>
    <row r="12" spans="2:11">
      <c r="B12" s="1" t="s">
        <v>8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31"/>
      <c r="J12" s="221" t="str">
        <f t="shared" si="0"/>
        <v>\textbf{Radius} &amp; {1} &amp; {1} &amp; {1}\\</v>
      </c>
      <c r="K12" s="31"/>
    </row>
    <row r="13" spans="2:11">
      <c r="B13" s="1" t="s">
        <v>9</v>
      </c>
      <c r="C13" s="5">
        <v>6.0000000000000001E-3</v>
      </c>
      <c r="D13" s="108">
        <v>6.0000000000000001E-3</v>
      </c>
      <c r="E13" s="108">
        <v>6.0000000000000001E-3</v>
      </c>
      <c r="F13" s="108">
        <v>6.0000000000000001E-3</v>
      </c>
      <c r="G13" s="5">
        <v>6.0000000000000001E-3</v>
      </c>
      <c r="H13" s="31"/>
      <c r="J13" s="221" t="str">
        <f t="shared" si="0"/>
        <v>\textbf{Density} &amp; {0.006} &amp; {0.006} &amp; {0.006}\\</v>
      </c>
      <c r="K13" s="31"/>
    </row>
    <row r="14" spans="2:11">
      <c r="B14" s="1" t="s">
        <v>10</v>
      </c>
      <c r="C14" s="5">
        <v>0.96499999999999997</v>
      </c>
      <c r="D14" s="5">
        <v>0.96199999999999997</v>
      </c>
      <c r="E14" s="5">
        <v>0.94199999999999995</v>
      </c>
      <c r="F14" s="11">
        <v>0.95499999999999996</v>
      </c>
      <c r="G14" s="11">
        <v>0.94799999999999995</v>
      </c>
      <c r="H14" s="31"/>
      <c r="J14" s="221" t="str">
        <f t="shared" si="0"/>
        <v>\textbf{Modularity} &amp; {0.965} &amp; {0.955} &amp; {0.948}\\</v>
      </c>
      <c r="K14" s="31"/>
    </row>
    <row r="15" spans="2:11">
      <c r="B15" s="1" t="s">
        <v>11</v>
      </c>
      <c r="C15" s="6">
        <v>89</v>
      </c>
      <c r="D15" s="6">
        <v>89</v>
      </c>
      <c r="E15" s="109">
        <v>89</v>
      </c>
      <c r="F15" s="13">
        <v>91</v>
      </c>
      <c r="G15" s="13">
        <v>90</v>
      </c>
      <c r="H15" s="31"/>
      <c r="J15" s="221" t="str">
        <f t="shared" si="0"/>
        <v>\textbf{Communities} &amp; {89} &amp; {91} &amp; {90}\\</v>
      </c>
      <c r="K15" s="31"/>
    </row>
    <row r="16" spans="2:11">
      <c r="B16" s="1" t="s">
        <v>12</v>
      </c>
      <c r="C16" s="6">
        <v>89</v>
      </c>
      <c r="D16" s="6">
        <v>89</v>
      </c>
      <c r="E16" s="109">
        <v>89</v>
      </c>
      <c r="F16" s="13">
        <v>89</v>
      </c>
      <c r="G16" s="13">
        <v>89</v>
      </c>
      <c r="H16" s="31"/>
      <c r="J16" s="221" t="str">
        <f t="shared" si="0"/>
        <v>\textbf{Weak Components} &amp; {89} &amp; {89} &amp; {89}\\</v>
      </c>
      <c r="K16" s="31"/>
    </row>
    <row r="17" spans="1:11">
      <c r="B17" s="1" t="s">
        <v>13</v>
      </c>
      <c r="C17" s="5">
        <v>4.0000000000000001E-3</v>
      </c>
      <c r="D17" s="5">
        <v>4.0000000000000001E-3</v>
      </c>
      <c r="E17" s="5">
        <v>0</v>
      </c>
      <c r="F17" s="11">
        <v>4.0000000000000001E-3</v>
      </c>
      <c r="G17" s="11">
        <v>4.0000000000000001E-3</v>
      </c>
      <c r="H17" s="31"/>
      <c r="J17" s="221" t="str">
        <f t="shared" si="0"/>
        <v>\textbf{Node Closeness} &amp; {0.004} &amp; {0.004} &amp; {0.004}\\</v>
      </c>
      <c r="K17" s="31"/>
    </row>
    <row r="18" spans="1:11">
      <c r="B18" s="1" t="s">
        <v>14</v>
      </c>
      <c r="C18" s="5">
        <v>1.635</v>
      </c>
      <c r="D18" s="5">
        <v>1.635</v>
      </c>
      <c r="E18" s="5">
        <v>1.6850000000000001</v>
      </c>
      <c r="F18" s="11">
        <v>1.9650000000000001</v>
      </c>
      <c r="G18" s="11">
        <v>1.675</v>
      </c>
      <c r="H18" s="31"/>
      <c r="J18" s="221" t="str">
        <f t="shared" si="0"/>
        <v>\textbf{Node Betweenness} &amp; {1.635} &amp; {1.965} &amp; {1.675}\\</v>
      </c>
      <c r="K18" s="31"/>
    </row>
    <row r="19" spans="1:11" ht="15.75" thickBot="1">
      <c r="B19" s="3" t="s">
        <v>15</v>
      </c>
      <c r="C19" s="7">
        <v>4.2119999999999997</v>
      </c>
      <c r="D19" s="7">
        <v>4.2119999999999997</v>
      </c>
      <c r="E19" s="7">
        <v>4.274</v>
      </c>
      <c r="F19" s="14">
        <v>4.625</v>
      </c>
      <c r="G19" s="14">
        <v>4.2619999999999996</v>
      </c>
      <c r="H19" s="31"/>
      <c r="J19" s="221" t="str">
        <f t="shared" si="0"/>
        <v>\textbf{Edge Betweenness} &amp; {4.212} &amp; {4.625} &amp; {4.262}\\</v>
      </c>
      <c r="K19" s="31"/>
    </row>
    <row r="20" spans="1:11">
      <c r="B20" s="2" t="s">
        <v>16</v>
      </c>
      <c r="C20" s="8">
        <v>0.57799999999999996</v>
      </c>
      <c r="D20" s="110">
        <v>0.57799999999999996</v>
      </c>
      <c r="E20" s="110">
        <v>0.57799999999999996</v>
      </c>
      <c r="F20" s="110">
        <v>0.57799999999999996</v>
      </c>
      <c r="G20" s="15">
        <v>0.57799999999999996</v>
      </c>
      <c r="H20" s="31"/>
      <c r="J20" s="221" t="str">
        <f t="shared" si="0"/>
        <v>\textbf{Average Clustering Coefficient} &amp; {0.578} &amp; {0.578} &amp; {0.578}\\</v>
      </c>
      <c r="K20" s="31"/>
    </row>
    <row r="21" spans="1:11" ht="15.75" thickBot="1">
      <c r="B21" s="3" t="s">
        <v>17</v>
      </c>
      <c r="C21" s="7">
        <v>2.4E-2</v>
      </c>
      <c r="D21" s="7">
        <v>2.3E-2</v>
      </c>
      <c r="E21" s="7">
        <v>0.02</v>
      </c>
      <c r="F21" s="14">
        <v>1.6E-2</v>
      </c>
      <c r="G21" s="14">
        <v>2.1000000000000001E-2</v>
      </c>
      <c r="H21" s="31"/>
      <c r="J21" s="221" t="str">
        <f t="shared" si="0"/>
        <v>\textbf{Eigenvector Centrality} &amp; {0.024} &amp; {0.016} &amp; {0.021}\\</v>
      </c>
      <c r="K21" s="31"/>
    </row>
    <row r="22" spans="1:11">
      <c r="B22" s="2" t="s">
        <v>18</v>
      </c>
      <c r="C22" s="8">
        <v>1.9419999999999999</v>
      </c>
      <c r="D22" s="110">
        <v>1.9419999999999999</v>
      </c>
      <c r="E22" s="110">
        <v>1.9419999999999999</v>
      </c>
      <c r="F22" s="110">
        <v>1.9419999999999999</v>
      </c>
      <c r="G22" s="110">
        <v>1.9419999999999999</v>
      </c>
      <c r="H22" s="31"/>
      <c r="J22" s="221" t="str">
        <f t="shared" si="0"/>
        <v>\textbf{Average Path Length} &amp; {1.942} &amp; {1.942} &amp; {1.942}\\</v>
      </c>
      <c r="K22" s="31"/>
    </row>
    <row r="23" spans="1:11">
      <c r="B23" s="74"/>
      <c r="C23" s="78"/>
      <c r="D23" s="78"/>
      <c r="E23" s="78"/>
      <c r="F23" s="79"/>
      <c r="G23" s="79"/>
      <c r="H23" s="31"/>
      <c r="K23" s="31"/>
    </row>
    <row r="24" spans="1:11" ht="15.75" thickBot="1">
      <c r="A24" s="10"/>
      <c r="B24" s="80"/>
      <c r="C24" s="82"/>
      <c r="D24" s="82"/>
      <c r="E24" s="82"/>
      <c r="F24" s="83"/>
      <c r="G24" s="83"/>
      <c r="H24" s="32"/>
      <c r="I24" s="222"/>
      <c r="J24" s="10"/>
      <c r="K24" s="32"/>
    </row>
    <row r="25" spans="1:11">
      <c r="B25" s="74"/>
      <c r="C25" s="78"/>
      <c r="D25" s="78"/>
      <c r="E25" s="78"/>
      <c r="F25" s="79"/>
      <c r="G25" s="79"/>
      <c r="H25" s="31"/>
      <c r="K25" s="31"/>
    </row>
    <row r="26" spans="1:11" ht="15.75" thickBot="1">
      <c r="H26" s="31"/>
      <c r="K26" s="31"/>
    </row>
    <row r="27" spans="1:11" ht="15.75" thickBot="1">
      <c r="B27" s="72" t="s">
        <v>42</v>
      </c>
      <c r="C27" s="179" t="s">
        <v>23</v>
      </c>
      <c r="D27" s="107" t="s">
        <v>24</v>
      </c>
      <c r="E27" s="107" t="s">
        <v>25</v>
      </c>
      <c r="F27" s="180" t="s">
        <v>26</v>
      </c>
      <c r="G27" s="180" t="s">
        <v>27</v>
      </c>
      <c r="H27" s="31"/>
      <c r="J27" s="293" t="s">
        <v>59</v>
      </c>
      <c r="K27" s="31"/>
    </row>
    <row r="28" spans="1:11">
      <c r="B28" s="1" t="s">
        <v>0</v>
      </c>
      <c r="C28" s="97">
        <v>2434</v>
      </c>
      <c r="D28" s="97">
        <v>2434</v>
      </c>
      <c r="E28" s="97">
        <v>2434</v>
      </c>
      <c r="F28" s="97">
        <v>2434</v>
      </c>
      <c r="G28" s="97">
        <v>2434</v>
      </c>
      <c r="H28" s="31"/>
      <c r="J28" s="292" t="str">
        <f>"\textbf{"&amp;B28&amp;"}"&amp;" &amp; "&amp;"{"&amp;C28&amp;"}"&amp;" &amp; "&amp;"{"&amp;F28&amp;"}"&amp;" &amp; "&amp;"{"&amp;G28&amp;"}"&amp;"\\"</f>
        <v>\textbf{Nodes} &amp; {2434} &amp; {2434} &amp; {2434}\\</v>
      </c>
      <c r="K28" s="31"/>
    </row>
    <row r="29" spans="1:11">
      <c r="B29" s="1" t="s">
        <v>1</v>
      </c>
      <c r="C29" s="6">
        <v>4919</v>
      </c>
      <c r="D29" s="109">
        <v>4919</v>
      </c>
      <c r="E29" s="109">
        <v>4919</v>
      </c>
      <c r="F29" s="109">
        <v>4919</v>
      </c>
      <c r="G29" s="109">
        <v>4919</v>
      </c>
      <c r="H29" s="31"/>
      <c r="J29" s="221" t="str">
        <f t="shared" ref="J29:J46" si="1">"\textbf{"&amp;B29&amp;"}"&amp;" &amp; "&amp;"{"&amp;C29&amp;"}"&amp;" &amp; "&amp;"{"&amp;F29&amp;"}"&amp;" &amp; "&amp;"{"&amp;G29&amp;"}"&amp;"\\"</f>
        <v>\textbf{Edges} &amp; {4919} &amp; {4919} &amp; {4919}\\</v>
      </c>
      <c r="K29" s="31"/>
    </row>
    <row r="30" spans="1:11">
      <c r="B30" s="1" t="s">
        <v>2</v>
      </c>
      <c r="C30" s="9" t="s">
        <v>19</v>
      </c>
      <c r="D30" s="9" t="s">
        <v>19</v>
      </c>
      <c r="E30" s="9" t="s">
        <v>19</v>
      </c>
      <c r="F30" s="9" t="s">
        <v>19</v>
      </c>
      <c r="G30" s="9" t="s">
        <v>19</v>
      </c>
      <c r="H30" s="31"/>
      <c r="J30" s="221" t="str">
        <f t="shared" si="1"/>
        <v>\textbf{Type} &amp; {Undirected} &amp; {Undirected} &amp; {Undirected}\\</v>
      </c>
      <c r="K30" s="31"/>
    </row>
    <row r="31" spans="1:11">
      <c r="B31" s="1" t="s">
        <v>3</v>
      </c>
      <c r="C31" s="9" t="s">
        <v>20</v>
      </c>
      <c r="D31" s="9" t="s">
        <v>21</v>
      </c>
      <c r="E31" s="9" t="s">
        <v>21</v>
      </c>
      <c r="F31" s="9" t="s">
        <v>21</v>
      </c>
      <c r="G31" s="9" t="s">
        <v>21</v>
      </c>
      <c r="H31" s="31"/>
      <c r="J31" s="221" t="str">
        <f t="shared" si="1"/>
        <v>\textbf{Weighted} &amp; {No} &amp; {Yes} &amp; {Yes}\\</v>
      </c>
      <c r="K31" s="31"/>
    </row>
    <row r="32" spans="1:11">
      <c r="B32" s="1" t="s">
        <v>4</v>
      </c>
      <c r="C32" s="9" t="s">
        <v>20</v>
      </c>
      <c r="D32" s="9" t="s">
        <v>20</v>
      </c>
      <c r="E32" s="9" t="s">
        <v>20</v>
      </c>
      <c r="F32" s="9" t="s">
        <v>20</v>
      </c>
      <c r="G32" s="9" t="s">
        <v>20</v>
      </c>
      <c r="H32" s="31"/>
      <c r="J32" s="221" t="str">
        <f t="shared" si="1"/>
        <v>\textbf{Connected} &amp; {No} &amp; {No} &amp; {No}\\</v>
      </c>
      <c r="K32" s="31"/>
    </row>
    <row r="33" spans="1:11">
      <c r="B33" s="1" t="s">
        <v>5</v>
      </c>
      <c r="C33" s="5">
        <v>4.0419999999999998</v>
      </c>
      <c r="D33" s="108">
        <v>4.0419999999999998</v>
      </c>
      <c r="E33" s="108">
        <v>4.0419999999999998</v>
      </c>
      <c r="F33" s="108">
        <v>4.0419999999999998</v>
      </c>
      <c r="G33" s="108">
        <v>4.0419999999999998</v>
      </c>
      <c r="H33" s="31"/>
      <c r="J33" s="221" t="str">
        <f t="shared" si="1"/>
        <v>\textbf{Average Degree} &amp; {4.042} &amp; {4.042} &amp; {4.042}\\</v>
      </c>
      <c r="K33" s="31"/>
    </row>
    <row r="34" spans="1:11">
      <c r="B34" s="1" t="s">
        <v>6</v>
      </c>
      <c r="C34" s="112" t="s">
        <v>22</v>
      </c>
      <c r="D34" s="5">
        <v>18.277999999999999</v>
      </c>
      <c r="E34" s="5">
        <v>31437366.039000001</v>
      </c>
      <c r="F34" s="11">
        <v>7.7939999999999996</v>
      </c>
      <c r="G34" s="11">
        <v>10.132999999999999</v>
      </c>
      <c r="H34" s="31"/>
      <c r="J34" s="221" t="str">
        <f t="shared" si="1"/>
        <v>\textbf{Average Weighted Degree} &amp; {-} &amp; {7.794} &amp; {10.133}\\</v>
      </c>
      <c r="K34" s="31"/>
    </row>
    <row r="35" spans="1:11">
      <c r="B35" s="1" t="s">
        <v>7</v>
      </c>
      <c r="C35" s="4">
        <v>23</v>
      </c>
      <c r="D35" s="4">
        <v>87</v>
      </c>
      <c r="E35" s="4">
        <v>180412188</v>
      </c>
      <c r="F35" s="12">
        <v>36</v>
      </c>
      <c r="G35" s="12">
        <v>55</v>
      </c>
      <c r="H35" s="31"/>
      <c r="J35" s="221" t="str">
        <f t="shared" si="1"/>
        <v>\textbf{Diameter} &amp; {23} &amp; {36} &amp; {55}\\</v>
      </c>
      <c r="K35" s="31"/>
    </row>
    <row r="36" spans="1:11">
      <c r="B36" s="1" t="s">
        <v>8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31"/>
      <c r="J36" s="221" t="str">
        <f t="shared" si="1"/>
        <v>\textbf{Radius} &amp; {1} &amp; {1} &amp; {1}\\</v>
      </c>
      <c r="K36" s="31"/>
    </row>
    <row r="37" spans="1:11">
      <c r="B37" s="1" t="s">
        <v>9</v>
      </c>
      <c r="C37" s="5">
        <v>2E-3</v>
      </c>
      <c r="D37" s="5">
        <v>2E-3</v>
      </c>
      <c r="E37" s="108">
        <v>2E-3</v>
      </c>
      <c r="F37" s="108">
        <v>2E-3</v>
      </c>
      <c r="G37" s="108">
        <v>2E-3</v>
      </c>
      <c r="H37" s="31"/>
      <c r="J37" s="221" t="str">
        <f t="shared" si="1"/>
        <v>\textbf{Density} &amp; {0.002} &amp; {0.002} &amp; {0.002}\\</v>
      </c>
      <c r="K37" s="31"/>
    </row>
    <row r="38" spans="1:11">
      <c r="B38" s="1" t="s">
        <v>10</v>
      </c>
      <c r="C38" s="5">
        <v>0.97899999999999998</v>
      </c>
      <c r="D38" s="5">
        <v>0.97699999999999998</v>
      </c>
      <c r="E38" s="5">
        <v>0.94699999999999995</v>
      </c>
      <c r="F38" s="11">
        <v>0.97699999999999998</v>
      </c>
      <c r="G38" s="11">
        <v>0.96199999999999997</v>
      </c>
      <c r="H38" s="31"/>
      <c r="J38" s="221" t="str">
        <f t="shared" si="1"/>
        <v>\textbf{Modularity} &amp; {0.979} &amp; {0.977} &amp; {0.962}\\</v>
      </c>
      <c r="K38" s="31"/>
    </row>
    <row r="39" spans="1:11">
      <c r="B39" s="1" t="s">
        <v>11</v>
      </c>
      <c r="C39" s="6">
        <v>483</v>
      </c>
      <c r="D39" s="6">
        <v>485</v>
      </c>
      <c r="E39" s="109">
        <v>485</v>
      </c>
      <c r="F39" s="109">
        <v>485</v>
      </c>
      <c r="G39" s="109">
        <v>485</v>
      </c>
      <c r="H39" s="31"/>
      <c r="J39" s="221" t="str">
        <f t="shared" si="1"/>
        <v>\textbf{Communities} &amp; {483} &amp; {485} &amp; {485}\\</v>
      </c>
      <c r="K39" s="31"/>
    </row>
    <row r="40" spans="1:11">
      <c r="B40" s="1" t="s">
        <v>12</v>
      </c>
      <c r="C40" s="6">
        <v>473</v>
      </c>
      <c r="D40" s="6">
        <v>473</v>
      </c>
      <c r="E40" s="109">
        <v>473</v>
      </c>
      <c r="F40" s="109">
        <v>473</v>
      </c>
      <c r="G40" s="109">
        <v>473</v>
      </c>
      <c r="H40" s="31"/>
      <c r="J40" s="221" t="str">
        <f t="shared" si="1"/>
        <v>\textbf{Weak Components} &amp; {473} &amp; {473} &amp; {473}\\</v>
      </c>
      <c r="K40" s="31"/>
    </row>
    <row r="41" spans="1:11">
      <c r="B41" s="1" t="s">
        <v>13</v>
      </c>
      <c r="C41" s="5">
        <v>0</v>
      </c>
      <c r="D41" s="108">
        <v>0</v>
      </c>
      <c r="E41" s="108">
        <v>0</v>
      </c>
      <c r="F41" s="108">
        <v>0</v>
      </c>
      <c r="G41" s="108">
        <v>0</v>
      </c>
      <c r="H41" s="31"/>
      <c r="J41" s="221" t="str">
        <f t="shared" si="1"/>
        <v>\textbf{Node Closeness} &amp; {0} &amp; {0} &amp; {0}\\</v>
      </c>
      <c r="K41" s="31"/>
    </row>
    <row r="42" spans="1:11">
      <c r="B42" s="1" t="s">
        <v>14</v>
      </c>
      <c r="C42" s="5">
        <v>124.889</v>
      </c>
      <c r="D42" s="5">
        <v>129.58099999999999</v>
      </c>
      <c r="E42" s="5">
        <v>136.60400000000001</v>
      </c>
      <c r="F42" s="11">
        <v>138.71100000000001</v>
      </c>
      <c r="G42" s="11">
        <v>128.327</v>
      </c>
      <c r="H42" s="31"/>
      <c r="J42" s="221" t="str">
        <f t="shared" si="1"/>
        <v>\textbf{Node Betweenness} &amp; {124.889} &amp; {138.711} &amp; {128.327}\\</v>
      </c>
      <c r="K42" s="31"/>
    </row>
    <row r="43" spans="1:11" ht="15.75" thickBot="1">
      <c r="B43" s="3" t="s">
        <v>15</v>
      </c>
      <c r="C43" s="7">
        <v>72.317999999999998</v>
      </c>
      <c r="D43" s="7">
        <v>74.64</v>
      </c>
      <c r="E43" s="7">
        <v>78.114999999999995</v>
      </c>
      <c r="F43" s="14">
        <v>79.156999999999996</v>
      </c>
      <c r="G43" s="14">
        <v>74.02</v>
      </c>
      <c r="H43" s="31"/>
      <c r="J43" s="221" t="str">
        <f t="shared" si="1"/>
        <v>\textbf{Edge Betweenness} &amp; {72.318} &amp; {79.157} &amp; {74.02}\\</v>
      </c>
      <c r="K43" s="31"/>
    </row>
    <row r="44" spans="1:11">
      <c r="B44" s="2" t="s">
        <v>16</v>
      </c>
      <c r="C44" s="8">
        <v>0.748</v>
      </c>
      <c r="D44" s="110">
        <v>0.748</v>
      </c>
      <c r="E44" s="110">
        <v>0.748</v>
      </c>
      <c r="F44" s="8">
        <v>0.748</v>
      </c>
      <c r="G44" s="15">
        <v>0.748</v>
      </c>
      <c r="H44" s="31"/>
      <c r="J44" s="221" t="str">
        <f t="shared" si="1"/>
        <v>\textbf{Average Clustering Coefficient} &amp; {0.748} &amp; {0.748} &amp; {0.748}\\</v>
      </c>
      <c r="K44" s="31"/>
    </row>
    <row r="45" spans="1:11" ht="15.75" thickBot="1">
      <c r="B45" s="3" t="s">
        <v>17</v>
      </c>
      <c r="C45" s="7">
        <v>8.9999999999999993E-3</v>
      </c>
      <c r="D45" s="7">
        <v>7.0000000000000001E-3</v>
      </c>
      <c r="E45" s="7">
        <v>7.0000000000000001E-3</v>
      </c>
      <c r="F45" s="14">
        <v>7.0000000000000001E-3</v>
      </c>
      <c r="G45" s="14">
        <v>7.0000000000000001E-3</v>
      </c>
      <c r="H45" s="31"/>
      <c r="J45" s="221" t="str">
        <f t="shared" si="1"/>
        <v>\textbf{Eigenvector Centrality} &amp; {0.009} &amp; {0.007} &amp; {0.007}\\</v>
      </c>
      <c r="K45" s="31"/>
    </row>
    <row r="46" spans="1:11">
      <c r="B46" s="2" t="s">
        <v>18</v>
      </c>
      <c r="C46" s="8">
        <v>6.8739999999999997</v>
      </c>
      <c r="D46" s="8">
        <v>6.8739999999999997</v>
      </c>
      <c r="E46" s="110">
        <v>6.8739999999999997</v>
      </c>
      <c r="F46" s="8">
        <v>6.8739999999999997</v>
      </c>
      <c r="G46" s="110">
        <v>6.8739999999999997</v>
      </c>
      <c r="H46" s="31"/>
      <c r="J46" s="221" t="str">
        <f t="shared" si="1"/>
        <v>\textbf{Average Path Length} &amp; {6.874} &amp; {6.874} &amp; {6.874}\\</v>
      </c>
      <c r="K46" s="31"/>
    </row>
    <row r="47" spans="1:11">
      <c r="B47" s="74"/>
      <c r="C47" s="78"/>
      <c r="D47" s="78"/>
      <c r="E47" s="78"/>
      <c r="F47" s="79"/>
      <c r="G47" s="79"/>
      <c r="H47" s="31"/>
      <c r="K47" s="31"/>
    </row>
    <row r="48" spans="1:11" ht="15.75" thickBot="1">
      <c r="A48" s="10"/>
      <c r="B48" s="80"/>
      <c r="C48" s="82"/>
      <c r="D48" s="82"/>
      <c r="E48" s="82"/>
      <c r="F48" s="83"/>
      <c r="G48" s="83"/>
      <c r="H48" s="32"/>
      <c r="I48" s="222"/>
      <c r="J48" s="10"/>
      <c r="K48" s="32"/>
    </row>
    <row r="49" spans="2:11">
      <c r="B49" s="74"/>
      <c r="C49" s="78"/>
      <c r="D49" s="78"/>
      <c r="E49" s="78"/>
      <c r="F49" s="79"/>
      <c r="G49" s="79"/>
      <c r="H49" s="70"/>
      <c r="K49" s="31"/>
    </row>
    <row r="50" spans="2:11" ht="15.75" thickBot="1">
      <c r="H50" s="31"/>
      <c r="K50" s="31"/>
    </row>
    <row r="51" spans="2:11" ht="15.75" thickBot="1">
      <c r="B51" s="72" t="s">
        <v>43</v>
      </c>
      <c r="C51" s="179" t="s">
        <v>23</v>
      </c>
      <c r="D51" s="107" t="s">
        <v>24</v>
      </c>
      <c r="E51" s="107" t="s">
        <v>25</v>
      </c>
      <c r="F51" s="180" t="s">
        <v>26</v>
      </c>
      <c r="G51" s="180" t="s">
        <v>27</v>
      </c>
      <c r="H51" s="31"/>
      <c r="J51" s="293" t="s">
        <v>59</v>
      </c>
      <c r="K51" s="31"/>
    </row>
    <row r="52" spans="2:11">
      <c r="B52" s="1" t="s">
        <v>0</v>
      </c>
      <c r="C52" s="97">
        <v>1847</v>
      </c>
      <c r="D52" s="97">
        <v>1847</v>
      </c>
      <c r="E52" s="97">
        <v>1847</v>
      </c>
      <c r="F52" s="97">
        <v>1847</v>
      </c>
      <c r="G52" s="97">
        <v>1847</v>
      </c>
      <c r="H52" s="31"/>
      <c r="J52" s="292" t="str">
        <f>"\textbf{"&amp;B52&amp;"}"&amp;" &amp; "&amp;"{"&amp;C52&amp;"}"&amp;" &amp; "&amp;"{"&amp;F52&amp;"}"&amp;" &amp; "&amp;"{"&amp;G52&amp;"}"&amp;"\\"</f>
        <v>\textbf{Nodes} &amp; {1847} &amp; {1847} &amp; {1847}\\</v>
      </c>
      <c r="K52" s="31"/>
    </row>
    <row r="53" spans="2:11">
      <c r="B53" s="1" t="s">
        <v>1</v>
      </c>
      <c r="C53" s="6">
        <v>2002</v>
      </c>
      <c r="D53" s="109">
        <v>2002</v>
      </c>
      <c r="E53" s="109">
        <v>2002</v>
      </c>
      <c r="F53" s="109">
        <v>2002</v>
      </c>
      <c r="G53" s="109">
        <v>2002</v>
      </c>
      <c r="H53" s="31"/>
      <c r="J53" s="221" t="str">
        <f t="shared" ref="J53:J70" si="2">"\textbf{"&amp;B53&amp;"}"&amp;" &amp; "&amp;"{"&amp;C53&amp;"}"&amp;" &amp; "&amp;"{"&amp;F53&amp;"}"&amp;" &amp; "&amp;"{"&amp;G53&amp;"}"&amp;"\\"</f>
        <v>\textbf{Edges} &amp; {2002} &amp; {2002} &amp; {2002}\\</v>
      </c>
      <c r="K53" s="31"/>
    </row>
    <row r="54" spans="2:11">
      <c r="B54" s="1" t="s">
        <v>2</v>
      </c>
      <c r="C54" s="9" t="s">
        <v>19</v>
      </c>
      <c r="D54" s="9" t="s">
        <v>19</v>
      </c>
      <c r="E54" s="9" t="s">
        <v>19</v>
      </c>
      <c r="F54" s="9" t="s">
        <v>19</v>
      </c>
      <c r="G54" s="9" t="s">
        <v>19</v>
      </c>
      <c r="H54" s="31"/>
      <c r="J54" s="221" t="str">
        <f t="shared" si="2"/>
        <v>\textbf{Type} &amp; {Undirected} &amp; {Undirected} &amp; {Undirected}\\</v>
      </c>
      <c r="K54" s="31"/>
    </row>
    <row r="55" spans="2:11">
      <c r="B55" s="1" t="s">
        <v>3</v>
      </c>
      <c r="C55" s="9" t="s">
        <v>20</v>
      </c>
      <c r="D55" s="9" t="s">
        <v>21</v>
      </c>
      <c r="E55" s="9" t="s">
        <v>21</v>
      </c>
      <c r="F55" s="9" t="s">
        <v>21</v>
      </c>
      <c r="G55" s="9" t="s">
        <v>21</v>
      </c>
      <c r="H55" s="31"/>
      <c r="J55" s="221" t="str">
        <f t="shared" si="2"/>
        <v>\textbf{Weighted} &amp; {No} &amp; {Yes} &amp; {Yes}\\</v>
      </c>
      <c r="K55" s="31"/>
    </row>
    <row r="56" spans="2:11">
      <c r="B56" s="1" t="s">
        <v>4</v>
      </c>
      <c r="C56" s="9" t="s">
        <v>20</v>
      </c>
      <c r="D56" s="9" t="s">
        <v>20</v>
      </c>
      <c r="E56" s="9" t="s">
        <v>20</v>
      </c>
      <c r="F56" s="9" t="s">
        <v>20</v>
      </c>
      <c r="G56" s="9" t="s">
        <v>20</v>
      </c>
      <c r="H56" s="31"/>
      <c r="J56" s="221" t="str">
        <f t="shared" si="2"/>
        <v>\textbf{Connected} &amp; {No} &amp; {No} &amp; {No}\\</v>
      </c>
      <c r="K56" s="31"/>
    </row>
    <row r="57" spans="2:11">
      <c r="B57" s="1" t="s">
        <v>5</v>
      </c>
      <c r="C57" s="108">
        <v>2.1680000000000001</v>
      </c>
      <c r="D57" s="108">
        <v>2.1680000000000001</v>
      </c>
      <c r="E57" s="108">
        <v>2.1680000000000001</v>
      </c>
      <c r="F57" s="108">
        <v>2.1680000000000001</v>
      </c>
      <c r="G57" s="108">
        <v>2.1680000000000001</v>
      </c>
      <c r="H57" s="31"/>
      <c r="J57" s="221" t="str">
        <f t="shared" si="2"/>
        <v>\textbf{Average Degree} &amp; {2.168} &amp; {2.168} &amp; {2.168}\\</v>
      </c>
      <c r="K57" s="31"/>
    </row>
    <row r="58" spans="2:11">
      <c r="B58" s="1" t="s">
        <v>6</v>
      </c>
      <c r="C58" s="112" t="s">
        <v>22</v>
      </c>
      <c r="D58" s="5">
        <v>8.7490000000000006</v>
      </c>
      <c r="E58" s="5">
        <v>4021572.4709999999</v>
      </c>
      <c r="F58" s="11">
        <v>2.798</v>
      </c>
      <c r="G58" s="11">
        <v>3.609</v>
      </c>
      <c r="H58" s="31"/>
      <c r="J58" s="221" t="str">
        <f t="shared" si="2"/>
        <v>\textbf{Average Weighted Degree} &amp; {-} &amp; {2.798} &amp; {3.609}\\</v>
      </c>
      <c r="K58" s="31"/>
    </row>
    <row r="59" spans="2:11">
      <c r="B59" s="1" t="s">
        <v>7</v>
      </c>
      <c r="C59" s="4">
        <v>12</v>
      </c>
      <c r="D59" s="4">
        <v>54</v>
      </c>
      <c r="E59" s="4">
        <v>42838388</v>
      </c>
      <c r="F59" s="12">
        <v>18</v>
      </c>
      <c r="G59" s="12">
        <v>21</v>
      </c>
      <c r="H59" s="31"/>
      <c r="J59" s="221" t="str">
        <f t="shared" si="2"/>
        <v>\textbf{Diameter} &amp; {12} &amp; {18} &amp; {21}\\</v>
      </c>
      <c r="K59" s="31"/>
    </row>
    <row r="60" spans="2:11">
      <c r="B60" s="1" t="s">
        <v>8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31"/>
      <c r="J60" s="221" t="str">
        <f t="shared" si="2"/>
        <v>\textbf{Radius} &amp; {1} &amp; {1} &amp; {1}\\</v>
      </c>
      <c r="K60" s="31"/>
    </row>
    <row r="61" spans="2:11">
      <c r="B61" s="1" t="s">
        <v>9</v>
      </c>
      <c r="C61" s="5">
        <v>1E-3</v>
      </c>
      <c r="D61" s="108">
        <v>1E-3</v>
      </c>
      <c r="E61" s="108">
        <v>1E-3</v>
      </c>
      <c r="F61" s="108">
        <v>1E-3</v>
      </c>
      <c r="G61" s="108">
        <v>1E-3</v>
      </c>
      <c r="H61" s="31"/>
      <c r="J61" s="221" t="str">
        <f t="shared" si="2"/>
        <v>\textbf{Density} &amp; {0.001} &amp; {0.001} &amp; {0.001}\\</v>
      </c>
      <c r="K61" s="31"/>
    </row>
    <row r="62" spans="2:11">
      <c r="B62" s="1" t="s">
        <v>10</v>
      </c>
      <c r="C62" s="5">
        <v>0.97899999999999998</v>
      </c>
      <c r="D62" s="108">
        <v>0.97899999999999998</v>
      </c>
      <c r="E62" s="5">
        <v>0.92900000000000005</v>
      </c>
      <c r="F62" s="11">
        <v>0.97799999999999998</v>
      </c>
      <c r="G62" s="11">
        <v>0.96199999999999997</v>
      </c>
      <c r="H62" s="31"/>
      <c r="J62" s="221" t="str">
        <f t="shared" si="2"/>
        <v>\textbf{Modularity} &amp; {0.979} &amp; {0.978} &amp; {0.962}\\</v>
      </c>
      <c r="K62" s="31"/>
    </row>
    <row r="63" spans="2:11">
      <c r="B63" s="1" t="s">
        <v>11</v>
      </c>
      <c r="C63" s="6">
        <v>563</v>
      </c>
      <c r="D63" s="6">
        <v>564</v>
      </c>
      <c r="E63" s="6">
        <v>566</v>
      </c>
      <c r="F63" s="13">
        <v>563</v>
      </c>
      <c r="G63" s="109">
        <v>564</v>
      </c>
      <c r="H63" s="31"/>
      <c r="J63" s="221" t="str">
        <f t="shared" si="2"/>
        <v>\textbf{Communities} &amp; {563} &amp; {563} &amp; {564}\\</v>
      </c>
      <c r="K63" s="31"/>
    </row>
    <row r="64" spans="2:11">
      <c r="B64" s="1" t="s">
        <v>12</v>
      </c>
      <c r="C64" s="6">
        <v>559</v>
      </c>
      <c r="D64" s="109">
        <v>559</v>
      </c>
      <c r="E64" s="109">
        <v>559</v>
      </c>
      <c r="F64" s="13">
        <v>559</v>
      </c>
      <c r="G64" s="109">
        <v>559</v>
      </c>
      <c r="H64" s="31"/>
      <c r="J64" s="221" t="str">
        <f t="shared" si="2"/>
        <v>\textbf{Weak Components} &amp; {559} &amp; {559} &amp; {559}\\</v>
      </c>
      <c r="K64" s="31"/>
    </row>
    <row r="65" spans="1:11">
      <c r="B65" s="1" t="s">
        <v>13</v>
      </c>
      <c r="C65" s="5">
        <v>1E-3</v>
      </c>
      <c r="D65" s="108">
        <v>1E-3</v>
      </c>
      <c r="E65" s="5">
        <v>0</v>
      </c>
      <c r="F65" s="11">
        <v>1E-3</v>
      </c>
      <c r="G65" s="111">
        <v>1E-3</v>
      </c>
      <c r="H65" s="31"/>
      <c r="J65" s="221" t="str">
        <f t="shared" si="2"/>
        <v>\textbf{Node Closeness} &amp; {0.001} &amp; {0.001} &amp; {0.001}\\</v>
      </c>
      <c r="K65" s="31"/>
    </row>
    <row r="66" spans="1:11">
      <c r="B66" s="1" t="s">
        <v>14</v>
      </c>
      <c r="C66" s="5">
        <v>12.853</v>
      </c>
      <c r="D66" s="5">
        <v>13.657999999999999</v>
      </c>
      <c r="E66" s="5">
        <v>15.475</v>
      </c>
      <c r="F66" s="11">
        <v>14.214</v>
      </c>
      <c r="G66" s="11">
        <v>13.519</v>
      </c>
      <c r="H66" s="31"/>
      <c r="J66" s="221" t="str">
        <f t="shared" si="2"/>
        <v>\textbf{Node Betweenness} &amp; {12.853} &amp; {14.214} &amp; {13.519}\\</v>
      </c>
      <c r="K66" s="31"/>
    </row>
    <row r="67" spans="1:11" ht="15.75" thickBot="1">
      <c r="B67" s="3" t="s">
        <v>15</v>
      </c>
      <c r="C67" s="7">
        <v>16.289000000000001</v>
      </c>
      <c r="D67" s="7">
        <v>17.030999999999999</v>
      </c>
      <c r="E67" s="7">
        <v>18.707999999999998</v>
      </c>
      <c r="F67" s="14">
        <v>17.545000000000002</v>
      </c>
      <c r="G67" s="14">
        <v>16.902999999999999</v>
      </c>
      <c r="H67" s="31"/>
      <c r="J67" s="221" t="str">
        <f t="shared" si="2"/>
        <v>\textbf{Edge Betweenness} &amp; {16.289} &amp; {17.545} &amp; {16.903}\\</v>
      </c>
      <c r="K67" s="31"/>
    </row>
    <row r="68" spans="1:11">
      <c r="B68" s="2" t="s">
        <v>16</v>
      </c>
      <c r="C68" s="8">
        <v>0.64800000000000002</v>
      </c>
      <c r="D68" s="8">
        <v>0.64800000000000002</v>
      </c>
      <c r="E68" s="8">
        <v>0.64800000000000002</v>
      </c>
      <c r="F68" s="8">
        <v>0.64800000000000002</v>
      </c>
      <c r="G68" s="110">
        <v>0.64800000000000002</v>
      </c>
      <c r="H68" s="31"/>
      <c r="J68" s="221" t="str">
        <f t="shared" si="2"/>
        <v>\textbf{Average Clustering Coefficient} &amp; {0.648} &amp; {0.648} &amp; {0.648}\\</v>
      </c>
      <c r="K68" s="31"/>
    </row>
    <row r="69" spans="1:11" ht="15.75" thickBot="1">
      <c r="B69" s="3" t="s">
        <v>17</v>
      </c>
      <c r="C69" s="7">
        <v>7.0000000000000001E-3</v>
      </c>
      <c r="D69" s="7">
        <v>6.0000000000000001E-3</v>
      </c>
      <c r="E69" s="7">
        <v>6.0000000000000001E-3</v>
      </c>
      <c r="F69" s="14">
        <v>5.0000000000000001E-3</v>
      </c>
      <c r="G69" s="14">
        <v>6.0000000000000001E-3</v>
      </c>
      <c r="H69" s="31"/>
      <c r="J69" s="221" t="str">
        <f t="shared" si="2"/>
        <v>\textbf{Eigenvector Centrality} &amp; {0.007} &amp; {0.005} &amp; {0.006}\\</v>
      </c>
      <c r="K69" s="31"/>
    </row>
    <row r="70" spans="1:11">
      <c r="B70" s="2" t="s">
        <v>18</v>
      </c>
      <c r="C70" s="8">
        <v>3.6760000000000002</v>
      </c>
      <c r="D70" s="110">
        <v>3.6760000000000002</v>
      </c>
      <c r="E70" s="8">
        <v>3.6760000000000002</v>
      </c>
      <c r="F70" s="8">
        <v>3.6760000000000002</v>
      </c>
      <c r="G70" s="15">
        <v>3.6760000000000002</v>
      </c>
      <c r="H70" s="31"/>
      <c r="J70" s="221" t="str">
        <f t="shared" si="2"/>
        <v>\textbf{Average Path Length} &amp; {3.676} &amp; {3.676} &amp; {3.676}\\</v>
      </c>
      <c r="K70" s="31"/>
    </row>
    <row r="71" spans="1:11">
      <c r="H71" s="31"/>
      <c r="K71" s="31"/>
    </row>
    <row r="72" spans="1:11" ht="15.75" thickBot="1">
      <c r="A72" s="10"/>
      <c r="B72" s="10"/>
      <c r="C72" s="10"/>
      <c r="D72" s="10"/>
      <c r="E72" s="10"/>
      <c r="F72" s="10"/>
      <c r="G72" s="10"/>
      <c r="H72" s="32"/>
      <c r="I72" s="222"/>
      <c r="J72" s="10"/>
      <c r="K72" s="3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topLeftCell="E16" workbookViewId="0">
      <selection activeCell="O34" sqref="O34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  <col min="15" max="15" width="75.42578125" bestFit="1" customWidth="1"/>
  </cols>
  <sheetData>
    <row r="1" spans="1:16">
      <c r="M1" s="31"/>
      <c r="P1" s="224"/>
    </row>
    <row r="2" spans="1:16" ht="15.75" thickBot="1">
      <c r="M2" s="31"/>
      <c r="P2" s="224"/>
    </row>
    <row r="3" spans="1:16" ht="15.75" thickBot="1">
      <c r="B3" s="117" t="s">
        <v>41</v>
      </c>
      <c r="C3" s="259" t="s">
        <v>23</v>
      </c>
      <c r="D3" s="260"/>
      <c r="E3" s="260" t="s">
        <v>24</v>
      </c>
      <c r="F3" s="260"/>
      <c r="G3" s="260" t="s">
        <v>25</v>
      </c>
      <c r="H3" s="260"/>
      <c r="I3" s="260" t="s">
        <v>26</v>
      </c>
      <c r="J3" s="260"/>
      <c r="K3" s="260" t="s">
        <v>27</v>
      </c>
      <c r="L3" s="260"/>
      <c r="M3" s="31"/>
      <c r="O3" s="293" t="s">
        <v>59</v>
      </c>
      <c r="P3" s="224"/>
    </row>
    <row r="4" spans="1:16">
      <c r="B4" s="17" t="s">
        <v>28</v>
      </c>
      <c r="C4" s="97">
        <v>93</v>
      </c>
      <c r="D4" s="110">
        <v>0.95099999999999996</v>
      </c>
      <c r="E4" s="97">
        <v>93</v>
      </c>
      <c r="F4" s="110">
        <v>0.95099999999999996</v>
      </c>
      <c r="G4" s="97">
        <v>93</v>
      </c>
      <c r="H4" s="110">
        <v>0.93200000000000005</v>
      </c>
      <c r="I4" s="97">
        <v>93</v>
      </c>
      <c r="J4" s="110">
        <v>0.95</v>
      </c>
      <c r="K4" s="97">
        <v>93</v>
      </c>
      <c r="L4" s="113">
        <v>0.93600000000000005</v>
      </c>
      <c r="M4" s="31"/>
      <c r="O4" s="292" t="str">
        <f>"\textbf"&amp;"{"&amp;B4&amp;"}"&amp;" &amp; "&amp;"{"&amp;C4&amp;"}"&amp;" &amp; "&amp;"{"&amp;D4&amp;"}"&amp;" &amp; "&amp;"{"&amp;I4&amp;"}"&amp;" &amp; "&amp;"{"&amp;J4&amp;"}"&amp;" &amp; "&amp;"{"&amp;K4&amp;"}"&amp;" &amp; "&amp;"{"&amp;L4&amp;"}"&amp;"\\"</f>
        <v>\textbf{Infomap} &amp; {93} &amp; {0.951} &amp; {93} &amp; {0.95} &amp; {93} &amp; {0.936}\\</v>
      </c>
      <c r="P4" s="224"/>
    </row>
    <row r="5" spans="1:16">
      <c r="B5" s="114" t="s">
        <v>29</v>
      </c>
      <c r="C5" s="115" t="s">
        <v>22</v>
      </c>
      <c r="D5" s="115" t="s">
        <v>22</v>
      </c>
      <c r="E5" s="115" t="s">
        <v>22</v>
      </c>
      <c r="F5" s="115" t="s">
        <v>22</v>
      </c>
      <c r="G5" s="115" t="s">
        <v>22</v>
      </c>
      <c r="H5" s="115" t="s">
        <v>22</v>
      </c>
      <c r="I5" s="115" t="s">
        <v>22</v>
      </c>
      <c r="J5" s="115" t="s">
        <v>22</v>
      </c>
      <c r="K5" s="115" t="s">
        <v>22</v>
      </c>
      <c r="L5" s="115" t="s">
        <v>22</v>
      </c>
      <c r="M5" s="31"/>
      <c r="O5" s="228" t="str">
        <f t="shared" ref="O5:O11" si="0">"\textbf"&amp;"{"&amp;B5&amp;"}"&amp;" &amp; "&amp;"{"&amp;C5&amp;"}"&amp;" &amp; "&amp;"{"&amp;D5&amp;"}"&amp;" &amp; "&amp;"{"&amp;I5&amp;"}"&amp;" &amp; "&amp;"{"&amp;J5&amp;"}"&amp;" &amp; "&amp;"{"&amp;K5&amp;"}"&amp;" &amp; "&amp;"{"&amp;L5&amp;"}"&amp;"\\"</f>
        <v>\textbf{Spinglass} &amp; {-} &amp; {-} &amp; {-} &amp; {-} &amp; {-} &amp; {-}\\</v>
      </c>
      <c r="P5" s="224"/>
    </row>
    <row r="6" spans="1:16">
      <c r="B6" s="114" t="s">
        <v>30</v>
      </c>
      <c r="C6" s="109">
        <v>89</v>
      </c>
      <c r="D6" s="108">
        <v>0.96499999999999997</v>
      </c>
      <c r="E6" s="109">
        <v>89</v>
      </c>
      <c r="F6" s="108">
        <v>0.96199999999999997</v>
      </c>
      <c r="G6" s="109">
        <v>89</v>
      </c>
      <c r="H6" s="108">
        <v>0.94199999999999995</v>
      </c>
      <c r="I6" s="109">
        <v>91</v>
      </c>
      <c r="J6" s="108">
        <v>0.95499999999999996</v>
      </c>
      <c r="K6" s="109">
        <v>90</v>
      </c>
      <c r="L6" s="111">
        <v>0.94799999999999995</v>
      </c>
      <c r="M6" s="31"/>
      <c r="O6" s="228" t="str">
        <f t="shared" si="0"/>
        <v>\textbf{Louvain} &amp; {89} &amp; {0.965} &amp; {91} &amp; {0.955} &amp; {90} &amp; {0.948}\\</v>
      </c>
      <c r="P6" s="224"/>
    </row>
    <row r="7" spans="1:16">
      <c r="B7" s="114" t="s">
        <v>31</v>
      </c>
      <c r="C7" s="109">
        <v>91</v>
      </c>
      <c r="D7" s="108">
        <v>0.95499999999999996</v>
      </c>
      <c r="E7" s="109">
        <v>93</v>
      </c>
      <c r="F7" s="108">
        <v>0.94</v>
      </c>
      <c r="G7" s="109">
        <v>97</v>
      </c>
      <c r="H7" s="108">
        <v>0.92100000000000004</v>
      </c>
      <c r="I7" s="109">
        <v>91</v>
      </c>
      <c r="J7" s="108">
        <v>0.95499999999999996</v>
      </c>
      <c r="K7" s="109">
        <v>95</v>
      </c>
      <c r="L7" s="111">
        <v>0.92400000000000004</v>
      </c>
      <c r="M7" s="31"/>
      <c r="O7" s="228" t="str">
        <f t="shared" si="0"/>
        <v>\textbf{Label Propagation} &amp; {91} &amp; {0.955} &amp; {91} &amp; {0.955} &amp; {95} &amp; {0.924}\\</v>
      </c>
      <c r="P7" s="224"/>
    </row>
    <row r="8" spans="1:16">
      <c r="B8" s="114" t="s">
        <v>32</v>
      </c>
      <c r="C8" s="109">
        <v>89</v>
      </c>
      <c r="D8" s="108">
        <v>0.96499999999999997</v>
      </c>
      <c r="E8" s="109">
        <v>89</v>
      </c>
      <c r="F8" s="108">
        <v>0.96199999999999997</v>
      </c>
      <c r="G8" s="109">
        <v>90</v>
      </c>
      <c r="H8" s="108">
        <v>0.94299999999999995</v>
      </c>
      <c r="I8" s="109">
        <v>91</v>
      </c>
      <c r="J8" s="108">
        <v>0.95499999999999996</v>
      </c>
      <c r="K8" s="109">
        <v>90</v>
      </c>
      <c r="L8" s="111">
        <v>0.94799999999999995</v>
      </c>
      <c r="M8" s="31"/>
      <c r="O8" s="228" t="str">
        <f t="shared" si="0"/>
        <v>\textbf{Leading Eigenvector} &amp; {89} &amp; {0.965} &amp; {91} &amp; {0.955} &amp; {90} &amp; {0.948}\\</v>
      </c>
      <c r="P8" s="224"/>
    </row>
    <row r="9" spans="1:16">
      <c r="B9" s="114" t="s">
        <v>33</v>
      </c>
      <c r="C9" s="109">
        <v>89</v>
      </c>
      <c r="D9" s="108">
        <v>0.96499999999999997</v>
      </c>
      <c r="E9" s="109">
        <v>89</v>
      </c>
      <c r="F9" s="108">
        <v>0.96199999999999997</v>
      </c>
      <c r="G9" s="109">
        <v>89</v>
      </c>
      <c r="H9" s="108">
        <v>0.94199999999999995</v>
      </c>
      <c r="I9" s="109">
        <v>94</v>
      </c>
      <c r="J9" s="108">
        <v>0.94699999999999995</v>
      </c>
      <c r="K9" s="109">
        <v>89</v>
      </c>
      <c r="L9" s="111">
        <v>0.94699999999999995</v>
      </c>
      <c r="M9" s="31"/>
      <c r="O9" s="228" t="str">
        <f t="shared" si="0"/>
        <v>\textbf{Walktrap} &amp; {89} &amp; {0.965} &amp; {94} &amp; {0.947} &amp; {89} &amp; {0.947}\\</v>
      </c>
      <c r="P9" s="224"/>
    </row>
    <row r="10" spans="1:16">
      <c r="B10" s="114" t="s">
        <v>34</v>
      </c>
      <c r="C10" s="109">
        <v>89</v>
      </c>
      <c r="D10" s="108">
        <v>0.96499999999999997</v>
      </c>
      <c r="E10" s="109">
        <v>89</v>
      </c>
      <c r="F10" s="108">
        <v>0.96199999999999997</v>
      </c>
      <c r="G10" s="109">
        <v>90</v>
      </c>
      <c r="H10" s="108">
        <v>0.94299999999999995</v>
      </c>
      <c r="I10" s="109">
        <v>91</v>
      </c>
      <c r="J10" s="108">
        <v>0.95499999999999996</v>
      </c>
      <c r="K10" s="109">
        <v>90</v>
      </c>
      <c r="L10" s="111">
        <v>0.94799999999999995</v>
      </c>
      <c r="M10" s="31"/>
      <c r="O10" s="228" t="str">
        <f t="shared" si="0"/>
        <v>\textbf{Fast Greedy} &amp; {89} &amp; {0.965} &amp; {91} &amp; {0.955} &amp; {90} &amp; {0.948}\\</v>
      </c>
      <c r="P10" s="224"/>
    </row>
    <row r="11" spans="1:16">
      <c r="B11" s="114" t="s">
        <v>15</v>
      </c>
      <c r="C11" s="115" t="s">
        <v>22</v>
      </c>
      <c r="D11" s="112" t="s">
        <v>22</v>
      </c>
      <c r="E11" s="115" t="s">
        <v>22</v>
      </c>
      <c r="F11" s="112" t="s">
        <v>22</v>
      </c>
      <c r="G11" s="115" t="s">
        <v>22</v>
      </c>
      <c r="H11" s="112" t="s">
        <v>22</v>
      </c>
      <c r="I11" s="115" t="s">
        <v>22</v>
      </c>
      <c r="J11" s="112" t="s">
        <v>22</v>
      </c>
      <c r="K11" s="115" t="s">
        <v>22</v>
      </c>
      <c r="L11" s="112" t="s">
        <v>22</v>
      </c>
      <c r="M11" s="31"/>
      <c r="O11" s="228" t="str">
        <f t="shared" si="0"/>
        <v>\textbf{Edge Betweenness} &amp; {-} &amp; {-} &amp; {-} &amp; {-} &amp; {-} &amp; {-}\\</v>
      </c>
      <c r="P11" s="224"/>
    </row>
    <row r="12" spans="1:16">
      <c r="B12" s="74"/>
      <c r="C12" s="77"/>
      <c r="D12" s="78"/>
      <c r="E12" s="77"/>
      <c r="F12" s="78"/>
      <c r="G12" s="77"/>
      <c r="H12" s="78"/>
      <c r="I12" s="77"/>
      <c r="J12" s="78"/>
      <c r="K12" s="77"/>
      <c r="L12" s="79"/>
      <c r="M12" s="31"/>
      <c r="P12" s="224"/>
    </row>
    <row r="13" spans="1:16" ht="15.75" thickBot="1">
      <c r="A13" s="10"/>
      <c r="B13" s="80"/>
      <c r="C13" s="81"/>
      <c r="D13" s="82"/>
      <c r="E13" s="81"/>
      <c r="F13" s="82"/>
      <c r="G13" s="81"/>
      <c r="H13" s="82"/>
      <c r="I13" s="81"/>
      <c r="J13" s="82"/>
      <c r="K13" s="81"/>
      <c r="L13" s="83"/>
      <c r="M13" s="32"/>
      <c r="N13" s="227"/>
      <c r="O13" s="223"/>
      <c r="P13" s="225"/>
    </row>
    <row r="14" spans="1:16">
      <c r="A14" s="71"/>
      <c r="B14" s="74"/>
      <c r="C14" s="77"/>
      <c r="D14" s="78"/>
      <c r="E14" s="77"/>
      <c r="F14" s="78"/>
      <c r="G14" s="77"/>
      <c r="H14" s="78"/>
      <c r="I14" s="77"/>
      <c r="J14" s="78"/>
      <c r="K14" s="77"/>
      <c r="L14" s="79"/>
      <c r="M14" s="70"/>
      <c r="P14" s="226"/>
    </row>
    <row r="15" spans="1:16" ht="15.75" thickBot="1">
      <c r="M15" s="31"/>
      <c r="P15" s="224"/>
    </row>
    <row r="16" spans="1:16" ht="15.75" thickBot="1">
      <c r="B16" s="117" t="s">
        <v>42</v>
      </c>
      <c r="C16" s="259" t="s">
        <v>23</v>
      </c>
      <c r="D16" s="260"/>
      <c r="E16" s="260" t="s">
        <v>24</v>
      </c>
      <c r="F16" s="260"/>
      <c r="G16" s="260" t="s">
        <v>25</v>
      </c>
      <c r="H16" s="260"/>
      <c r="I16" s="260" t="s">
        <v>26</v>
      </c>
      <c r="J16" s="260"/>
      <c r="K16" s="260" t="s">
        <v>27</v>
      </c>
      <c r="L16" s="260"/>
      <c r="M16" s="31"/>
      <c r="O16" s="293" t="s">
        <v>59</v>
      </c>
      <c r="P16" s="224"/>
    </row>
    <row r="17" spans="1:16">
      <c r="B17" s="17" t="s">
        <v>28</v>
      </c>
      <c r="C17" s="97">
        <v>545</v>
      </c>
      <c r="D17" s="110">
        <v>0.96099999999999997</v>
      </c>
      <c r="E17" s="97">
        <v>548</v>
      </c>
      <c r="F17" s="110">
        <v>0.96299999999999997</v>
      </c>
      <c r="G17" s="97">
        <v>553</v>
      </c>
      <c r="H17" s="110">
        <v>0.93700000000000006</v>
      </c>
      <c r="I17" s="97">
        <v>554</v>
      </c>
      <c r="J17" s="110">
        <v>0.96199999999999997</v>
      </c>
      <c r="K17" s="97">
        <v>549</v>
      </c>
      <c r="L17" s="113">
        <v>0.94699999999999995</v>
      </c>
      <c r="M17" s="31"/>
      <c r="O17" s="292" t="str">
        <f>"\textbf"&amp;"{"&amp;B17&amp;"}"&amp;" &amp; "&amp;"{"&amp;C17&amp;"}"&amp;" &amp; "&amp;"{"&amp;D17&amp;"}"&amp;" &amp; "&amp;"{"&amp;I17&amp;"}"&amp;" &amp; "&amp;"{"&amp;J17&amp;"}"&amp;" &amp; "&amp;"{"&amp;K17&amp;"}"&amp;" &amp; "&amp;"{"&amp;L17&amp;"}"&amp;"\\"</f>
        <v>\textbf{Infomap} &amp; {545} &amp; {0.961} &amp; {554} &amp; {0.962} &amp; {549} &amp; {0.947}\\</v>
      </c>
      <c r="P17" s="224"/>
    </row>
    <row r="18" spans="1:16">
      <c r="B18" s="114" t="s">
        <v>29</v>
      </c>
      <c r="C18" s="115" t="s">
        <v>22</v>
      </c>
      <c r="D18" s="115" t="s">
        <v>22</v>
      </c>
      <c r="E18" s="115" t="s">
        <v>22</v>
      </c>
      <c r="F18" s="115" t="s">
        <v>22</v>
      </c>
      <c r="G18" s="115" t="s">
        <v>22</v>
      </c>
      <c r="H18" s="115" t="s">
        <v>22</v>
      </c>
      <c r="I18" s="115" t="s">
        <v>22</v>
      </c>
      <c r="J18" s="115" t="s">
        <v>22</v>
      </c>
      <c r="K18" s="115" t="s">
        <v>22</v>
      </c>
      <c r="L18" s="115" t="s">
        <v>22</v>
      </c>
      <c r="M18" s="31"/>
      <c r="O18" s="228" t="str">
        <f t="shared" ref="O18:O24" si="1">"\textbf"&amp;"{"&amp;B18&amp;"}"&amp;" &amp; "&amp;"{"&amp;C18&amp;"}"&amp;" &amp; "&amp;"{"&amp;D18&amp;"}"&amp;" &amp; "&amp;"{"&amp;I18&amp;"}"&amp;" &amp; "&amp;"{"&amp;J18&amp;"}"&amp;" &amp; "&amp;"{"&amp;K18&amp;"}"&amp;" &amp; "&amp;"{"&amp;L18&amp;"}"&amp;"\\"</f>
        <v>\textbf{Spinglass} &amp; {-} &amp; {-} &amp; {-} &amp; {-} &amp; {-} &amp; {-}\\</v>
      </c>
      <c r="P18" s="224"/>
    </row>
    <row r="19" spans="1:16">
      <c r="B19" s="114" t="s">
        <v>30</v>
      </c>
      <c r="C19" s="109">
        <v>483</v>
      </c>
      <c r="D19" s="108">
        <v>0.97899999999999998</v>
      </c>
      <c r="E19" s="109">
        <v>485</v>
      </c>
      <c r="F19" s="108">
        <v>0.97699999999999998</v>
      </c>
      <c r="G19" s="109">
        <v>485</v>
      </c>
      <c r="H19" s="108">
        <v>0.94699999999999995</v>
      </c>
      <c r="I19" s="109">
        <v>485</v>
      </c>
      <c r="J19" s="108">
        <v>0.97699999999999998</v>
      </c>
      <c r="K19" s="109">
        <v>485</v>
      </c>
      <c r="L19" s="111">
        <v>0.96199999999999997</v>
      </c>
      <c r="M19" s="31"/>
      <c r="O19" s="228" t="str">
        <f t="shared" si="1"/>
        <v>\textbf{Louvain} &amp; {483} &amp; {0.979} &amp; {485} &amp; {0.977} &amp; {485} &amp; {0.962}\\</v>
      </c>
      <c r="P19" s="224"/>
    </row>
    <row r="20" spans="1:16">
      <c r="B20" s="114" t="s">
        <v>31</v>
      </c>
      <c r="C20" s="109">
        <v>553</v>
      </c>
      <c r="D20" s="108">
        <v>0.94899999999999995</v>
      </c>
      <c r="E20" s="109">
        <v>581</v>
      </c>
      <c r="F20" s="108">
        <v>0.94699999999999995</v>
      </c>
      <c r="G20" s="109">
        <v>588</v>
      </c>
      <c r="H20" s="108">
        <v>0.92700000000000005</v>
      </c>
      <c r="I20" s="109">
        <v>579</v>
      </c>
      <c r="J20" s="108">
        <v>0.95</v>
      </c>
      <c r="K20" s="109">
        <v>552</v>
      </c>
      <c r="L20" s="111">
        <v>0.93799999999999994</v>
      </c>
      <c r="M20" s="31"/>
      <c r="O20" s="228" t="str">
        <f>"\textbf"&amp;"{"&amp;B20&amp;"}"&amp;" &amp; "&amp;"{"&amp;C20&amp;"}"&amp;" &amp; "&amp;"{"&amp;D20&amp;"}"&amp;" &amp; "&amp;"{"&amp;I20&amp;"}"&amp;" &amp; "&amp;"{"&amp;J20&amp;"}"&amp;" &amp; "&amp;"{"&amp;K20&amp;"}"&amp;" &amp; "&amp;"{"&amp;L20&amp;"}"&amp;"\\"</f>
        <v>\textbf{Label Propagation} &amp; {553} &amp; {0.949} &amp; {579} &amp; {0.95} &amp; {552} &amp; {0.938}\\</v>
      </c>
      <c r="P20" s="224"/>
    </row>
    <row r="21" spans="1:16">
      <c r="B21" s="114" t="s">
        <v>32</v>
      </c>
      <c r="C21" s="109">
        <v>486</v>
      </c>
      <c r="D21" s="108">
        <v>0.97599999999999998</v>
      </c>
      <c r="E21" s="109">
        <v>486</v>
      </c>
      <c r="F21" s="108">
        <v>0.97399999999999998</v>
      </c>
      <c r="G21" s="109">
        <v>491</v>
      </c>
      <c r="H21" s="108">
        <v>0.94599999999999995</v>
      </c>
      <c r="I21" s="109">
        <v>492</v>
      </c>
      <c r="J21" s="108">
        <v>0.97399999999999998</v>
      </c>
      <c r="K21" s="109">
        <v>488</v>
      </c>
      <c r="L21" s="111">
        <v>0.96099999999999997</v>
      </c>
      <c r="M21" s="31"/>
      <c r="O21" s="228" t="str">
        <f t="shared" si="1"/>
        <v>\textbf{Leading Eigenvector} &amp; {486} &amp; {0.976} &amp; {492} &amp; {0.974} &amp; {488} &amp; {0.961}\\</v>
      </c>
      <c r="P21" s="224"/>
    </row>
    <row r="22" spans="1:16">
      <c r="B22" s="114" t="s">
        <v>33</v>
      </c>
      <c r="C22" s="109">
        <v>525</v>
      </c>
      <c r="D22" s="108">
        <v>0.96799999999999997</v>
      </c>
      <c r="E22" s="109">
        <v>529</v>
      </c>
      <c r="F22" s="108">
        <v>0.96799999999999997</v>
      </c>
      <c r="G22" s="109">
        <v>565</v>
      </c>
      <c r="H22" s="108">
        <v>0.93899999999999995</v>
      </c>
      <c r="I22" s="109">
        <v>539</v>
      </c>
      <c r="J22" s="108">
        <v>0.96799999999999997</v>
      </c>
      <c r="K22" s="109">
        <v>532</v>
      </c>
      <c r="L22" s="111">
        <v>0.95199999999999996</v>
      </c>
      <c r="M22" s="31"/>
      <c r="O22" s="228" t="str">
        <f t="shared" si="1"/>
        <v>\textbf{Walktrap} &amp; {525} &amp; {0.968} &amp; {539} &amp; {0.968} &amp; {532} &amp; {0.952}\\</v>
      </c>
      <c r="P22" s="224"/>
    </row>
    <row r="23" spans="1:16">
      <c r="B23" s="114" t="s">
        <v>34</v>
      </c>
      <c r="C23" s="109">
        <v>484</v>
      </c>
      <c r="D23" s="108">
        <v>0.97799999999999998</v>
      </c>
      <c r="E23" s="109">
        <v>485</v>
      </c>
      <c r="F23" s="108">
        <v>0.97699999999999998</v>
      </c>
      <c r="G23" s="109">
        <v>485</v>
      </c>
      <c r="H23" s="108">
        <v>0.94699999999999995</v>
      </c>
      <c r="I23" s="109">
        <v>485</v>
      </c>
      <c r="J23" s="108">
        <v>0.97599999999999998</v>
      </c>
      <c r="K23" s="109">
        <v>484</v>
      </c>
      <c r="L23" s="111">
        <v>0.96199999999999997</v>
      </c>
      <c r="M23" s="31"/>
      <c r="O23" s="228" t="str">
        <f t="shared" si="1"/>
        <v>\textbf{Fast Greedy} &amp; {484} &amp; {0.978} &amp; {485} &amp; {0.976} &amp; {484} &amp; {0.962}\\</v>
      </c>
      <c r="P23" s="224"/>
    </row>
    <row r="24" spans="1:16">
      <c r="B24" s="114" t="s">
        <v>15</v>
      </c>
      <c r="C24" s="115" t="s">
        <v>22</v>
      </c>
      <c r="D24" s="115" t="s">
        <v>22</v>
      </c>
      <c r="E24" s="115" t="s">
        <v>22</v>
      </c>
      <c r="F24" s="115" t="s">
        <v>22</v>
      </c>
      <c r="G24" s="115" t="s">
        <v>22</v>
      </c>
      <c r="H24" s="115" t="s">
        <v>22</v>
      </c>
      <c r="I24" s="115" t="s">
        <v>22</v>
      </c>
      <c r="J24" s="115" t="s">
        <v>22</v>
      </c>
      <c r="K24" s="115" t="s">
        <v>22</v>
      </c>
      <c r="L24" s="115" t="s">
        <v>22</v>
      </c>
      <c r="M24" s="31"/>
      <c r="O24" s="228" t="str">
        <f t="shared" si="1"/>
        <v>\textbf{Edge Betweenness} &amp; {-} &amp; {-} &amp; {-} &amp; {-} &amp; {-} &amp; {-}\\</v>
      </c>
      <c r="P24" s="224"/>
    </row>
    <row r="25" spans="1:16">
      <c r="B25" s="74"/>
      <c r="C25" s="77"/>
      <c r="D25" s="78"/>
      <c r="E25" s="77"/>
      <c r="F25" s="78"/>
      <c r="G25" s="77"/>
      <c r="H25" s="78"/>
      <c r="I25" s="77"/>
      <c r="J25" s="78"/>
      <c r="K25" s="77"/>
      <c r="L25" s="79"/>
      <c r="M25" s="31"/>
      <c r="P25" s="224"/>
    </row>
    <row r="26" spans="1:16" ht="15.75" thickBot="1">
      <c r="A26" s="10"/>
      <c r="B26" s="80"/>
      <c r="C26" s="81"/>
      <c r="D26" s="82"/>
      <c r="E26" s="81"/>
      <c r="F26" s="82"/>
      <c r="G26" s="81"/>
      <c r="H26" s="82"/>
      <c r="I26" s="81"/>
      <c r="J26" s="82"/>
      <c r="K26" s="81"/>
      <c r="L26" s="83"/>
      <c r="M26" s="32"/>
      <c r="N26" s="227"/>
      <c r="O26" s="223"/>
      <c r="P26" s="225"/>
    </row>
    <row r="27" spans="1:16">
      <c r="B27" s="74"/>
      <c r="C27" s="77"/>
      <c r="D27" s="78"/>
      <c r="E27" s="77"/>
      <c r="F27" s="78"/>
      <c r="G27" s="77"/>
      <c r="H27" s="78"/>
      <c r="I27" s="77"/>
      <c r="J27" s="78"/>
      <c r="K27" s="77"/>
      <c r="L27" s="79"/>
      <c r="M27" s="70"/>
      <c r="P27" s="226"/>
    </row>
    <row r="28" spans="1:16" ht="15.75" thickBot="1">
      <c r="M28" s="31"/>
      <c r="P28" s="224"/>
    </row>
    <row r="29" spans="1:16" ht="15.75" thickBot="1">
      <c r="B29" s="117" t="s">
        <v>43</v>
      </c>
      <c r="C29" s="259" t="s">
        <v>23</v>
      </c>
      <c r="D29" s="260"/>
      <c r="E29" s="260" t="s">
        <v>24</v>
      </c>
      <c r="F29" s="260"/>
      <c r="G29" s="260" t="s">
        <v>25</v>
      </c>
      <c r="H29" s="260"/>
      <c r="I29" s="260" t="s">
        <v>26</v>
      </c>
      <c r="J29" s="260"/>
      <c r="K29" s="260" t="s">
        <v>27</v>
      </c>
      <c r="L29" s="260"/>
      <c r="M29" s="31"/>
      <c r="O29" s="293" t="s">
        <v>59</v>
      </c>
      <c r="P29" s="224"/>
    </row>
    <row r="30" spans="1:16">
      <c r="B30" s="17" t="s">
        <v>28</v>
      </c>
      <c r="C30" s="97">
        <v>582</v>
      </c>
      <c r="D30" s="110">
        <v>0.96899999999999997</v>
      </c>
      <c r="E30" s="97">
        <v>584</v>
      </c>
      <c r="F30" s="110">
        <v>0.97099999999999997</v>
      </c>
      <c r="G30" s="97">
        <v>593</v>
      </c>
      <c r="H30" s="110">
        <v>0.92400000000000004</v>
      </c>
      <c r="I30" s="97">
        <v>586</v>
      </c>
      <c r="J30" s="110">
        <v>0.96899999999999997</v>
      </c>
      <c r="K30" s="97">
        <v>587</v>
      </c>
      <c r="L30" s="113">
        <v>0.95299999999999996</v>
      </c>
      <c r="M30" s="31"/>
      <c r="O30" s="292" t="str">
        <f>"\textbf"&amp;"{"&amp;B30&amp;"}"&amp;" &amp; "&amp;"{"&amp;C30&amp;"}"&amp;" &amp; "&amp;"{"&amp;D30&amp;"}"&amp;" &amp; "&amp;"{"&amp;I30&amp;"}"&amp;" &amp; "&amp;"{"&amp;J30&amp;"}"&amp;" &amp; "&amp;"{"&amp;K30&amp;"}"&amp;" &amp; "&amp;"{"&amp;L30&amp;"}"&amp;"\\"</f>
        <v>\textbf{Infomap} &amp; {582} &amp; {0.969} &amp; {586} &amp; {0.969} &amp; {587} &amp; {0.953}\\</v>
      </c>
      <c r="P30" s="224"/>
    </row>
    <row r="31" spans="1:16">
      <c r="B31" s="114" t="s">
        <v>29</v>
      </c>
      <c r="C31" s="115" t="s">
        <v>22</v>
      </c>
      <c r="D31" s="115" t="s">
        <v>22</v>
      </c>
      <c r="E31" s="115" t="s">
        <v>22</v>
      </c>
      <c r="F31" s="115" t="s">
        <v>22</v>
      </c>
      <c r="G31" s="115" t="s">
        <v>22</v>
      </c>
      <c r="H31" s="115" t="s">
        <v>22</v>
      </c>
      <c r="I31" s="115" t="s">
        <v>22</v>
      </c>
      <c r="J31" s="115" t="s">
        <v>22</v>
      </c>
      <c r="K31" s="115" t="s">
        <v>22</v>
      </c>
      <c r="L31" s="115" t="s">
        <v>22</v>
      </c>
      <c r="M31" s="31"/>
      <c r="O31" s="228" t="str">
        <f t="shared" ref="O31:O37" si="2">"\textbf"&amp;"{"&amp;B31&amp;"}"&amp;" &amp; "&amp;"{"&amp;C31&amp;"}"&amp;" &amp; "&amp;"{"&amp;D31&amp;"}"&amp;" &amp; "&amp;"{"&amp;I31&amp;"}"&amp;" &amp; "&amp;"{"&amp;J31&amp;"}"&amp;" &amp; "&amp;"{"&amp;K31&amp;"}"&amp;" &amp; "&amp;"{"&amp;L31&amp;"}"&amp;"\\"</f>
        <v>\textbf{Spinglass} &amp; {-} &amp; {-} &amp; {-} &amp; {-} &amp; {-} &amp; {-}\\</v>
      </c>
      <c r="P31" s="224"/>
    </row>
    <row r="32" spans="1:16">
      <c r="B32" s="114" t="s">
        <v>30</v>
      </c>
      <c r="C32" s="109">
        <v>563</v>
      </c>
      <c r="D32" s="108">
        <v>0.97899999999999998</v>
      </c>
      <c r="E32" s="109">
        <v>564</v>
      </c>
      <c r="F32" s="108">
        <v>0.97899999999999998</v>
      </c>
      <c r="G32" s="109">
        <v>566</v>
      </c>
      <c r="H32" s="108">
        <v>0.92900000000000005</v>
      </c>
      <c r="I32" s="109">
        <v>563</v>
      </c>
      <c r="J32" s="108">
        <v>0.97799999999999998</v>
      </c>
      <c r="K32" s="109">
        <v>564</v>
      </c>
      <c r="L32" s="111">
        <v>0.96199999999999997</v>
      </c>
      <c r="M32" s="31"/>
      <c r="O32" s="228" t="str">
        <f t="shared" si="2"/>
        <v>\textbf{Louvain} &amp; {563} &amp; {0.979} &amp; {563} &amp; {0.978} &amp; {564} &amp; {0.962}\\</v>
      </c>
      <c r="P32" s="224"/>
    </row>
    <row r="33" spans="1:16">
      <c r="B33" s="114" t="s">
        <v>31</v>
      </c>
      <c r="C33" s="109">
        <v>588</v>
      </c>
      <c r="D33" s="108">
        <v>0.95499999999999996</v>
      </c>
      <c r="E33" s="109">
        <v>603</v>
      </c>
      <c r="F33" s="108">
        <v>0.95099999999999996</v>
      </c>
      <c r="G33" s="109">
        <v>616</v>
      </c>
      <c r="H33" s="108">
        <v>0.90400000000000003</v>
      </c>
      <c r="I33" s="109">
        <v>605</v>
      </c>
      <c r="J33" s="108">
        <v>0.94599999999999995</v>
      </c>
      <c r="K33" s="109">
        <v>599</v>
      </c>
      <c r="L33" s="111">
        <v>0.93100000000000005</v>
      </c>
      <c r="M33" s="31"/>
      <c r="O33" s="228" t="str">
        <f>"\textbf"&amp;"{"&amp;B33&amp;"}"&amp;" &amp; "&amp;"{"&amp;C33&amp;"}"&amp;" &amp; "&amp;"{"&amp;D33&amp;"}"&amp;" &amp; "&amp;"{"&amp;I33&amp;"}"&amp;" &amp; "&amp;"{"&amp;J33&amp;"}"&amp;" &amp; "&amp;"{"&amp;K33&amp;"}"&amp;" &amp; "&amp;"{"&amp;L33&amp;"}"&amp;"\\"</f>
        <v>\textbf{Label Propagation} &amp; {588} &amp; {0.955} &amp; {605} &amp; {0.946} &amp; {599} &amp; {0.931}\\</v>
      </c>
      <c r="P33" s="224"/>
    </row>
    <row r="34" spans="1:16">
      <c r="B34" s="114" t="s">
        <v>32</v>
      </c>
      <c r="C34" s="109">
        <v>563</v>
      </c>
      <c r="D34" s="108">
        <v>0.97799999999999998</v>
      </c>
      <c r="E34" s="109">
        <v>562</v>
      </c>
      <c r="F34" s="108">
        <v>0.97899999999999998</v>
      </c>
      <c r="G34" s="109">
        <v>567</v>
      </c>
      <c r="H34" s="108">
        <v>0.92800000000000005</v>
      </c>
      <c r="I34" s="109">
        <v>564</v>
      </c>
      <c r="J34" s="108">
        <v>0.97799999999999998</v>
      </c>
      <c r="K34" s="109">
        <v>563</v>
      </c>
      <c r="L34" s="111">
        <v>0.96</v>
      </c>
      <c r="M34" s="31"/>
      <c r="O34" s="228" t="str">
        <f t="shared" si="2"/>
        <v>\textbf{Leading Eigenvector} &amp; {563} &amp; {0.978} &amp; {564} &amp; {0.978} &amp; {563} &amp; {0.96}\\</v>
      </c>
      <c r="P34" s="224"/>
    </row>
    <row r="35" spans="1:16">
      <c r="B35" s="114" t="s">
        <v>33</v>
      </c>
      <c r="C35" s="109">
        <v>563</v>
      </c>
      <c r="D35" s="108">
        <v>0.97699999999999998</v>
      </c>
      <c r="E35" s="109">
        <v>565</v>
      </c>
      <c r="F35" s="108">
        <v>0.97399999999999998</v>
      </c>
      <c r="G35" s="109">
        <v>647</v>
      </c>
      <c r="H35" s="108">
        <v>0.91600000000000004</v>
      </c>
      <c r="I35" s="109">
        <v>564</v>
      </c>
      <c r="J35" s="108">
        <v>0.97399999999999998</v>
      </c>
      <c r="K35" s="109">
        <v>564</v>
      </c>
      <c r="L35" s="111">
        <v>0.95199999999999996</v>
      </c>
      <c r="M35" s="31"/>
      <c r="O35" s="228" t="str">
        <f t="shared" si="2"/>
        <v>\textbf{Walktrap} &amp; {563} &amp; {0.977} &amp; {564} &amp; {0.974} &amp; {564} &amp; {0.952}\\</v>
      </c>
      <c r="P35" s="224"/>
    </row>
    <row r="36" spans="1:16">
      <c r="B36" s="114" t="s">
        <v>34</v>
      </c>
      <c r="C36" s="109">
        <v>562</v>
      </c>
      <c r="D36" s="108">
        <v>0.97799999999999998</v>
      </c>
      <c r="E36" s="109">
        <v>564</v>
      </c>
      <c r="F36" s="108">
        <v>0.97899999999999998</v>
      </c>
      <c r="G36" s="109">
        <v>566</v>
      </c>
      <c r="H36" s="108">
        <v>0.92900000000000005</v>
      </c>
      <c r="I36" s="109">
        <v>563</v>
      </c>
      <c r="J36" s="108">
        <v>0.97799999999999998</v>
      </c>
      <c r="K36" s="109">
        <v>564</v>
      </c>
      <c r="L36" s="111">
        <v>0.96199999999999997</v>
      </c>
      <c r="M36" s="31"/>
      <c r="O36" s="228" t="str">
        <f t="shared" si="2"/>
        <v>\textbf{Fast Greedy} &amp; {562} &amp; {0.978} &amp; {563} &amp; {0.978} &amp; {564} &amp; {0.962}\\</v>
      </c>
      <c r="P36" s="224"/>
    </row>
    <row r="37" spans="1:16">
      <c r="B37" s="114" t="s">
        <v>15</v>
      </c>
      <c r="C37" s="115" t="s">
        <v>22</v>
      </c>
      <c r="D37" s="115" t="s">
        <v>22</v>
      </c>
      <c r="E37" s="115" t="s">
        <v>22</v>
      </c>
      <c r="F37" s="115" t="s">
        <v>22</v>
      </c>
      <c r="G37" s="115" t="s">
        <v>22</v>
      </c>
      <c r="H37" s="115" t="s">
        <v>22</v>
      </c>
      <c r="I37" s="115" t="s">
        <v>22</v>
      </c>
      <c r="J37" s="115" t="s">
        <v>22</v>
      </c>
      <c r="K37" s="115" t="s">
        <v>22</v>
      </c>
      <c r="L37" s="115" t="s">
        <v>22</v>
      </c>
      <c r="M37" s="31"/>
      <c r="O37" s="228" t="str">
        <f t="shared" si="2"/>
        <v>\textbf{Edge Betweenness} &amp; {-} &amp; {-} &amp; {-} &amp; {-} &amp; {-} &amp; {-}\\</v>
      </c>
      <c r="P37" s="224"/>
    </row>
    <row r="38" spans="1:16">
      <c r="M38" s="31"/>
      <c r="P38" s="224"/>
    </row>
    <row r="39" spans="1:16" ht="15.75" thickBo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32"/>
      <c r="N39" s="227"/>
      <c r="O39" s="223"/>
      <c r="P39" s="225"/>
    </row>
  </sheetData>
  <mergeCells count="15">
    <mergeCell ref="C16:D16"/>
    <mergeCell ref="E16:F16"/>
    <mergeCell ref="G16:H16"/>
    <mergeCell ref="I16:J16"/>
    <mergeCell ref="K16:L16"/>
    <mergeCell ref="C3:D3"/>
    <mergeCell ref="E3:F3"/>
    <mergeCell ref="K3:L3"/>
    <mergeCell ref="I3:J3"/>
    <mergeCell ref="G3:H3"/>
    <mergeCell ref="C29:D29"/>
    <mergeCell ref="E29:F29"/>
    <mergeCell ref="G29:H29"/>
    <mergeCell ref="I29:J29"/>
    <mergeCell ref="K29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5"/>
  <sheetViews>
    <sheetView topLeftCell="D1" workbookViewId="0">
      <selection activeCell="K45" sqref="K45"/>
    </sheetView>
  </sheetViews>
  <sheetFormatPr defaultRowHeight="15"/>
  <cols>
    <col min="2" max="2" width="19" bestFit="1" customWidth="1"/>
    <col min="3" max="3" width="11.5703125" bestFit="1" customWidth="1"/>
    <col min="16" max="16" width="57.28515625" bestFit="1" customWidth="1"/>
  </cols>
  <sheetData>
    <row r="1" spans="2:17">
      <c r="M1" s="71"/>
      <c r="N1" s="31"/>
      <c r="Q1" s="232"/>
    </row>
    <row r="2" spans="2:17" ht="15.75" thickBot="1">
      <c r="M2" s="71"/>
      <c r="N2" s="31"/>
      <c r="Q2" s="232"/>
    </row>
    <row r="3" spans="2:17" ht="15.75" thickBot="1">
      <c r="B3" s="117" t="s">
        <v>41</v>
      </c>
      <c r="C3" s="271" t="s">
        <v>23</v>
      </c>
      <c r="D3" s="259"/>
      <c r="E3" s="272" t="s">
        <v>24</v>
      </c>
      <c r="F3" s="259"/>
      <c r="G3" s="272" t="s">
        <v>25</v>
      </c>
      <c r="H3" s="259"/>
      <c r="I3" s="272" t="s">
        <v>26</v>
      </c>
      <c r="J3" s="259"/>
      <c r="K3" s="260" t="s">
        <v>27</v>
      </c>
      <c r="L3" s="260"/>
      <c r="M3" s="71"/>
      <c r="N3" s="31"/>
      <c r="Q3" s="232"/>
    </row>
    <row r="4" spans="2:17">
      <c r="B4" s="106" t="s">
        <v>29</v>
      </c>
      <c r="C4" s="116" t="s">
        <v>22</v>
      </c>
      <c r="D4" s="116" t="s">
        <v>22</v>
      </c>
      <c r="E4" s="116" t="s">
        <v>22</v>
      </c>
      <c r="F4" s="116" t="s">
        <v>22</v>
      </c>
      <c r="G4" s="116" t="s">
        <v>22</v>
      </c>
      <c r="H4" s="116" t="s">
        <v>22</v>
      </c>
      <c r="I4" s="116" t="s">
        <v>22</v>
      </c>
      <c r="J4" s="116" t="s">
        <v>22</v>
      </c>
      <c r="K4" s="116" t="s">
        <v>22</v>
      </c>
      <c r="L4" s="116" t="s">
        <v>22</v>
      </c>
      <c r="M4" s="71"/>
      <c r="N4" s="31"/>
      <c r="Q4" s="232"/>
    </row>
    <row r="5" spans="2:17">
      <c r="B5" s="1" t="s">
        <v>30</v>
      </c>
      <c r="C5" s="109">
        <v>89</v>
      </c>
      <c r="D5" s="108">
        <v>0.96499999999999997</v>
      </c>
      <c r="E5" s="109">
        <v>89</v>
      </c>
      <c r="F5" s="108">
        <v>0.96199999999999997</v>
      </c>
      <c r="G5" s="109">
        <v>89</v>
      </c>
      <c r="H5" s="108">
        <v>0.94199999999999995</v>
      </c>
      <c r="I5" s="109">
        <v>91</v>
      </c>
      <c r="J5" s="108">
        <v>0.95499999999999996</v>
      </c>
      <c r="K5" s="109">
        <v>90</v>
      </c>
      <c r="L5" s="111">
        <v>0.94799999999999995</v>
      </c>
      <c r="M5" s="71"/>
      <c r="N5" s="31"/>
      <c r="Q5" s="232"/>
    </row>
    <row r="6" spans="2:17">
      <c r="B6" s="1" t="s">
        <v>34</v>
      </c>
      <c r="C6" s="109">
        <v>89</v>
      </c>
      <c r="D6" s="108">
        <v>0.96499999999999997</v>
      </c>
      <c r="E6" s="109">
        <v>89</v>
      </c>
      <c r="F6" s="108">
        <v>0.96199999999999997</v>
      </c>
      <c r="G6" s="109">
        <v>90</v>
      </c>
      <c r="H6" s="108">
        <v>0.94299999999999995</v>
      </c>
      <c r="I6" s="109">
        <v>91</v>
      </c>
      <c r="J6" s="108">
        <v>0.95499999999999996</v>
      </c>
      <c r="K6" s="109">
        <v>90</v>
      </c>
      <c r="L6" s="111">
        <v>0.94799999999999995</v>
      </c>
      <c r="M6" s="71"/>
      <c r="N6" s="31"/>
      <c r="Q6" s="232"/>
    </row>
    <row r="7" spans="2:17" ht="15.75" thickBot="1">
      <c r="M7" s="71"/>
      <c r="N7" s="31"/>
      <c r="Q7" s="232"/>
    </row>
    <row r="8" spans="2:17" ht="15.75" thickBot="1">
      <c r="B8" s="263" t="s">
        <v>41</v>
      </c>
      <c r="C8" s="264"/>
      <c r="D8" s="181" t="s">
        <v>35</v>
      </c>
      <c r="E8" s="107" t="s">
        <v>36</v>
      </c>
      <c r="F8" s="107" t="s">
        <v>37</v>
      </c>
      <c r="H8" s="71"/>
      <c r="I8" s="71"/>
      <c r="N8" s="31"/>
      <c r="P8" s="293" t="s">
        <v>59</v>
      </c>
      <c r="Q8" s="232"/>
    </row>
    <row r="9" spans="2:17">
      <c r="B9" s="265" t="s">
        <v>23</v>
      </c>
      <c r="C9" s="17" t="s">
        <v>29</v>
      </c>
      <c r="D9" s="116" t="s">
        <v>22</v>
      </c>
      <c r="E9" s="116" t="s">
        <v>22</v>
      </c>
      <c r="F9" s="116" t="s">
        <v>22</v>
      </c>
      <c r="H9" s="71"/>
      <c r="I9" s="71"/>
      <c r="N9" s="31"/>
      <c r="P9" s="292" t="str">
        <f>"&amp; "&amp;"\textbf{"&amp;C9&amp;"}"&amp;" &amp; "&amp;"{"&amp;D9&amp;"}"&amp;" &amp; "&amp;"{"&amp;E9&amp;"}"&amp;" &amp; "&amp;"{"&amp;F9&amp;"}"&amp;"\\"</f>
        <v>&amp; \textbf{Spinglass} &amp; {-} &amp; {-} &amp; {-}\\</v>
      </c>
      <c r="Q9" s="232"/>
    </row>
    <row r="10" spans="2:17">
      <c r="B10" s="265"/>
      <c r="C10" s="16" t="s">
        <v>30</v>
      </c>
      <c r="D10" s="13">
        <v>16</v>
      </c>
      <c r="E10" s="13">
        <v>10</v>
      </c>
      <c r="F10" s="13">
        <v>11</v>
      </c>
      <c r="H10" s="71"/>
      <c r="I10" s="71"/>
      <c r="N10" s="31"/>
      <c r="P10" s="228" t="str">
        <f t="shared" ref="P10:P23" si="0">"&amp; "&amp;"\textbf{"&amp;C10&amp;"}"&amp;" &amp; "&amp;"{"&amp;D10&amp;"}"&amp;" &amp; "&amp;"{"&amp;E10&amp;"}"&amp;" &amp; "&amp;"{"&amp;F10&amp;"}"&amp;"\\"</f>
        <v>&amp; \textbf{Louvain} &amp; {16} &amp; {10} &amp; {11}\\</v>
      </c>
      <c r="Q10" s="232"/>
    </row>
    <row r="11" spans="2:17" ht="15.75" thickBot="1">
      <c r="B11" s="266"/>
      <c r="C11" s="18" t="s">
        <v>34</v>
      </c>
      <c r="D11" s="20">
        <v>11</v>
      </c>
      <c r="E11" s="20">
        <v>10</v>
      </c>
      <c r="F11" s="20">
        <v>16</v>
      </c>
      <c r="H11" s="71"/>
      <c r="I11" s="71"/>
      <c r="N11" s="31"/>
      <c r="P11" s="228" t="str">
        <f t="shared" si="0"/>
        <v>&amp; \textbf{Fast Greedy} &amp; {11} &amp; {10} &amp; {16}\\</v>
      </c>
      <c r="Q11" s="232"/>
    </row>
    <row r="12" spans="2:17">
      <c r="B12" s="267" t="s">
        <v>24</v>
      </c>
      <c r="C12" s="19" t="s">
        <v>29</v>
      </c>
      <c r="D12" s="22" t="s">
        <v>22</v>
      </c>
      <c r="E12" s="22" t="s">
        <v>22</v>
      </c>
      <c r="F12" s="22" t="s">
        <v>22</v>
      </c>
      <c r="H12" s="71"/>
      <c r="I12" s="71"/>
      <c r="N12" s="31"/>
      <c r="P12" s="228" t="str">
        <f t="shared" si="0"/>
        <v>&amp; \textbf{Spinglass} &amp; {-} &amp; {-} &amp; {-}\\</v>
      </c>
      <c r="Q12" s="232"/>
    </row>
    <row r="13" spans="2:17">
      <c r="B13" s="265"/>
      <c r="C13" s="16" t="s">
        <v>30</v>
      </c>
      <c r="D13" s="13">
        <v>10</v>
      </c>
      <c r="E13" s="13">
        <v>11</v>
      </c>
      <c r="F13" s="13">
        <v>16</v>
      </c>
      <c r="H13" s="71"/>
      <c r="I13" s="71"/>
      <c r="N13" s="31"/>
      <c r="P13" s="228" t="str">
        <f t="shared" si="0"/>
        <v>&amp; \textbf{Louvain} &amp; {10} &amp; {11} &amp; {16}\\</v>
      </c>
      <c r="Q13" s="232"/>
    </row>
    <row r="14" spans="2:17" ht="15.75" thickBot="1">
      <c r="B14" s="266"/>
      <c r="C14" s="18" t="s">
        <v>34</v>
      </c>
      <c r="D14" s="20">
        <v>11</v>
      </c>
      <c r="E14" s="20">
        <v>10</v>
      </c>
      <c r="F14" s="20">
        <v>16</v>
      </c>
      <c r="H14" s="71"/>
      <c r="I14" s="71"/>
      <c r="N14" s="31"/>
      <c r="P14" s="228" t="str">
        <f t="shared" si="0"/>
        <v>&amp; \textbf{Fast Greedy} &amp; {11} &amp; {10} &amp; {16}\\</v>
      </c>
      <c r="Q14" s="232"/>
    </row>
    <row r="15" spans="2:17">
      <c r="B15" s="268" t="s">
        <v>25</v>
      </c>
      <c r="C15" s="19" t="s">
        <v>29</v>
      </c>
      <c r="D15" s="22" t="s">
        <v>22</v>
      </c>
      <c r="E15" s="22" t="s">
        <v>22</v>
      </c>
      <c r="F15" s="22" t="s">
        <v>22</v>
      </c>
      <c r="H15" s="71"/>
      <c r="I15" s="71"/>
      <c r="N15" s="31"/>
      <c r="P15" s="228" t="str">
        <f t="shared" si="0"/>
        <v>&amp; \textbf{Spinglass} &amp; {-} &amp; {-} &amp; {-}\\</v>
      </c>
      <c r="Q15" s="232"/>
    </row>
    <row r="16" spans="2:17">
      <c r="B16" s="262"/>
      <c r="C16" s="16" t="s">
        <v>30</v>
      </c>
      <c r="D16" s="13">
        <v>10</v>
      </c>
      <c r="E16" s="13">
        <v>11</v>
      </c>
      <c r="F16" s="13">
        <v>16</v>
      </c>
      <c r="H16" s="71"/>
      <c r="I16" s="71"/>
      <c r="N16" s="31"/>
      <c r="P16" s="228" t="str">
        <f t="shared" si="0"/>
        <v>&amp; \textbf{Louvain} &amp; {10} &amp; {11} &amp; {16}\\</v>
      </c>
      <c r="Q16" s="232"/>
    </row>
    <row r="17" spans="1:17" ht="15.75" thickBot="1">
      <c r="B17" s="269"/>
      <c r="C17" s="18" t="s">
        <v>34</v>
      </c>
      <c r="D17" s="20">
        <v>11</v>
      </c>
      <c r="E17" s="20">
        <v>10</v>
      </c>
      <c r="F17" s="20">
        <v>12</v>
      </c>
      <c r="H17" s="71"/>
      <c r="I17" s="71"/>
      <c r="N17" s="31"/>
      <c r="P17" s="228" t="str">
        <f t="shared" si="0"/>
        <v>&amp; \textbf{Fast Greedy} &amp; {11} &amp; {10} &amp; {12}\\</v>
      </c>
      <c r="Q17" s="232"/>
    </row>
    <row r="18" spans="1:17">
      <c r="B18" s="268" t="s">
        <v>26</v>
      </c>
      <c r="C18" s="19" t="s">
        <v>29</v>
      </c>
      <c r="D18" s="22" t="s">
        <v>22</v>
      </c>
      <c r="E18" s="22" t="s">
        <v>22</v>
      </c>
      <c r="F18" s="22" t="s">
        <v>22</v>
      </c>
      <c r="H18" s="71"/>
      <c r="I18" s="71"/>
      <c r="N18" s="31"/>
      <c r="P18" s="228" t="str">
        <f t="shared" si="0"/>
        <v>&amp; \textbf{Spinglass} &amp; {-} &amp; {-} &amp; {-}\\</v>
      </c>
      <c r="Q18" s="232"/>
    </row>
    <row r="19" spans="1:17">
      <c r="B19" s="262"/>
      <c r="C19" s="16" t="s">
        <v>30</v>
      </c>
      <c r="D19" s="13">
        <v>10</v>
      </c>
      <c r="E19" s="13">
        <v>12</v>
      </c>
      <c r="F19" s="230" t="s">
        <v>22</v>
      </c>
      <c r="H19" s="71"/>
      <c r="I19" s="71"/>
      <c r="N19" s="31"/>
      <c r="P19" s="228" t="str">
        <f t="shared" si="0"/>
        <v>&amp; \textbf{Louvain} &amp; {10} &amp; {12} &amp; {-}\\</v>
      </c>
      <c r="Q19" s="232"/>
    </row>
    <row r="20" spans="1:17" ht="15.75" thickBot="1">
      <c r="B20" s="269"/>
      <c r="C20" s="18" t="s">
        <v>34</v>
      </c>
      <c r="D20" s="20">
        <v>10</v>
      </c>
      <c r="E20" s="20">
        <v>12</v>
      </c>
      <c r="F20" s="231" t="s">
        <v>22</v>
      </c>
      <c r="H20" s="71"/>
      <c r="I20" s="71"/>
      <c r="N20" s="31"/>
      <c r="P20" s="228" t="str">
        <f>"&amp; "&amp;"\textbf{"&amp;C20&amp;"}"&amp;" &amp; "&amp;"{"&amp;D20&amp;"}"&amp;" &amp; "&amp;"{"&amp;E20&amp;"}"&amp;" &amp; "&amp;"{"&amp;F20&amp;"}"&amp;"\\"</f>
        <v>&amp; \textbf{Fast Greedy} &amp; {10} &amp; {12} &amp; {-}\\</v>
      </c>
      <c r="Q20" s="232"/>
    </row>
    <row r="21" spans="1:17">
      <c r="B21" s="261" t="s">
        <v>27</v>
      </c>
      <c r="C21" s="17" t="s">
        <v>29</v>
      </c>
      <c r="D21" s="116" t="s">
        <v>22</v>
      </c>
      <c r="E21" s="116" t="s">
        <v>22</v>
      </c>
      <c r="F21" s="116" t="s">
        <v>22</v>
      </c>
      <c r="H21" s="71"/>
      <c r="I21" s="71"/>
      <c r="N21" s="31"/>
      <c r="P21" s="228" t="str">
        <f t="shared" si="0"/>
        <v>&amp; \textbf{Spinglass} &amp; {-} &amp; {-} &amp; {-}\\</v>
      </c>
      <c r="Q21" s="232"/>
    </row>
    <row r="22" spans="1:17">
      <c r="B22" s="262"/>
      <c r="C22" s="16" t="s">
        <v>30</v>
      </c>
      <c r="D22" s="13">
        <v>10</v>
      </c>
      <c r="E22" s="13">
        <v>12</v>
      </c>
      <c r="F22" s="13">
        <v>11</v>
      </c>
      <c r="H22" s="71"/>
      <c r="I22" s="71"/>
      <c r="N22" s="31"/>
      <c r="P22" s="228" t="str">
        <f t="shared" si="0"/>
        <v>&amp; \textbf{Louvain} &amp; {10} &amp; {12} &amp; {11}\\</v>
      </c>
      <c r="Q22" s="232"/>
    </row>
    <row r="23" spans="1:17">
      <c r="B23" s="262"/>
      <c r="C23" s="16" t="s">
        <v>34</v>
      </c>
      <c r="D23" s="13">
        <v>11</v>
      </c>
      <c r="E23" s="13">
        <v>10</v>
      </c>
      <c r="F23" s="13">
        <v>12</v>
      </c>
      <c r="H23" s="71"/>
      <c r="I23" s="71"/>
      <c r="N23" s="31"/>
      <c r="P23" s="228" t="str">
        <f t="shared" si="0"/>
        <v>&amp; \textbf{Fast Greedy} &amp; {11} &amp; {10} &amp; {12}\\</v>
      </c>
      <c r="Q23" s="232"/>
    </row>
    <row r="24" spans="1:17">
      <c r="B24" s="73"/>
      <c r="C24" s="74"/>
      <c r="D24" s="75"/>
      <c r="E24" s="75"/>
      <c r="F24" s="75"/>
      <c r="G24" s="75"/>
      <c r="H24" s="75"/>
      <c r="I24" s="76"/>
      <c r="J24" s="76"/>
      <c r="K24" s="76"/>
      <c r="M24" s="71"/>
      <c r="N24" s="31"/>
      <c r="Q24" s="232"/>
    </row>
    <row r="25" spans="1:17" s="71" customFormat="1" ht="15.75" thickBo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32"/>
      <c r="O25" s="235"/>
      <c r="P25" s="229"/>
      <c r="Q25" s="233"/>
    </row>
    <row r="26" spans="1:17">
      <c r="M26" s="71"/>
      <c r="N26" s="31"/>
      <c r="Q26" s="232"/>
    </row>
    <row r="27" spans="1:17" ht="15.75" thickBot="1">
      <c r="M27" s="71"/>
      <c r="N27" s="31"/>
      <c r="Q27" s="232"/>
    </row>
    <row r="28" spans="1:17" ht="15.75" thickBot="1">
      <c r="B28" s="72" t="s">
        <v>42</v>
      </c>
      <c r="C28" s="270" t="s">
        <v>23</v>
      </c>
      <c r="D28" s="259"/>
      <c r="E28" s="272" t="s">
        <v>24</v>
      </c>
      <c r="F28" s="259"/>
      <c r="G28" s="272" t="s">
        <v>25</v>
      </c>
      <c r="H28" s="259"/>
      <c r="I28" s="272" t="s">
        <v>26</v>
      </c>
      <c r="J28" s="259"/>
      <c r="K28" s="260" t="s">
        <v>27</v>
      </c>
      <c r="L28" s="260"/>
      <c r="M28" s="71"/>
      <c r="N28" s="31"/>
      <c r="Q28" s="232"/>
    </row>
    <row r="29" spans="1:17">
      <c r="B29" s="2" t="s">
        <v>29</v>
      </c>
      <c r="C29" s="116" t="s">
        <v>22</v>
      </c>
      <c r="D29" s="116" t="s">
        <v>22</v>
      </c>
      <c r="E29" s="116" t="s">
        <v>22</v>
      </c>
      <c r="F29" s="116" t="s">
        <v>22</v>
      </c>
      <c r="G29" s="116" t="s">
        <v>22</v>
      </c>
      <c r="H29" s="116" t="s">
        <v>22</v>
      </c>
      <c r="I29" s="116" t="s">
        <v>22</v>
      </c>
      <c r="J29" s="116" t="s">
        <v>22</v>
      </c>
      <c r="K29" s="116" t="s">
        <v>22</v>
      </c>
      <c r="L29" s="116" t="s">
        <v>22</v>
      </c>
      <c r="M29" s="71"/>
      <c r="N29" s="31"/>
      <c r="Q29" s="232"/>
    </row>
    <row r="30" spans="1:17">
      <c r="B30" s="1" t="s">
        <v>30</v>
      </c>
      <c r="C30" s="109">
        <v>483</v>
      </c>
      <c r="D30" s="108">
        <v>0.97899999999999998</v>
      </c>
      <c r="E30" s="109">
        <v>485</v>
      </c>
      <c r="F30" s="108">
        <v>0.97699999999999998</v>
      </c>
      <c r="G30" s="109">
        <v>485</v>
      </c>
      <c r="H30" s="108">
        <v>0.94699999999999995</v>
      </c>
      <c r="I30" s="109">
        <v>485</v>
      </c>
      <c r="J30" s="108">
        <v>0.97699999999999998</v>
      </c>
      <c r="K30" s="109">
        <v>485</v>
      </c>
      <c r="L30" s="111">
        <v>0.96199999999999997</v>
      </c>
      <c r="M30" s="71"/>
      <c r="N30" s="31"/>
      <c r="Q30" s="232"/>
    </row>
    <row r="31" spans="1:17">
      <c r="B31" s="1" t="s">
        <v>34</v>
      </c>
      <c r="C31" s="109">
        <v>484</v>
      </c>
      <c r="D31" s="108">
        <v>0.97799999999999998</v>
      </c>
      <c r="E31" s="109">
        <v>485</v>
      </c>
      <c r="F31" s="108">
        <v>0.97699999999999998</v>
      </c>
      <c r="G31" s="109">
        <v>485</v>
      </c>
      <c r="H31" s="108">
        <v>0.94699999999999995</v>
      </c>
      <c r="I31" s="109">
        <v>485</v>
      </c>
      <c r="J31" s="108">
        <v>0.97599999999999998</v>
      </c>
      <c r="K31" s="109">
        <v>484</v>
      </c>
      <c r="L31" s="111">
        <v>0.96199999999999997</v>
      </c>
      <c r="M31" s="71"/>
      <c r="N31" s="31"/>
      <c r="Q31" s="232"/>
    </row>
    <row r="32" spans="1:17" ht="15.75" thickBot="1">
      <c r="M32" s="71"/>
      <c r="N32" s="31"/>
      <c r="Q32" s="232"/>
    </row>
    <row r="33" spans="2:17" ht="15.75" thickBot="1">
      <c r="B33" s="263" t="s">
        <v>42</v>
      </c>
      <c r="C33" s="264"/>
      <c r="D33" s="179" t="s">
        <v>35</v>
      </c>
      <c r="E33" s="107" t="s">
        <v>36</v>
      </c>
      <c r="F33" s="107" t="s">
        <v>37</v>
      </c>
      <c r="G33" s="107" t="s">
        <v>38</v>
      </c>
      <c r="H33" s="107" t="s">
        <v>39</v>
      </c>
      <c r="I33" s="180" t="s">
        <v>40</v>
      </c>
      <c r="K33" s="71"/>
      <c r="L33" s="71"/>
      <c r="N33" s="31"/>
      <c r="P33" s="293" t="s">
        <v>59</v>
      </c>
      <c r="Q33" s="232"/>
    </row>
    <row r="34" spans="2:17">
      <c r="B34" s="265" t="s">
        <v>23</v>
      </c>
      <c r="C34" s="17" t="s">
        <v>29</v>
      </c>
      <c r="D34" s="116" t="s">
        <v>22</v>
      </c>
      <c r="E34" s="116" t="s">
        <v>22</v>
      </c>
      <c r="F34" s="116" t="s">
        <v>22</v>
      </c>
      <c r="G34" s="116" t="s">
        <v>22</v>
      </c>
      <c r="H34" s="116" t="s">
        <v>22</v>
      </c>
      <c r="I34" s="116" t="s">
        <v>22</v>
      </c>
      <c r="K34" s="71"/>
      <c r="L34" s="71"/>
      <c r="N34" s="31"/>
      <c r="P34" s="292" t="str">
        <f>"&amp; "&amp;"\textbf{"&amp;C34&amp;"}"&amp;" &amp; "&amp;"{"&amp;D34&amp;"}"&amp;" &amp; "&amp;"{"&amp;E34&amp;"}"&amp;" &amp; "&amp;"{"&amp;F34&amp;"}"&amp;" &amp; "&amp;"{"&amp;G34&amp;"}"&amp;" &amp; "&amp;"{"&amp;H34&amp;"}"&amp;" &amp; "&amp;"{"&amp;I34&amp;"}"&amp;"\\"</f>
        <v>&amp; \textbf{Spinglass} &amp; {-} &amp; {-} &amp; {-} &amp; {-} &amp; {-} &amp; {-}\\</v>
      </c>
      <c r="Q34" s="232"/>
    </row>
    <row r="35" spans="2:17">
      <c r="B35" s="265"/>
      <c r="C35" s="16" t="s">
        <v>30</v>
      </c>
      <c r="D35" s="109">
        <v>43</v>
      </c>
      <c r="E35" s="109">
        <v>41</v>
      </c>
      <c r="F35" s="109">
        <v>72</v>
      </c>
      <c r="G35" s="109">
        <v>46</v>
      </c>
      <c r="H35" s="109">
        <v>53</v>
      </c>
      <c r="I35" s="109">
        <v>66</v>
      </c>
      <c r="K35" s="71"/>
      <c r="L35" s="71"/>
      <c r="N35" s="31"/>
      <c r="P35" s="236" t="str">
        <f t="shared" ref="P35:P48" si="1">"&amp; "&amp;"\textbf{"&amp;C35&amp;"}"&amp;" &amp; "&amp;"{"&amp;D35&amp;"}"&amp;" &amp; "&amp;"{"&amp;E35&amp;"}"&amp;" &amp; "&amp;"{"&amp;F35&amp;"}"&amp;" &amp; "&amp;"{"&amp;G35&amp;"}"&amp;" &amp; "&amp;"{"&amp;H35&amp;"}"&amp;" &amp; "&amp;"{"&amp;I35&amp;"}"&amp;"\\"</f>
        <v>&amp; \textbf{Louvain} &amp; {43} &amp; {41} &amp; {72} &amp; {46} &amp; {53} &amp; {66}\\</v>
      </c>
      <c r="Q35" s="232"/>
    </row>
    <row r="36" spans="2:17" ht="15.75" thickBot="1">
      <c r="B36" s="266"/>
      <c r="C36" s="18" t="s">
        <v>34</v>
      </c>
      <c r="D36" s="84">
        <v>74</v>
      </c>
      <c r="E36" s="84">
        <v>50</v>
      </c>
      <c r="F36" s="84">
        <v>41</v>
      </c>
      <c r="G36" s="84">
        <v>53</v>
      </c>
      <c r="H36" s="84">
        <v>45</v>
      </c>
      <c r="I36" s="21" t="s">
        <v>22</v>
      </c>
      <c r="K36" s="71"/>
      <c r="L36" s="71"/>
      <c r="N36" s="31"/>
      <c r="P36" s="236" t="str">
        <f t="shared" si="1"/>
        <v>&amp; \textbf{Fast Greedy} &amp; {74} &amp; {50} &amp; {41} &amp; {53} &amp; {45} &amp; {-}\\</v>
      </c>
      <c r="Q36" s="232"/>
    </row>
    <row r="37" spans="2:17">
      <c r="B37" s="267" t="s">
        <v>24</v>
      </c>
      <c r="C37" s="19" t="s">
        <v>29</v>
      </c>
      <c r="D37" s="115" t="s">
        <v>22</v>
      </c>
      <c r="E37" s="115" t="s">
        <v>22</v>
      </c>
      <c r="F37" s="115" t="s">
        <v>22</v>
      </c>
      <c r="G37" s="115" t="s">
        <v>22</v>
      </c>
      <c r="H37" s="115" t="s">
        <v>22</v>
      </c>
      <c r="I37" s="115" t="s">
        <v>22</v>
      </c>
      <c r="K37" s="71"/>
      <c r="L37" s="71"/>
      <c r="N37" s="31"/>
      <c r="P37" s="236" t="str">
        <f t="shared" si="1"/>
        <v>&amp; \textbf{Spinglass} &amp; {-} &amp; {-} &amp; {-} &amp; {-} &amp; {-} &amp; {-}\\</v>
      </c>
      <c r="Q37" s="232"/>
    </row>
    <row r="38" spans="2:17">
      <c r="B38" s="265"/>
      <c r="C38" s="16" t="s">
        <v>30</v>
      </c>
      <c r="D38" s="109">
        <v>41</v>
      </c>
      <c r="E38" s="109">
        <v>46</v>
      </c>
      <c r="F38" s="109">
        <v>49</v>
      </c>
      <c r="G38" s="109">
        <v>42</v>
      </c>
      <c r="H38" s="109">
        <v>72</v>
      </c>
      <c r="I38" s="115" t="s">
        <v>22</v>
      </c>
      <c r="K38" s="71"/>
      <c r="L38" s="71"/>
      <c r="N38" s="31"/>
      <c r="P38" s="236" t="str">
        <f t="shared" si="1"/>
        <v>&amp; \textbf{Louvain} &amp; {41} &amp; {46} &amp; {49} &amp; {42} &amp; {72} &amp; {-}\\</v>
      </c>
      <c r="Q38" s="232"/>
    </row>
    <row r="39" spans="2:17" ht="15.75" thickBot="1">
      <c r="B39" s="266"/>
      <c r="C39" s="18" t="s">
        <v>34</v>
      </c>
      <c r="D39" s="84">
        <v>67</v>
      </c>
      <c r="E39" s="84">
        <v>49</v>
      </c>
      <c r="F39" s="84">
        <v>41</v>
      </c>
      <c r="G39" s="84">
        <v>46</v>
      </c>
      <c r="H39" s="21" t="s">
        <v>22</v>
      </c>
      <c r="I39" s="21" t="s">
        <v>22</v>
      </c>
      <c r="K39" s="71"/>
      <c r="L39" s="71"/>
      <c r="N39" s="31"/>
      <c r="P39" s="236" t="str">
        <f t="shared" si="1"/>
        <v>&amp; \textbf{Fast Greedy} &amp; {67} &amp; {49} &amp; {41} &amp; {46} &amp; {-} &amp; {-}\\</v>
      </c>
      <c r="Q39" s="232"/>
    </row>
    <row r="40" spans="2:17">
      <c r="B40" s="268" t="s">
        <v>25</v>
      </c>
      <c r="C40" s="19" t="s">
        <v>29</v>
      </c>
      <c r="D40" s="115" t="s">
        <v>22</v>
      </c>
      <c r="E40" s="115" t="s">
        <v>22</v>
      </c>
      <c r="F40" s="115" t="s">
        <v>22</v>
      </c>
      <c r="G40" s="115" t="s">
        <v>22</v>
      </c>
      <c r="H40" s="115" t="s">
        <v>22</v>
      </c>
      <c r="I40" s="115" t="s">
        <v>22</v>
      </c>
      <c r="K40" s="71"/>
      <c r="L40" s="71"/>
      <c r="N40" s="31"/>
      <c r="P40" s="236" t="str">
        <f t="shared" si="1"/>
        <v>&amp; \textbf{Spinglass} &amp; {-} &amp; {-} &amp; {-} &amp; {-} &amp; {-} &amp; {-}\\</v>
      </c>
      <c r="Q40" s="232"/>
    </row>
    <row r="41" spans="2:17">
      <c r="B41" s="262"/>
      <c r="C41" s="16" t="s">
        <v>30</v>
      </c>
      <c r="D41" s="13">
        <v>47</v>
      </c>
      <c r="E41" s="13">
        <v>41</v>
      </c>
      <c r="F41" s="13">
        <v>41</v>
      </c>
      <c r="G41" s="13">
        <v>70</v>
      </c>
      <c r="H41" s="115" t="s">
        <v>22</v>
      </c>
      <c r="I41" s="115" t="s">
        <v>22</v>
      </c>
      <c r="K41" s="71"/>
      <c r="L41" s="71"/>
      <c r="N41" s="31"/>
      <c r="P41" s="236" t="str">
        <f t="shared" si="1"/>
        <v>&amp; \textbf{Louvain} &amp; {47} &amp; {41} &amp; {41} &amp; {70} &amp; {-} &amp; {-}\\</v>
      </c>
      <c r="Q41" s="232"/>
    </row>
    <row r="42" spans="2:17" ht="15.75" thickBot="1">
      <c r="B42" s="269"/>
      <c r="C42" s="18" t="s">
        <v>34</v>
      </c>
      <c r="D42" s="207">
        <v>67</v>
      </c>
      <c r="E42" s="207">
        <v>41</v>
      </c>
      <c r="F42" s="207">
        <v>47</v>
      </c>
      <c r="G42" s="218" t="s">
        <v>22</v>
      </c>
      <c r="H42" s="218" t="s">
        <v>22</v>
      </c>
      <c r="I42" s="218" t="s">
        <v>22</v>
      </c>
      <c r="K42" s="71"/>
      <c r="L42" s="71"/>
      <c r="N42" s="31"/>
      <c r="P42" s="236" t="str">
        <f t="shared" si="1"/>
        <v>&amp; \textbf{Fast Greedy} &amp; {67} &amp; {41} &amp; {47} &amp; {-} &amp; {-} &amp; {-}\\</v>
      </c>
      <c r="Q42" s="232"/>
    </row>
    <row r="43" spans="2:17">
      <c r="B43" s="268" t="s">
        <v>26</v>
      </c>
      <c r="C43" s="19" t="s">
        <v>29</v>
      </c>
      <c r="D43" s="115" t="s">
        <v>22</v>
      </c>
      <c r="E43" s="115" t="s">
        <v>22</v>
      </c>
      <c r="F43" s="115" t="s">
        <v>22</v>
      </c>
      <c r="G43" s="115" t="s">
        <v>22</v>
      </c>
      <c r="H43" s="115" t="s">
        <v>22</v>
      </c>
      <c r="I43" s="115" t="s">
        <v>22</v>
      </c>
      <c r="K43" s="71"/>
      <c r="L43" s="71"/>
      <c r="N43" s="31"/>
      <c r="P43" s="236" t="str">
        <f t="shared" si="1"/>
        <v>&amp; \textbf{Spinglass} &amp; {-} &amp; {-} &amp; {-} &amp; {-} &amp; {-} &amp; {-}\\</v>
      </c>
      <c r="Q43" s="232"/>
    </row>
    <row r="44" spans="2:17">
      <c r="B44" s="262"/>
      <c r="C44" s="16" t="s">
        <v>30</v>
      </c>
      <c r="D44" s="109">
        <v>49</v>
      </c>
      <c r="E44" s="109">
        <v>46</v>
      </c>
      <c r="F44" s="109">
        <v>55</v>
      </c>
      <c r="G44" s="109">
        <v>65</v>
      </c>
      <c r="H44" s="115" t="s">
        <v>22</v>
      </c>
      <c r="I44" s="115" t="s">
        <v>22</v>
      </c>
      <c r="K44" s="71"/>
      <c r="L44" s="71"/>
      <c r="N44" s="31"/>
      <c r="P44" s="236" t="str">
        <f t="shared" si="1"/>
        <v>&amp; \textbf{Louvain} &amp; {49} &amp; {46} &amp; {55} &amp; {65} &amp; {-} &amp; {-}\\</v>
      </c>
      <c r="Q44" s="232"/>
    </row>
    <row r="45" spans="2:17" ht="15.75" thickBot="1">
      <c r="B45" s="269"/>
      <c r="C45" s="18" t="s">
        <v>34</v>
      </c>
      <c r="D45" s="84">
        <v>82</v>
      </c>
      <c r="E45" s="84">
        <v>49</v>
      </c>
      <c r="F45" s="84">
        <v>55</v>
      </c>
      <c r="G45" s="84">
        <v>46</v>
      </c>
      <c r="H45" s="21" t="s">
        <v>22</v>
      </c>
      <c r="I45" s="21" t="s">
        <v>22</v>
      </c>
      <c r="K45" s="71"/>
      <c r="L45" s="71"/>
      <c r="N45" s="31"/>
      <c r="P45" s="236" t="str">
        <f t="shared" si="1"/>
        <v>&amp; \textbf{Fast Greedy} &amp; {82} &amp; {49} &amp; {55} &amp; {46} &amp; {-} &amp; {-}\\</v>
      </c>
      <c r="Q45" s="232"/>
    </row>
    <row r="46" spans="2:17">
      <c r="B46" s="261" t="s">
        <v>27</v>
      </c>
      <c r="C46" s="17" t="s">
        <v>29</v>
      </c>
      <c r="D46" s="115" t="s">
        <v>22</v>
      </c>
      <c r="E46" s="115" t="s">
        <v>22</v>
      </c>
      <c r="F46" s="115" t="s">
        <v>22</v>
      </c>
      <c r="G46" s="115" t="s">
        <v>22</v>
      </c>
      <c r="H46" s="115" t="s">
        <v>22</v>
      </c>
      <c r="I46" s="115" t="s">
        <v>22</v>
      </c>
      <c r="K46" s="71"/>
      <c r="L46" s="71"/>
      <c r="N46" s="31"/>
      <c r="P46" s="236" t="str">
        <f t="shared" si="1"/>
        <v>&amp; \textbf{Spinglass} &amp; {-} &amp; {-} &amp; {-} &amp; {-} &amp; {-} &amp; {-}\\</v>
      </c>
      <c r="Q46" s="232"/>
    </row>
    <row r="47" spans="2:17">
      <c r="B47" s="262"/>
      <c r="C47" s="16" t="s">
        <v>30</v>
      </c>
      <c r="D47" s="109">
        <v>46</v>
      </c>
      <c r="E47" s="109">
        <v>41</v>
      </c>
      <c r="F47" s="109">
        <v>41</v>
      </c>
      <c r="G47" s="109">
        <v>57</v>
      </c>
      <c r="H47" s="109">
        <v>41</v>
      </c>
      <c r="I47" s="115" t="s">
        <v>22</v>
      </c>
      <c r="K47" s="71"/>
      <c r="L47" s="71"/>
      <c r="N47" s="31"/>
      <c r="P47" s="236" t="str">
        <f t="shared" si="1"/>
        <v>&amp; \textbf{Louvain} &amp; {46} &amp; {41} &amp; {41} &amp; {57} &amp; {41} &amp; {-}\\</v>
      </c>
      <c r="Q47" s="232"/>
    </row>
    <row r="48" spans="2:17">
      <c r="B48" s="262"/>
      <c r="C48" s="16" t="s">
        <v>34</v>
      </c>
      <c r="D48" s="109">
        <v>67</v>
      </c>
      <c r="E48" s="109">
        <v>48</v>
      </c>
      <c r="F48" s="109">
        <v>41</v>
      </c>
      <c r="G48" s="109">
        <v>46</v>
      </c>
      <c r="H48" s="109">
        <v>47</v>
      </c>
      <c r="I48" s="115" t="s">
        <v>22</v>
      </c>
      <c r="K48" s="71"/>
      <c r="L48" s="71"/>
      <c r="N48" s="31"/>
      <c r="P48" s="236" t="str">
        <f t="shared" si="1"/>
        <v>&amp; \textbf{Fast Greedy} &amp; {67} &amp; {48} &amp; {41} &amp; {46} &amp; {47} &amp; {-}\\</v>
      </c>
      <c r="Q48" s="232"/>
    </row>
    <row r="49" spans="1:17">
      <c r="M49" s="71"/>
      <c r="N49" s="31"/>
      <c r="Q49" s="232"/>
    </row>
    <row r="50" spans="1:17" ht="15.75" thickBo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32"/>
      <c r="O50" s="235"/>
      <c r="P50" s="229"/>
      <c r="Q50" s="233"/>
    </row>
    <row r="51" spans="1:17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31"/>
      <c r="Q51" s="234"/>
    </row>
    <row r="52" spans="1:17" ht="15.75" thickBot="1">
      <c r="M52" s="71"/>
      <c r="N52" s="31"/>
      <c r="Q52" s="232"/>
    </row>
    <row r="53" spans="1:17" ht="15.75" thickBot="1">
      <c r="B53" s="117" t="s">
        <v>43</v>
      </c>
      <c r="C53" s="271" t="s">
        <v>23</v>
      </c>
      <c r="D53" s="259"/>
      <c r="E53" s="272" t="s">
        <v>24</v>
      </c>
      <c r="F53" s="259"/>
      <c r="G53" s="272" t="s">
        <v>25</v>
      </c>
      <c r="H53" s="259"/>
      <c r="I53" s="272" t="s">
        <v>26</v>
      </c>
      <c r="J53" s="259"/>
      <c r="K53" s="260" t="s">
        <v>27</v>
      </c>
      <c r="L53" s="260"/>
      <c r="M53" s="71"/>
      <c r="N53" s="31"/>
      <c r="Q53" s="232"/>
    </row>
    <row r="54" spans="1:17">
      <c r="B54" s="106" t="s">
        <v>29</v>
      </c>
      <c r="C54" s="116" t="s">
        <v>22</v>
      </c>
      <c r="D54" s="116" t="s">
        <v>22</v>
      </c>
      <c r="E54" s="116" t="s">
        <v>22</v>
      </c>
      <c r="F54" s="116" t="s">
        <v>22</v>
      </c>
      <c r="G54" s="116" t="s">
        <v>22</v>
      </c>
      <c r="H54" s="116" t="s">
        <v>22</v>
      </c>
      <c r="I54" s="116" t="s">
        <v>22</v>
      </c>
      <c r="J54" s="116" t="s">
        <v>22</v>
      </c>
      <c r="K54" s="116" t="s">
        <v>22</v>
      </c>
      <c r="L54" s="116" t="s">
        <v>22</v>
      </c>
      <c r="M54" s="71"/>
      <c r="N54" s="31"/>
      <c r="Q54" s="232"/>
    </row>
    <row r="55" spans="1:17">
      <c r="B55" s="1" t="s">
        <v>30</v>
      </c>
      <c r="C55" s="109">
        <v>563</v>
      </c>
      <c r="D55" s="108">
        <v>0.97899999999999998</v>
      </c>
      <c r="E55" s="109">
        <v>564</v>
      </c>
      <c r="F55" s="108">
        <v>0.97899999999999998</v>
      </c>
      <c r="G55" s="109">
        <v>566</v>
      </c>
      <c r="H55" s="108">
        <v>0.92900000000000005</v>
      </c>
      <c r="I55" s="109">
        <v>563</v>
      </c>
      <c r="J55" s="108">
        <v>0.97799999999999998</v>
      </c>
      <c r="K55" s="109">
        <v>564</v>
      </c>
      <c r="L55" s="111">
        <v>0.96199999999999997</v>
      </c>
      <c r="M55" s="71"/>
      <c r="N55" s="31"/>
      <c r="Q55" s="232"/>
    </row>
    <row r="56" spans="1:17">
      <c r="B56" s="1" t="s">
        <v>34</v>
      </c>
      <c r="C56" s="109">
        <v>562</v>
      </c>
      <c r="D56" s="108">
        <v>0.97799999999999998</v>
      </c>
      <c r="E56" s="109">
        <v>564</v>
      </c>
      <c r="F56" s="108">
        <v>0.97899999999999998</v>
      </c>
      <c r="G56" s="109">
        <v>566</v>
      </c>
      <c r="H56" s="108">
        <v>0.92900000000000005</v>
      </c>
      <c r="I56" s="109">
        <v>563</v>
      </c>
      <c r="J56" s="108">
        <v>0.97799999999999998</v>
      </c>
      <c r="K56" s="109">
        <v>564</v>
      </c>
      <c r="L56" s="111">
        <v>0.96199999999999997</v>
      </c>
      <c r="M56" s="71"/>
      <c r="N56" s="31"/>
      <c r="Q56" s="232"/>
    </row>
    <row r="57" spans="1:17" ht="15.75" thickBot="1">
      <c r="M57" s="71"/>
      <c r="N57" s="31"/>
      <c r="Q57" s="232"/>
    </row>
    <row r="58" spans="1:17" ht="15.75" thickBot="1">
      <c r="B58" s="263" t="s">
        <v>43</v>
      </c>
      <c r="C58" s="264"/>
      <c r="D58" s="179" t="s">
        <v>35</v>
      </c>
      <c r="E58" s="107" t="s">
        <v>36</v>
      </c>
      <c r="F58" s="107" t="s">
        <v>37</v>
      </c>
      <c r="G58" s="107" t="s">
        <v>38</v>
      </c>
      <c r="H58" s="107" t="s">
        <v>39</v>
      </c>
      <c r="I58" s="220"/>
      <c r="N58" s="31"/>
      <c r="P58" s="293" t="s">
        <v>59</v>
      </c>
      <c r="Q58" s="232"/>
    </row>
    <row r="59" spans="1:17">
      <c r="B59" s="265" t="s">
        <v>23</v>
      </c>
      <c r="C59" s="17" t="s">
        <v>29</v>
      </c>
      <c r="D59" s="116" t="s">
        <v>22</v>
      </c>
      <c r="E59" s="116" t="s">
        <v>22</v>
      </c>
      <c r="F59" s="116" t="s">
        <v>22</v>
      </c>
      <c r="G59" s="116" t="s">
        <v>22</v>
      </c>
      <c r="H59" s="116" t="s">
        <v>22</v>
      </c>
      <c r="I59" s="220"/>
      <c r="N59" s="31"/>
      <c r="P59" s="292" t="str">
        <f>"&amp; "&amp;"\textbf{"&amp;C59&amp;"}"&amp;" &amp; "&amp;"{"&amp;D59&amp;"}"&amp;" &amp; "&amp;"{"&amp;E59&amp;"}"&amp;" &amp; "&amp;"{"&amp;F59&amp;"}"&amp;" &amp; "&amp;"{"&amp;G59&amp;"}"&amp;" &amp; "&amp;"{"&amp;H59&amp;"}"&amp;"\\"</f>
        <v>&amp; \textbf{Spinglass} &amp; {-} &amp; {-} &amp; {-} &amp; {-} &amp; {-}\\</v>
      </c>
      <c r="Q59" s="232"/>
    </row>
    <row r="60" spans="1:17">
      <c r="B60" s="265"/>
      <c r="C60" s="16" t="s">
        <v>30</v>
      </c>
      <c r="D60" s="13">
        <v>31</v>
      </c>
      <c r="E60" s="13">
        <v>21</v>
      </c>
      <c r="F60" s="13">
        <v>30</v>
      </c>
      <c r="G60" s="13">
        <v>35</v>
      </c>
      <c r="H60" s="6">
        <v>46</v>
      </c>
      <c r="I60" s="220"/>
      <c r="N60" s="31"/>
      <c r="P60" s="236" t="str">
        <f t="shared" ref="P60:P73" si="2">"&amp; "&amp;"\textbf{"&amp;C60&amp;"}"&amp;" &amp; "&amp;"{"&amp;D60&amp;"}"&amp;" &amp; "&amp;"{"&amp;E60&amp;"}"&amp;" &amp; "&amp;"{"&amp;F60&amp;"}"&amp;" &amp; "&amp;"{"&amp;G60&amp;"}"&amp;" &amp; "&amp;"{"&amp;H60&amp;"}"&amp;"\\"</f>
        <v>&amp; \textbf{Louvain} &amp; {31} &amp; {21} &amp; {30} &amp; {35} &amp; {46}\\</v>
      </c>
      <c r="Q60" s="232"/>
    </row>
    <row r="61" spans="1:17" ht="15.75" thickBot="1">
      <c r="B61" s="266"/>
      <c r="C61" s="18" t="s">
        <v>34</v>
      </c>
      <c r="D61" s="20">
        <v>45</v>
      </c>
      <c r="E61" s="20">
        <v>30</v>
      </c>
      <c r="F61" s="20">
        <v>21</v>
      </c>
      <c r="G61" s="20">
        <v>46</v>
      </c>
      <c r="H61" s="20">
        <v>35</v>
      </c>
      <c r="I61" s="220"/>
      <c r="N61" s="31"/>
      <c r="P61" s="236" t="str">
        <f t="shared" si="2"/>
        <v>&amp; \textbf{Fast Greedy} &amp; {45} &amp; {30} &amp; {21} &amp; {46} &amp; {35}\\</v>
      </c>
      <c r="Q61" s="232"/>
    </row>
    <row r="62" spans="1:17">
      <c r="B62" s="267" t="s">
        <v>24</v>
      </c>
      <c r="C62" s="19" t="s">
        <v>29</v>
      </c>
      <c r="D62" s="116" t="s">
        <v>22</v>
      </c>
      <c r="E62" s="116" t="s">
        <v>22</v>
      </c>
      <c r="F62" s="116" t="s">
        <v>22</v>
      </c>
      <c r="G62" s="116" t="s">
        <v>22</v>
      </c>
      <c r="H62" s="116" t="s">
        <v>22</v>
      </c>
      <c r="I62" s="220"/>
      <c r="N62" s="31"/>
      <c r="P62" s="236" t="str">
        <f t="shared" si="2"/>
        <v>&amp; \textbf{Spinglass} &amp; {-} &amp; {-} &amp; {-} &amp; {-} &amp; {-}\\</v>
      </c>
      <c r="Q62" s="232"/>
    </row>
    <row r="63" spans="1:17">
      <c r="B63" s="265"/>
      <c r="C63" s="16" t="s">
        <v>30</v>
      </c>
      <c r="D63" s="13">
        <v>46</v>
      </c>
      <c r="E63" s="13">
        <v>31</v>
      </c>
      <c r="F63" s="13">
        <v>21</v>
      </c>
      <c r="G63" s="13">
        <v>35</v>
      </c>
      <c r="H63" s="230" t="s">
        <v>22</v>
      </c>
      <c r="I63" s="220"/>
      <c r="N63" s="31"/>
      <c r="P63" s="236" t="str">
        <f t="shared" si="2"/>
        <v>&amp; \textbf{Louvain} &amp; {46} &amp; {31} &amp; {21} &amp; {35} &amp; {-}\\</v>
      </c>
      <c r="Q63" s="232"/>
    </row>
    <row r="64" spans="1:17" ht="15.75" thickBot="1">
      <c r="B64" s="266"/>
      <c r="C64" s="18" t="s">
        <v>34</v>
      </c>
      <c r="D64" s="20">
        <v>21</v>
      </c>
      <c r="E64" s="20">
        <v>31</v>
      </c>
      <c r="F64" s="20">
        <v>46</v>
      </c>
      <c r="G64" s="20">
        <v>35</v>
      </c>
      <c r="H64" s="231" t="s">
        <v>22</v>
      </c>
      <c r="I64" s="220"/>
      <c r="N64" s="31"/>
      <c r="P64" s="236" t="str">
        <f t="shared" si="2"/>
        <v>&amp; \textbf{Fast Greedy} &amp; {21} &amp; {31} &amp; {46} &amp; {35} &amp; {-}\\</v>
      </c>
      <c r="Q64" s="232"/>
    </row>
    <row r="65" spans="1:17">
      <c r="B65" s="268" t="s">
        <v>25</v>
      </c>
      <c r="C65" s="19" t="s">
        <v>29</v>
      </c>
      <c r="D65" s="116" t="s">
        <v>22</v>
      </c>
      <c r="E65" s="116" t="s">
        <v>22</v>
      </c>
      <c r="F65" s="116" t="s">
        <v>22</v>
      </c>
      <c r="G65" s="116" t="s">
        <v>22</v>
      </c>
      <c r="H65" s="116" t="s">
        <v>22</v>
      </c>
      <c r="I65" s="220"/>
      <c r="N65" s="31"/>
      <c r="P65" s="236" t="str">
        <f t="shared" si="2"/>
        <v>&amp; \textbf{Spinglass} &amp; {-} &amp; {-} &amp; {-} &amp; {-} &amp; {-}\\</v>
      </c>
      <c r="Q65" s="232"/>
    </row>
    <row r="66" spans="1:17">
      <c r="B66" s="262"/>
      <c r="C66" s="16" t="s">
        <v>30</v>
      </c>
      <c r="D66" s="13">
        <v>21</v>
      </c>
      <c r="E66" s="13">
        <v>28</v>
      </c>
      <c r="F66" s="13">
        <v>31</v>
      </c>
      <c r="G66" s="13">
        <v>42</v>
      </c>
      <c r="H66" s="230" t="s">
        <v>22</v>
      </c>
      <c r="I66" s="220"/>
      <c r="N66" s="31"/>
      <c r="P66" s="236" t="str">
        <f t="shared" si="2"/>
        <v>&amp; \textbf{Louvain} &amp; {21} &amp; {28} &amp; {31} &amp; {42} &amp; {-}\\</v>
      </c>
      <c r="Q66" s="232"/>
    </row>
    <row r="67" spans="1:17" ht="15.75" thickBot="1">
      <c r="B67" s="269"/>
      <c r="C67" s="18" t="s">
        <v>34</v>
      </c>
      <c r="D67" s="20">
        <v>42</v>
      </c>
      <c r="E67" s="20">
        <v>21</v>
      </c>
      <c r="F67" s="20">
        <v>28</v>
      </c>
      <c r="G67" s="20">
        <v>31</v>
      </c>
      <c r="H67" s="231" t="s">
        <v>22</v>
      </c>
      <c r="I67" s="220"/>
      <c r="N67" s="31"/>
      <c r="P67" s="236" t="str">
        <f t="shared" si="2"/>
        <v>&amp; \textbf{Fast Greedy} &amp; {42} &amp; {21} &amp; {28} &amp; {31} &amp; {-}\\</v>
      </c>
      <c r="Q67" s="232"/>
    </row>
    <row r="68" spans="1:17">
      <c r="B68" s="268" t="s">
        <v>26</v>
      </c>
      <c r="C68" s="19" t="s">
        <v>29</v>
      </c>
      <c r="D68" s="116" t="s">
        <v>22</v>
      </c>
      <c r="E68" s="116" t="s">
        <v>22</v>
      </c>
      <c r="F68" s="116" t="s">
        <v>22</v>
      </c>
      <c r="G68" s="116" t="s">
        <v>22</v>
      </c>
      <c r="H68" s="116" t="s">
        <v>22</v>
      </c>
      <c r="I68" s="220"/>
      <c r="N68" s="31"/>
      <c r="P68" s="236" t="str">
        <f t="shared" si="2"/>
        <v>&amp; \textbf{Spinglass} &amp; {-} &amp; {-} &amp; {-} &amp; {-} &amp; {-}\\</v>
      </c>
      <c r="Q68" s="232"/>
    </row>
    <row r="69" spans="1:17">
      <c r="B69" s="262"/>
      <c r="C69" s="16" t="s">
        <v>30</v>
      </c>
      <c r="D69" s="13">
        <v>31</v>
      </c>
      <c r="E69" s="13">
        <v>21</v>
      </c>
      <c r="F69" s="13">
        <v>46</v>
      </c>
      <c r="G69" s="13">
        <v>35</v>
      </c>
      <c r="H69" s="13">
        <v>30</v>
      </c>
      <c r="I69" s="220"/>
      <c r="N69" s="31"/>
      <c r="P69" s="236" t="str">
        <f t="shared" si="2"/>
        <v>&amp; \textbf{Louvain} &amp; {31} &amp; {21} &amp; {46} &amp; {35} &amp; {30}\\</v>
      </c>
      <c r="Q69" s="232"/>
    </row>
    <row r="70" spans="1:17" ht="15.75" thickBot="1">
      <c r="B70" s="269"/>
      <c r="C70" s="18" t="s">
        <v>34</v>
      </c>
      <c r="D70" s="20">
        <v>30</v>
      </c>
      <c r="E70" s="20">
        <v>21</v>
      </c>
      <c r="F70" s="20">
        <v>31</v>
      </c>
      <c r="G70" s="20">
        <v>46</v>
      </c>
      <c r="H70" s="84">
        <v>35</v>
      </c>
      <c r="I70" s="220"/>
      <c r="N70" s="31"/>
      <c r="P70" s="236" t="str">
        <f t="shared" si="2"/>
        <v>&amp; \textbf{Fast Greedy} &amp; {30} &amp; {21} &amp; {31} &amp; {46} &amp; {35}\\</v>
      </c>
      <c r="Q70" s="232"/>
    </row>
    <row r="71" spans="1:17">
      <c r="B71" s="261" t="s">
        <v>27</v>
      </c>
      <c r="C71" s="17" t="s">
        <v>29</v>
      </c>
      <c r="D71" s="116" t="s">
        <v>22</v>
      </c>
      <c r="E71" s="116" t="s">
        <v>22</v>
      </c>
      <c r="F71" s="116" t="s">
        <v>22</v>
      </c>
      <c r="G71" s="116" t="s">
        <v>22</v>
      </c>
      <c r="H71" s="116" t="s">
        <v>22</v>
      </c>
      <c r="I71" s="220"/>
      <c r="N71" s="31"/>
      <c r="P71" s="236" t="str">
        <f t="shared" si="2"/>
        <v>&amp; \textbf{Spinglass} &amp; {-} &amp; {-} &amp; {-} &amp; {-} &amp; {-}\\</v>
      </c>
      <c r="Q71" s="232"/>
    </row>
    <row r="72" spans="1:17">
      <c r="B72" s="262"/>
      <c r="C72" s="16" t="s">
        <v>30</v>
      </c>
      <c r="D72" s="13">
        <v>28</v>
      </c>
      <c r="E72" s="13">
        <v>21</v>
      </c>
      <c r="F72" s="13">
        <v>46</v>
      </c>
      <c r="G72" s="13">
        <v>30</v>
      </c>
      <c r="H72" s="13">
        <v>35</v>
      </c>
      <c r="I72" s="220"/>
      <c r="N72" s="31"/>
      <c r="P72" s="236" t="str">
        <f t="shared" si="2"/>
        <v>&amp; \textbf{Louvain} &amp; {28} &amp; {21} &amp; {46} &amp; {30} &amp; {35}\\</v>
      </c>
      <c r="Q72" s="232"/>
    </row>
    <row r="73" spans="1:17">
      <c r="B73" s="262"/>
      <c r="C73" s="16" t="s">
        <v>34</v>
      </c>
      <c r="D73" s="230" t="s">
        <v>22</v>
      </c>
      <c r="E73" s="230" t="s">
        <v>22</v>
      </c>
      <c r="F73" s="230" t="s">
        <v>22</v>
      </c>
      <c r="G73" s="230" t="s">
        <v>22</v>
      </c>
      <c r="H73" s="230" t="s">
        <v>22</v>
      </c>
      <c r="I73" s="220"/>
      <c r="N73" s="31"/>
      <c r="P73" s="236" t="str">
        <f t="shared" si="2"/>
        <v>&amp; \textbf{Fast Greedy} &amp; {-} &amp; {-} &amp; {-} &amp; {-} &amp; {-}\\</v>
      </c>
      <c r="Q73" s="232"/>
    </row>
    <row r="74" spans="1:17">
      <c r="M74" s="71"/>
      <c r="N74" s="31"/>
      <c r="Q74" s="232"/>
    </row>
    <row r="75" spans="1:17" ht="15.75" thickBo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32"/>
      <c r="O75" s="235"/>
      <c r="P75" s="229"/>
      <c r="Q75" s="233"/>
    </row>
  </sheetData>
  <mergeCells count="33">
    <mergeCell ref="C3:D3"/>
    <mergeCell ref="E3:F3"/>
    <mergeCell ref="G3:H3"/>
    <mergeCell ref="I3:J3"/>
    <mergeCell ref="K3:L3"/>
    <mergeCell ref="K28:L28"/>
    <mergeCell ref="C53:D53"/>
    <mergeCell ref="E53:F53"/>
    <mergeCell ref="G53:H53"/>
    <mergeCell ref="I53:J53"/>
    <mergeCell ref="K53:L53"/>
    <mergeCell ref="E28:F28"/>
    <mergeCell ref="G28:H28"/>
    <mergeCell ref="I28:J28"/>
    <mergeCell ref="B15:B17"/>
    <mergeCell ref="B18:B20"/>
    <mergeCell ref="B12:B14"/>
    <mergeCell ref="B9:B11"/>
    <mergeCell ref="B8:C8"/>
    <mergeCell ref="B21:B23"/>
    <mergeCell ref="C28:D28"/>
    <mergeCell ref="B37:B39"/>
    <mergeCell ref="B40:B42"/>
    <mergeCell ref="B43:B45"/>
    <mergeCell ref="B46:B48"/>
    <mergeCell ref="B33:C33"/>
    <mergeCell ref="B34:B36"/>
    <mergeCell ref="B71:B73"/>
    <mergeCell ref="B58:C58"/>
    <mergeCell ref="B59:B61"/>
    <mergeCell ref="B62:B64"/>
    <mergeCell ref="B65:B67"/>
    <mergeCell ref="B68:B70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11"/>
  <sheetViews>
    <sheetView topLeftCell="A37" workbookViewId="0">
      <selection activeCell="Z7" sqref="Z7"/>
    </sheetView>
  </sheetViews>
  <sheetFormatPr defaultRowHeight="15"/>
  <cols>
    <col min="3" max="3" width="11.5703125" bestFit="1" customWidth="1"/>
    <col min="4" max="4" width="19.28515625" bestFit="1" customWidth="1"/>
    <col min="5" max="5" width="17" bestFit="1" customWidth="1"/>
    <col min="6" max="6" width="21.42578125" customWidth="1"/>
    <col min="7" max="7" width="21" bestFit="1" customWidth="1"/>
    <col min="8" max="8" width="19.28515625" bestFit="1" customWidth="1"/>
    <col min="9" max="9" width="17" bestFit="1" customWidth="1"/>
    <col min="10" max="10" width="21.7109375" bestFit="1" customWidth="1"/>
    <col min="11" max="11" width="21" bestFit="1" customWidth="1"/>
    <col min="13" max="13" width="68.85546875" bestFit="1" customWidth="1"/>
    <col min="15" max="15" width="16.42578125" bestFit="1" customWidth="1"/>
    <col min="17" max="17" width="16.42578125" bestFit="1" customWidth="1"/>
    <col min="19" max="19" width="16.42578125" bestFit="1" customWidth="1"/>
    <col min="21" max="21" width="16.42578125" bestFit="1" customWidth="1"/>
    <col min="23" max="23" width="16.42578125" bestFit="1" customWidth="1"/>
    <col min="26" max="26" width="122" bestFit="1" customWidth="1"/>
  </cols>
  <sheetData>
    <row r="1" spans="2:27">
      <c r="X1" s="31"/>
      <c r="AA1" s="243"/>
    </row>
    <row r="2" spans="2:27" ht="15.75" thickBot="1">
      <c r="X2" s="31"/>
      <c r="AA2" s="243"/>
    </row>
    <row r="3" spans="2:27" ht="15.75" thickBot="1">
      <c r="B3" s="263" t="s">
        <v>41</v>
      </c>
      <c r="C3" s="264"/>
      <c r="D3" s="270" t="s">
        <v>35</v>
      </c>
      <c r="E3" s="259"/>
      <c r="F3" s="272" t="s">
        <v>36</v>
      </c>
      <c r="G3" s="259"/>
      <c r="H3" s="272" t="s">
        <v>37</v>
      </c>
      <c r="I3" s="259"/>
      <c r="J3" s="100"/>
      <c r="K3" s="100"/>
      <c r="L3" s="100"/>
      <c r="M3" s="100"/>
      <c r="N3" s="71"/>
      <c r="X3" s="31"/>
      <c r="Z3" s="293" t="s">
        <v>59</v>
      </c>
      <c r="AA3" s="243"/>
    </row>
    <row r="4" spans="2:27">
      <c r="B4" s="284" t="s">
        <v>23</v>
      </c>
      <c r="C4" s="58" t="s">
        <v>29</v>
      </c>
      <c r="D4" s="95" t="s">
        <v>22</v>
      </c>
      <c r="E4" s="95" t="s">
        <v>22</v>
      </c>
      <c r="F4" s="95" t="s">
        <v>22</v>
      </c>
      <c r="G4" s="95" t="s">
        <v>22</v>
      </c>
      <c r="H4" s="95" t="s">
        <v>22</v>
      </c>
      <c r="I4" s="95" t="s">
        <v>22</v>
      </c>
      <c r="J4" s="100"/>
      <c r="K4" s="100"/>
      <c r="L4" s="100"/>
      <c r="M4" s="100"/>
      <c r="N4" s="71"/>
      <c r="X4" s="31"/>
      <c r="Z4" s="292" t="str">
        <f>"&amp; "&amp;"{"&amp;D4&amp;"}"&amp;" &amp; "&amp;"{"&amp;F4&amp;"}"&amp;" &amp; "&amp;"{"&amp;H4&amp;"}"&amp;"\\"&amp;"&amp; "&amp;"{"&amp;E4&amp;"}"&amp;" &amp; "&amp;"{"&amp;G4&amp;"}"&amp;" &amp; "&amp;"{"&amp;I4&amp;"}"&amp;"\\"</f>
        <v>&amp; {-} &amp; {-} &amp; {-}\\&amp; {-} &amp; {-} &amp; {-}\\</v>
      </c>
      <c r="AA4" s="243"/>
    </row>
    <row r="5" spans="2:27">
      <c r="B5" s="285"/>
      <c r="C5" s="23" t="s">
        <v>30</v>
      </c>
      <c r="D5" s="29">
        <v>47</v>
      </c>
      <c r="E5" s="24">
        <v>105055256</v>
      </c>
      <c r="F5" s="29">
        <v>33</v>
      </c>
      <c r="G5" s="24">
        <v>103554690</v>
      </c>
      <c r="H5" s="29">
        <v>18</v>
      </c>
      <c r="I5" s="24">
        <v>44263720</v>
      </c>
      <c r="J5" s="100"/>
      <c r="K5" s="100"/>
      <c r="L5" s="100"/>
      <c r="M5" s="100"/>
      <c r="N5" s="71"/>
      <c r="X5" s="31"/>
      <c r="Z5" s="236" t="str">
        <f t="shared" ref="Z5:Z18" si="0">"&amp; "&amp;"{"&amp;D5&amp;"}"&amp;" &amp; "&amp;"{"&amp;F5&amp;"}"&amp;" &amp; "&amp;"{"&amp;H5&amp;"}"&amp;"\\"&amp;"&amp; "&amp;"{"&amp;E5&amp;"}"&amp;" &amp; "&amp;"{"&amp;G5&amp;"}"&amp;" &amp; "&amp;"{"&amp;I5&amp;"}"&amp;"\\"</f>
        <v>&amp; {47} &amp; {33} &amp; {18}\\&amp; {105055256} &amp; {103554690} &amp; {44263720}\\</v>
      </c>
      <c r="AA5" s="243"/>
    </row>
    <row r="6" spans="2:27" ht="15.75" thickBot="1">
      <c r="B6" s="286"/>
      <c r="C6" s="26" t="s">
        <v>34</v>
      </c>
      <c r="D6" s="30">
        <v>18</v>
      </c>
      <c r="E6" s="27">
        <v>44263720</v>
      </c>
      <c r="F6" s="30">
        <v>33</v>
      </c>
      <c r="G6" s="27">
        <v>103554690</v>
      </c>
      <c r="H6" s="30">
        <v>47</v>
      </c>
      <c r="I6" s="27">
        <v>105055256</v>
      </c>
      <c r="J6" s="100"/>
      <c r="K6" s="100"/>
      <c r="L6" s="100"/>
      <c r="M6" s="100"/>
      <c r="N6" s="71"/>
      <c r="X6" s="31"/>
      <c r="Z6" s="236" t="str">
        <f t="shared" si="0"/>
        <v>&amp; {18} &amp; {33} &amp; {47}\\&amp; {44263720} &amp; {103554690} &amp; {105055256}\\</v>
      </c>
      <c r="AA6" s="243"/>
    </row>
    <row r="7" spans="2:27">
      <c r="B7" s="275" t="s">
        <v>24</v>
      </c>
      <c r="C7" s="33" t="s">
        <v>29</v>
      </c>
      <c r="D7" s="86" t="s">
        <v>22</v>
      </c>
      <c r="E7" s="86" t="s">
        <v>22</v>
      </c>
      <c r="F7" s="86" t="s">
        <v>22</v>
      </c>
      <c r="G7" s="86" t="s">
        <v>22</v>
      </c>
      <c r="H7" s="86" t="s">
        <v>22</v>
      </c>
      <c r="I7" s="86" t="s">
        <v>22</v>
      </c>
      <c r="J7" s="100"/>
      <c r="K7" s="100"/>
      <c r="L7" s="100"/>
      <c r="M7" s="100"/>
      <c r="N7" s="71"/>
      <c r="X7" s="31"/>
      <c r="Z7" s="236" t="str">
        <f t="shared" si="0"/>
        <v>&amp; {-} &amp; {-} &amp; {-}\\&amp; {-} &amp; {-} &amp; {-}\\</v>
      </c>
      <c r="AA7" s="243"/>
    </row>
    <row r="8" spans="2:27">
      <c r="B8" s="276"/>
      <c r="C8" s="36" t="s">
        <v>30</v>
      </c>
      <c r="D8" s="34">
        <v>33</v>
      </c>
      <c r="E8" s="35">
        <v>103554690</v>
      </c>
      <c r="F8" s="34">
        <v>18</v>
      </c>
      <c r="G8" s="35">
        <v>44263720</v>
      </c>
      <c r="H8" s="34">
        <v>47</v>
      </c>
      <c r="I8" s="35">
        <v>105055256</v>
      </c>
      <c r="J8" s="100"/>
      <c r="K8" s="100"/>
      <c r="L8" s="100"/>
      <c r="M8" s="100"/>
      <c r="N8" s="71"/>
      <c r="X8" s="31"/>
      <c r="Z8" s="236" t="str">
        <f t="shared" si="0"/>
        <v>&amp; {33} &amp; {18} &amp; {47}\\&amp; {103554690} &amp; {44263720} &amp; {105055256}\\</v>
      </c>
      <c r="AA8" s="243"/>
    </row>
    <row r="9" spans="2:27" ht="15.75" thickBot="1">
      <c r="B9" s="277"/>
      <c r="C9" s="37" t="s">
        <v>34</v>
      </c>
      <c r="D9" s="38">
        <v>18</v>
      </c>
      <c r="E9" s="39">
        <v>44263720</v>
      </c>
      <c r="F9" s="38">
        <v>33</v>
      </c>
      <c r="G9" s="39">
        <v>103554690</v>
      </c>
      <c r="H9" s="38">
        <v>47</v>
      </c>
      <c r="I9" s="39">
        <v>105055256</v>
      </c>
      <c r="J9" s="100"/>
      <c r="K9" s="100"/>
      <c r="L9" s="100"/>
      <c r="M9" s="100"/>
      <c r="N9" s="71"/>
      <c r="X9" s="31"/>
      <c r="Z9" s="236" t="str">
        <f t="shared" si="0"/>
        <v>&amp; {18} &amp; {33} &amp; {47}\\&amp; {44263720} &amp; {103554690} &amp; {105055256}\\</v>
      </c>
      <c r="AA9" s="243"/>
    </row>
    <row r="10" spans="2:27">
      <c r="B10" s="278" t="s">
        <v>25</v>
      </c>
      <c r="C10" s="40" t="s">
        <v>29</v>
      </c>
      <c r="D10" s="85" t="s">
        <v>22</v>
      </c>
      <c r="E10" s="85" t="s">
        <v>22</v>
      </c>
      <c r="F10" s="85" t="s">
        <v>22</v>
      </c>
      <c r="G10" s="85" t="s">
        <v>22</v>
      </c>
      <c r="H10" s="85" t="s">
        <v>22</v>
      </c>
      <c r="I10" s="85" t="s">
        <v>22</v>
      </c>
      <c r="J10" s="100"/>
      <c r="K10" s="100"/>
      <c r="L10" s="100"/>
      <c r="M10" s="100"/>
      <c r="N10" s="71"/>
      <c r="X10" s="31"/>
      <c r="Z10" s="236" t="str">
        <f t="shared" si="0"/>
        <v>&amp; {-} &amp; {-} &amp; {-}\\&amp; {-} &amp; {-} &amp; {-}\\</v>
      </c>
      <c r="AA10" s="243"/>
    </row>
    <row r="11" spans="2:27">
      <c r="B11" s="279"/>
      <c r="C11" s="43" t="s">
        <v>30</v>
      </c>
      <c r="D11" s="41">
        <v>33</v>
      </c>
      <c r="E11" s="42">
        <v>103554690</v>
      </c>
      <c r="F11" s="41">
        <v>18</v>
      </c>
      <c r="G11" s="42">
        <v>44263720</v>
      </c>
      <c r="H11" s="41">
        <v>47</v>
      </c>
      <c r="I11" s="42">
        <v>105055256</v>
      </c>
      <c r="J11" s="100"/>
      <c r="K11" s="100"/>
      <c r="L11" s="100"/>
      <c r="M11" s="100"/>
      <c r="N11" s="71"/>
      <c r="X11" s="31"/>
      <c r="Z11" s="236" t="str">
        <f t="shared" si="0"/>
        <v>&amp; {33} &amp; {18} &amp; {47}\\&amp; {103554690} &amp; {44263720} &amp; {105055256}\\</v>
      </c>
      <c r="AA11" s="243"/>
    </row>
    <row r="12" spans="2:27" ht="15.75" thickBot="1">
      <c r="B12" s="280"/>
      <c r="C12" s="44" t="s">
        <v>34</v>
      </c>
      <c r="D12" s="45">
        <v>18</v>
      </c>
      <c r="E12" s="46">
        <v>44263720</v>
      </c>
      <c r="F12" s="45">
        <v>33</v>
      </c>
      <c r="G12" s="46">
        <v>103554690</v>
      </c>
      <c r="H12" s="45">
        <v>35</v>
      </c>
      <c r="I12" s="46">
        <v>87514853</v>
      </c>
      <c r="J12" s="100"/>
      <c r="K12" s="100"/>
      <c r="L12" s="100"/>
      <c r="M12" s="100"/>
      <c r="N12" s="71"/>
      <c r="X12" s="31"/>
      <c r="Z12" s="236" t="str">
        <f t="shared" si="0"/>
        <v>&amp; {18} &amp; {33} &amp; {35}\\&amp; {44263720} &amp; {103554690} &amp; {87514853}\\</v>
      </c>
      <c r="AA12" s="243"/>
    </row>
    <row r="13" spans="2:27">
      <c r="B13" s="281" t="s">
        <v>26</v>
      </c>
      <c r="C13" s="47" t="s">
        <v>29</v>
      </c>
      <c r="D13" s="67" t="s">
        <v>22</v>
      </c>
      <c r="E13" s="67" t="s">
        <v>22</v>
      </c>
      <c r="F13" s="67" t="s">
        <v>22</v>
      </c>
      <c r="G13" s="67" t="s">
        <v>22</v>
      </c>
      <c r="H13" s="67" t="s">
        <v>22</v>
      </c>
      <c r="I13" s="67" t="s">
        <v>22</v>
      </c>
      <c r="J13" s="100"/>
      <c r="K13" s="100"/>
      <c r="L13" s="100"/>
      <c r="M13" s="100"/>
      <c r="N13" s="71"/>
      <c r="X13" s="31"/>
      <c r="Z13" s="236" t="str">
        <f>"&amp; "&amp;"{"&amp;D13&amp;"}"&amp;" &amp; "&amp;"{"&amp;F13&amp;"}"&amp;" &amp; "&amp;"{"&amp;H13&amp;"}"&amp;"\\"&amp;"&amp; "&amp;"{"&amp;E13&amp;"}"&amp;" &amp; "&amp;"{"&amp;G13&amp;"}"&amp;" &amp; "&amp;"{"&amp;I13&amp;"}"&amp;"\\"</f>
        <v>&amp; {-} &amp; {-} &amp; {-}\\&amp; {-} &amp; {-} &amp; {-}\\</v>
      </c>
      <c r="AA13" s="243"/>
    </row>
    <row r="14" spans="2:27">
      <c r="B14" s="282"/>
      <c r="C14" s="48" t="s">
        <v>30</v>
      </c>
      <c r="D14" s="59">
        <v>33</v>
      </c>
      <c r="E14" s="55">
        <v>103554690</v>
      </c>
      <c r="F14" s="59">
        <v>35</v>
      </c>
      <c r="G14" s="55">
        <v>87514853</v>
      </c>
      <c r="H14" s="68" t="s">
        <v>22</v>
      </c>
      <c r="I14" s="104" t="s">
        <v>22</v>
      </c>
      <c r="J14" s="100"/>
      <c r="K14" s="100"/>
      <c r="L14" s="100"/>
      <c r="M14" s="100"/>
      <c r="N14" s="71"/>
      <c r="X14" s="31"/>
      <c r="Z14" s="236" t="str">
        <f t="shared" si="0"/>
        <v>&amp; {33} &amp; {35} &amp; {-}\\&amp; {103554690} &amp; {87514853} &amp; {-}\\</v>
      </c>
      <c r="AA14" s="243"/>
    </row>
    <row r="15" spans="2:27" ht="15.75" thickBot="1">
      <c r="B15" s="283"/>
      <c r="C15" s="49" t="s">
        <v>34</v>
      </c>
      <c r="D15" s="50">
        <v>33</v>
      </c>
      <c r="E15" s="51">
        <v>103554690</v>
      </c>
      <c r="F15" s="50">
        <v>35</v>
      </c>
      <c r="G15" s="51">
        <v>87514853</v>
      </c>
      <c r="H15" s="61" t="s">
        <v>22</v>
      </c>
      <c r="I15" s="132" t="s">
        <v>22</v>
      </c>
      <c r="J15" s="100"/>
      <c r="K15" s="100"/>
      <c r="L15" s="100"/>
      <c r="M15" s="100"/>
      <c r="N15" s="71"/>
      <c r="X15" s="31"/>
      <c r="Z15" s="236" t="str">
        <f t="shared" si="0"/>
        <v>&amp; {33} &amp; {35} &amp; {-}\\&amp; {103554690} &amp; {87514853} &amp; {-}\\</v>
      </c>
      <c r="AA15" s="243"/>
    </row>
    <row r="16" spans="2:27">
      <c r="B16" s="273" t="s">
        <v>27</v>
      </c>
      <c r="C16" s="56" t="s">
        <v>29</v>
      </c>
      <c r="D16" s="62" t="s">
        <v>22</v>
      </c>
      <c r="E16" s="62" t="s">
        <v>22</v>
      </c>
      <c r="F16" s="62" t="s">
        <v>22</v>
      </c>
      <c r="G16" s="62" t="s">
        <v>22</v>
      </c>
      <c r="H16" s="62" t="s">
        <v>22</v>
      </c>
      <c r="I16" s="62" t="s">
        <v>22</v>
      </c>
      <c r="J16" s="100"/>
      <c r="K16" s="100"/>
      <c r="L16" s="100"/>
      <c r="M16" s="100"/>
      <c r="N16" s="71"/>
      <c r="X16" s="31"/>
      <c r="Z16" s="236" t="str">
        <f t="shared" si="0"/>
        <v>&amp; {-} &amp; {-} &amp; {-}\\&amp; {-} &amp; {-} &amp; {-}\\</v>
      </c>
      <c r="AA16" s="243"/>
    </row>
    <row r="17" spans="2:27">
      <c r="B17" s="274"/>
      <c r="C17" s="54" t="s">
        <v>30</v>
      </c>
      <c r="D17" s="60">
        <v>33</v>
      </c>
      <c r="E17" s="53">
        <v>103554690</v>
      </c>
      <c r="F17" s="60">
        <v>35</v>
      </c>
      <c r="G17" s="53">
        <v>87514853</v>
      </c>
      <c r="H17" s="60">
        <v>18</v>
      </c>
      <c r="I17" s="53">
        <v>44263720</v>
      </c>
      <c r="J17" s="100"/>
      <c r="K17" s="100"/>
      <c r="L17" s="100"/>
      <c r="M17" s="100"/>
      <c r="N17" s="71"/>
      <c r="X17" s="31"/>
      <c r="Z17" s="236" t="str">
        <f t="shared" si="0"/>
        <v>&amp; {33} &amp; {35} &amp; {18}\\&amp; {103554690} &amp; {87514853} &amp; {44263720}\\</v>
      </c>
      <c r="AA17" s="243"/>
    </row>
    <row r="18" spans="2:27">
      <c r="B18" s="274"/>
      <c r="C18" s="54" t="s">
        <v>34</v>
      </c>
      <c r="D18" s="60">
        <v>18</v>
      </c>
      <c r="E18" s="53">
        <v>44263720</v>
      </c>
      <c r="F18" s="60">
        <v>33</v>
      </c>
      <c r="G18" s="53">
        <v>103554690</v>
      </c>
      <c r="H18" s="60">
        <v>35</v>
      </c>
      <c r="I18" s="53">
        <v>87514853</v>
      </c>
      <c r="J18" s="100"/>
      <c r="K18" s="100"/>
      <c r="L18" s="100"/>
      <c r="M18" s="100"/>
      <c r="N18" s="71"/>
      <c r="X18" s="31"/>
      <c r="Z18" s="236" t="str">
        <f t="shared" si="0"/>
        <v>&amp; {18} &amp; {33} &amp; {35}\\&amp; {44263720} &amp; {103554690} &amp; {87514853}\\</v>
      </c>
      <c r="AA18" s="243"/>
    </row>
    <row r="19" spans="2:27" ht="15.75" thickBot="1">
      <c r="X19" s="31"/>
      <c r="Z19" s="237"/>
      <c r="AA19" s="243"/>
    </row>
    <row r="20" spans="2:27" ht="30.75" thickBot="1">
      <c r="B20" s="287" t="s">
        <v>41</v>
      </c>
      <c r="C20" s="291"/>
      <c r="D20" s="182" t="s">
        <v>50</v>
      </c>
      <c r="E20" s="183" t="s">
        <v>51</v>
      </c>
      <c r="F20" s="183" t="s">
        <v>52</v>
      </c>
      <c r="G20" s="184" t="s">
        <v>53</v>
      </c>
      <c r="H20" s="185" t="s">
        <v>54</v>
      </c>
      <c r="I20" s="186" t="s">
        <v>55</v>
      </c>
      <c r="J20" s="185" t="s">
        <v>56</v>
      </c>
      <c r="K20" s="183" t="s">
        <v>57</v>
      </c>
      <c r="M20" s="238" t="s">
        <v>59</v>
      </c>
      <c r="W20" s="71"/>
      <c r="X20" s="71"/>
      <c r="Y20" s="188"/>
      <c r="Z20" s="237"/>
      <c r="AA20" s="243"/>
    </row>
    <row r="21" spans="2:27">
      <c r="B21" s="284" t="s">
        <v>23</v>
      </c>
      <c r="C21" s="58" t="s">
        <v>29</v>
      </c>
      <c r="D21" s="95" t="s">
        <v>22</v>
      </c>
      <c r="E21" s="95" t="s">
        <v>22</v>
      </c>
      <c r="F21" s="95" t="s">
        <v>22</v>
      </c>
      <c r="G21" s="193" t="s">
        <v>22</v>
      </c>
      <c r="H21" s="194" t="s">
        <v>22</v>
      </c>
      <c r="I21" s="193" t="s">
        <v>22</v>
      </c>
      <c r="J21" s="194" t="s">
        <v>22</v>
      </c>
      <c r="K21" s="95" t="s">
        <v>22</v>
      </c>
      <c r="M21" s="239" t="str">
        <f>"&amp; "&amp;"{"&amp;F21&amp;"}"&amp;" &amp; "&amp;"{"&amp;H21&amp;"}"&amp;" &amp; "&amp;"{"&amp;J21&amp;"}"&amp;"\\"&amp;"&amp; "&amp;"{"&amp;G21&amp;"}"&amp;" &amp; "&amp;"{"&amp;I21&amp;"}"&amp;" &amp; "&amp;"{"&amp;K21&amp;"}"&amp;"\\"</f>
        <v>&amp; {-} &amp; {-} &amp; {-}\\&amp; {-} &amp; {-} &amp; {-}\\</v>
      </c>
      <c r="X21" s="31"/>
      <c r="Z21" s="237"/>
      <c r="AA21" s="243"/>
    </row>
    <row r="22" spans="2:27">
      <c r="B22" s="285"/>
      <c r="C22" s="23" t="s">
        <v>30</v>
      </c>
      <c r="D22" s="25">
        <f>D5+F5+H5</f>
        <v>98</v>
      </c>
      <c r="E22" s="126">
        <f>E5+G5+I5</f>
        <v>252873666</v>
      </c>
      <c r="F22" s="25">
        <v>95</v>
      </c>
      <c r="G22" s="189">
        <v>239332699</v>
      </c>
      <c r="H22" s="190">
        <v>477</v>
      </c>
      <c r="I22" s="136">
        <v>1011543593</v>
      </c>
      <c r="J22" s="147">
        <f>H22-F22</f>
        <v>382</v>
      </c>
      <c r="K22" s="126">
        <f>I22-G22</f>
        <v>772210894</v>
      </c>
      <c r="M22" s="239" t="str">
        <f t="shared" ref="M22:M35" si="1">"&amp; "&amp;"{"&amp;F22&amp;"}"&amp;" &amp; "&amp;"{"&amp;H22&amp;"}"&amp;" &amp; "&amp;"{"&amp;J22&amp;"}"&amp;"\\"&amp;"&amp; "&amp;"{"&amp;G22&amp;"}"&amp;" &amp; "&amp;"{"&amp;I22&amp;"}"&amp;" &amp; "&amp;"{"&amp;K22&amp;"}"&amp;"\\"</f>
        <v>&amp; {95} &amp; {477} &amp; {382}\\&amp; {239332699} &amp; {1011543593} &amp; {772210894}\\</v>
      </c>
      <c r="X22" s="31"/>
      <c r="Z22" s="237"/>
      <c r="AA22" s="243"/>
    </row>
    <row r="23" spans="2:27" ht="15.75" thickBot="1">
      <c r="B23" s="286"/>
      <c r="C23" s="26" t="s">
        <v>34</v>
      </c>
      <c r="D23" s="28">
        <f>D6+F6+H6</f>
        <v>98</v>
      </c>
      <c r="E23" s="127">
        <f>E6+G6+I6</f>
        <v>252873666</v>
      </c>
      <c r="F23" s="28">
        <v>95</v>
      </c>
      <c r="G23" s="127">
        <v>239332699</v>
      </c>
      <c r="H23" s="190">
        <v>477</v>
      </c>
      <c r="I23" s="137">
        <v>1011543593</v>
      </c>
      <c r="J23" s="147">
        <f>H23-F23</f>
        <v>382</v>
      </c>
      <c r="K23" s="204">
        <f>I23-G23</f>
        <v>772210894</v>
      </c>
      <c r="M23" s="239" t="str">
        <f t="shared" si="1"/>
        <v>&amp; {95} &amp; {477} &amp; {382}\\&amp; {239332699} &amp; {1011543593} &amp; {772210894}\\</v>
      </c>
      <c r="X23" s="31"/>
      <c r="Z23" s="237"/>
      <c r="AA23" s="243"/>
    </row>
    <row r="24" spans="2:27">
      <c r="B24" s="275" t="s">
        <v>24</v>
      </c>
      <c r="C24" s="33" t="s">
        <v>29</v>
      </c>
      <c r="D24" s="88" t="s">
        <v>22</v>
      </c>
      <c r="E24" s="88" t="s">
        <v>22</v>
      </c>
      <c r="F24" s="88" t="s">
        <v>22</v>
      </c>
      <c r="G24" s="191" t="s">
        <v>22</v>
      </c>
      <c r="H24" s="192" t="s">
        <v>22</v>
      </c>
      <c r="I24" s="191" t="s">
        <v>22</v>
      </c>
      <c r="J24" s="192" t="s">
        <v>22</v>
      </c>
      <c r="K24" s="86" t="s">
        <v>22</v>
      </c>
      <c r="M24" s="239" t="str">
        <f t="shared" si="1"/>
        <v>&amp; {-} &amp; {-} &amp; {-}\\&amp; {-} &amp; {-} &amp; {-}\\</v>
      </c>
      <c r="X24" s="31"/>
      <c r="Z24" s="237"/>
      <c r="AA24" s="243"/>
    </row>
    <row r="25" spans="2:27">
      <c r="B25" s="276"/>
      <c r="C25" s="36" t="s">
        <v>30</v>
      </c>
      <c r="D25" s="69">
        <f>D8+F8+H8</f>
        <v>98</v>
      </c>
      <c r="E25" s="128">
        <f>E8+G8+I8</f>
        <v>252873666</v>
      </c>
      <c r="F25" s="69">
        <v>95</v>
      </c>
      <c r="G25" s="138">
        <v>239332699</v>
      </c>
      <c r="H25" s="172">
        <v>477</v>
      </c>
      <c r="I25" s="138">
        <v>1011543593</v>
      </c>
      <c r="J25" s="159">
        <f>H25-F25</f>
        <v>382</v>
      </c>
      <c r="K25" s="128">
        <f t="shared" ref="K25:K28" si="2">I25-G25</f>
        <v>772210894</v>
      </c>
      <c r="M25" s="239" t="str">
        <f t="shared" si="1"/>
        <v>&amp; {95} &amp; {477} &amp; {382}\\&amp; {239332699} &amp; {1011543593} &amp; {772210894}\\</v>
      </c>
      <c r="X25" s="31"/>
      <c r="Z25" s="237"/>
      <c r="AA25" s="243"/>
    </row>
    <row r="26" spans="2:27" ht="15.75" thickBot="1">
      <c r="B26" s="277"/>
      <c r="C26" s="37" t="s">
        <v>34</v>
      </c>
      <c r="D26" s="64">
        <f>D9+F9+H9</f>
        <v>98</v>
      </c>
      <c r="E26" s="89">
        <f>E9+G9+I9</f>
        <v>252873666</v>
      </c>
      <c r="F26" s="64">
        <v>95</v>
      </c>
      <c r="G26" s="89">
        <v>239332699</v>
      </c>
      <c r="H26" s="172">
        <v>477</v>
      </c>
      <c r="I26" s="139">
        <v>1011543593</v>
      </c>
      <c r="J26" s="159">
        <f>H26-F26</f>
        <v>382</v>
      </c>
      <c r="K26" s="206">
        <f>I26-G26</f>
        <v>772210894</v>
      </c>
      <c r="M26" s="239" t="str">
        <f t="shared" si="1"/>
        <v>&amp; {95} &amp; {477} &amp; {382}\\&amp; {239332699} &amp; {1011543593} &amp; {772210894}\\</v>
      </c>
      <c r="X26" s="31"/>
      <c r="Z26" s="237"/>
      <c r="AA26" s="243"/>
    </row>
    <row r="27" spans="2:27">
      <c r="B27" s="278" t="s">
        <v>25</v>
      </c>
      <c r="C27" s="40" t="s">
        <v>29</v>
      </c>
      <c r="D27" s="90" t="s">
        <v>22</v>
      </c>
      <c r="E27" s="90" t="s">
        <v>22</v>
      </c>
      <c r="F27" s="90" t="s">
        <v>22</v>
      </c>
      <c r="G27" s="195" t="s">
        <v>22</v>
      </c>
      <c r="H27" s="196" t="s">
        <v>22</v>
      </c>
      <c r="I27" s="195" t="s">
        <v>22</v>
      </c>
      <c r="J27" s="196" t="s">
        <v>22</v>
      </c>
      <c r="K27" s="85" t="s">
        <v>22</v>
      </c>
      <c r="M27" s="239" t="str">
        <f t="shared" si="1"/>
        <v>&amp; {-} &amp; {-} &amp; {-}\\&amp; {-} &amp; {-} &amp; {-}\\</v>
      </c>
      <c r="X27" s="31"/>
      <c r="Z27" s="237"/>
      <c r="AA27" s="243"/>
    </row>
    <row r="28" spans="2:27">
      <c r="B28" s="279"/>
      <c r="C28" s="43" t="s">
        <v>30</v>
      </c>
      <c r="D28" s="65">
        <f>D11+F11+H11</f>
        <v>98</v>
      </c>
      <c r="E28" s="129">
        <f>E11+G11+I11</f>
        <v>252873666</v>
      </c>
      <c r="F28" s="65">
        <v>95</v>
      </c>
      <c r="G28" s="140">
        <v>239332699</v>
      </c>
      <c r="H28" s="200">
        <v>477</v>
      </c>
      <c r="I28" s="140">
        <v>1011543593</v>
      </c>
      <c r="J28" s="165">
        <f>H28-F28</f>
        <v>382</v>
      </c>
      <c r="K28" s="129">
        <f t="shared" si="2"/>
        <v>772210894</v>
      </c>
      <c r="M28" s="239" t="str">
        <f t="shared" si="1"/>
        <v>&amp; {95} &amp; {477} &amp; {382}\\&amp; {239332699} &amp; {1011543593} &amp; {772210894}\\</v>
      </c>
      <c r="X28" s="31"/>
      <c r="Z28" s="237"/>
      <c r="AA28" s="243"/>
    </row>
    <row r="29" spans="2:27" ht="15.75" thickBot="1">
      <c r="B29" s="280"/>
      <c r="C29" s="44" t="s">
        <v>34</v>
      </c>
      <c r="D29" s="66">
        <f>D12+F12+H12</f>
        <v>86</v>
      </c>
      <c r="E29" s="130">
        <f>E12+G12+I12</f>
        <v>235333263</v>
      </c>
      <c r="F29" s="66">
        <v>83</v>
      </c>
      <c r="G29" s="141">
        <v>221792296</v>
      </c>
      <c r="H29" s="200">
        <v>477</v>
      </c>
      <c r="I29" s="141">
        <v>1011543593</v>
      </c>
      <c r="J29" s="203">
        <f>H29-F29</f>
        <v>394</v>
      </c>
      <c r="K29" s="205">
        <f>I29-G29</f>
        <v>789751297</v>
      </c>
      <c r="M29" s="239" t="str">
        <f t="shared" si="1"/>
        <v>&amp; {83} &amp; {477} &amp; {394}\\&amp; {221792296} &amp; {1011543593} &amp; {789751297}\\</v>
      </c>
      <c r="X29" s="31"/>
      <c r="Z29" s="237"/>
      <c r="AA29" s="243"/>
    </row>
    <row r="30" spans="2:27">
      <c r="B30" s="281" t="s">
        <v>26</v>
      </c>
      <c r="C30" s="47" t="s">
        <v>29</v>
      </c>
      <c r="D30" s="87" t="s">
        <v>22</v>
      </c>
      <c r="E30" s="87" t="s">
        <v>22</v>
      </c>
      <c r="F30" s="87" t="s">
        <v>22</v>
      </c>
      <c r="G30" s="197" t="s">
        <v>22</v>
      </c>
      <c r="H30" s="198" t="s">
        <v>22</v>
      </c>
      <c r="I30" s="153" t="s">
        <v>22</v>
      </c>
      <c r="J30" s="198" t="s">
        <v>22</v>
      </c>
      <c r="K30" s="67" t="s">
        <v>22</v>
      </c>
      <c r="M30" s="239" t="str">
        <f t="shared" si="1"/>
        <v>&amp; {-} &amp; {-} &amp; {-}\\&amp; {-} &amp; {-} &amp; {-}\\</v>
      </c>
      <c r="X30" s="31"/>
      <c r="Z30" s="237"/>
      <c r="AA30" s="243"/>
    </row>
    <row r="31" spans="2:27">
      <c r="B31" s="282"/>
      <c r="C31" s="48" t="s">
        <v>30</v>
      </c>
      <c r="D31" s="68">
        <f>D14+F14</f>
        <v>68</v>
      </c>
      <c r="E31" s="104">
        <f>E14+G14</f>
        <v>191069543</v>
      </c>
      <c r="F31" s="87">
        <v>65</v>
      </c>
      <c r="G31" s="142">
        <v>177528576</v>
      </c>
      <c r="H31" s="201">
        <v>477</v>
      </c>
      <c r="I31" s="169">
        <v>1011543593</v>
      </c>
      <c r="J31" s="168">
        <f>H31-F31</f>
        <v>412</v>
      </c>
      <c r="K31" s="104">
        <f t="shared" ref="K31" si="3">I31-G31</f>
        <v>834015017</v>
      </c>
      <c r="M31" s="239" t="str">
        <f t="shared" si="1"/>
        <v>&amp; {65} &amp; {477} &amp; {412}\\&amp; {177528576} &amp; {1011543593} &amp; {834015017}\\</v>
      </c>
      <c r="X31" s="31"/>
      <c r="Z31" s="237"/>
      <c r="AA31" s="243"/>
    </row>
    <row r="32" spans="2:27" ht="15.75" thickBot="1">
      <c r="B32" s="283"/>
      <c r="C32" s="49" t="s">
        <v>34</v>
      </c>
      <c r="D32" s="61">
        <f>D15+F15</f>
        <v>68</v>
      </c>
      <c r="E32" s="132">
        <f>E15+G15</f>
        <v>191069543</v>
      </c>
      <c r="F32" s="61">
        <v>65</v>
      </c>
      <c r="G32" s="142">
        <v>177528576</v>
      </c>
      <c r="H32" s="170">
        <v>477</v>
      </c>
      <c r="I32" s="173">
        <v>1011543593</v>
      </c>
      <c r="J32" s="170">
        <f>H32-F32</f>
        <v>412</v>
      </c>
      <c r="K32" s="132">
        <f>I32-G32</f>
        <v>834015017</v>
      </c>
      <c r="M32" s="239" t="str">
        <f t="shared" si="1"/>
        <v>&amp; {65} &amp; {477} &amp; {412}\\&amp; {177528576} &amp; {1011543593} &amp; {834015017}\\</v>
      </c>
      <c r="X32" s="31"/>
      <c r="Z32" s="237"/>
      <c r="AA32" s="243"/>
    </row>
    <row r="33" spans="1:27">
      <c r="B33" s="273" t="s">
        <v>27</v>
      </c>
      <c r="C33" s="52" t="s">
        <v>29</v>
      </c>
      <c r="D33" s="62" t="s">
        <v>22</v>
      </c>
      <c r="E33" s="62" t="s">
        <v>22</v>
      </c>
      <c r="F33" s="62" t="s">
        <v>22</v>
      </c>
      <c r="G33" s="154" t="s">
        <v>22</v>
      </c>
      <c r="H33" s="177" t="s">
        <v>22</v>
      </c>
      <c r="I33" s="154" t="s">
        <v>22</v>
      </c>
      <c r="J33" s="177" t="s">
        <v>22</v>
      </c>
      <c r="K33" s="62" t="s">
        <v>22</v>
      </c>
      <c r="M33" s="239" t="str">
        <f t="shared" si="1"/>
        <v>&amp; {-} &amp; {-} &amp; {-}\\&amp; {-} &amp; {-} &amp; {-}\\</v>
      </c>
      <c r="X33" s="31"/>
      <c r="Z33" s="237"/>
      <c r="AA33" s="243"/>
    </row>
    <row r="34" spans="1:27">
      <c r="B34" s="274"/>
      <c r="C34" s="54" t="s">
        <v>30</v>
      </c>
      <c r="D34" s="63">
        <f>D17+F17+H17</f>
        <v>86</v>
      </c>
      <c r="E34" s="92">
        <f>E17+G17+I17</f>
        <v>235333263</v>
      </c>
      <c r="F34" s="63">
        <v>83</v>
      </c>
      <c r="G34" s="144">
        <v>221792296</v>
      </c>
      <c r="H34" s="202">
        <v>477</v>
      </c>
      <c r="I34" s="144">
        <v>1011543593</v>
      </c>
      <c r="J34" s="135">
        <f>H34-F34</f>
        <v>394</v>
      </c>
      <c r="K34" s="92">
        <f t="shared" ref="K34" si="4">I34-G34</f>
        <v>789751297</v>
      </c>
      <c r="M34" s="239" t="str">
        <f t="shared" si="1"/>
        <v>&amp; {83} &amp; {477} &amp; {394}\\&amp; {221792296} &amp; {1011543593} &amp; {789751297}\\</v>
      </c>
      <c r="X34" s="31"/>
      <c r="Z34" s="237"/>
      <c r="AA34" s="243"/>
    </row>
    <row r="35" spans="1:27">
      <c r="B35" s="274"/>
      <c r="C35" s="54" t="s">
        <v>34</v>
      </c>
      <c r="D35" s="63">
        <f>D18+F18+H18</f>
        <v>86</v>
      </c>
      <c r="E35" s="92">
        <f>E18+G18+I18</f>
        <v>235333263</v>
      </c>
      <c r="F35" s="63">
        <v>83</v>
      </c>
      <c r="G35" s="146">
        <v>221792296</v>
      </c>
      <c r="H35" s="202">
        <v>477</v>
      </c>
      <c r="I35" s="146">
        <v>1011543593</v>
      </c>
      <c r="J35" s="202">
        <f>H35-F35</f>
        <v>394</v>
      </c>
      <c r="K35" s="92">
        <f>I35-G35</f>
        <v>789751297</v>
      </c>
      <c r="M35" s="239" t="str">
        <f t="shared" si="1"/>
        <v>&amp; {83} &amp; {477} &amp; {394}\\&amp; {221792296} &amp; {1011543593} &amp; {789751297}\\</v>
      </c>
      <c r="X35" s="31"/>
      <c r="Z35" s="237"/>
      <c r="AA35" s="243"/>
    </row>
    <row r="36" spans="1:27">
      <c r="X36" s="31"/>
      <c r="Z36" s="237"/>
      <c r="AA36" s="243"/>
    </row>
    <row r="37" spans="1:27" ht="15.75" thickBo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2"/>
      <c r="Y37" s="257"/>
      <c r="Z37" s="240"/>
      <c r="AA37" s="244"/>
    </row>
    <row r="38" spans="1:27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31"/>
      <c r="AA38" s="243"/>
    </row>
    <row r="39" spans="1:27" ht="15.75" thickBot="1">
      <c r="X39" s="31"/>
      <c r="AA39" s="243"/>
    </row>
    <row r="40" spans="1:27" ht="15.75" thickBot="1">
      <c r="B40" s="263" t="s">
        <v>42</v>
      </c>
      <c r="C40" s="264"/>
      <c r="D40" s="270" t="s">
        <v>35</v>
      </c>
      <c r="E40" s="259"/>
      <c r="F40" s="272" t="s">
        <v>36</v>
      </c>
      <c r="G40" s="259"/>
      <c r="H40" s="272" t="s">
        <v>37</v>
      </c>
      <c r="I40" s="259"/>
      <c r="J40" s="272" t="s">
        <v>38</v>
      </c>
      <c r="K40" s="259"/>
      <c r="L40" s="272" t="s">
        <v>39</v>
      </c>
      <c r="M40" s="259"/>
      <c r="N40" s="289" t="s">
        <v>40</v>
      </c>
      <c r="O40" s="290"/>
      <c r="P40" s="100"/>
      <c r="Q40" s="100"/>
      <c r="R40" s="100"/>
      <c r="S40" s="100"/>
      <c r="T40" s="71"/>
      <c r="X40" s="31"/>
      <c r="Z40" s="293" t="s">
        <v>59</v>
      </c>
      <c r="AA40" s="243"/>
    </row>
    <row r="41" spans="1:27">
      <c r="B41" s="284" t="s">
        <v>23</v>
      </c>
      <c r="C41" s="58" t="s">
        <v>29</v>
      </c>
      <c r="D41" s="95" t="s">
        <v>22</v>
      </c>
      <c r="E41" s="95" t="s">
        <v>22</v>
      </c>
      <c r="F41" s="95" t="s">
        <v>22</v>
      </c>
      <c r="G41" s="95" t="s">
        <v>22</v>
      </c>
      <c r="H41" s="95" t="s">
        <v>22</v>
      </c>
      <c r="I41" s="95" t="s">
        <v>22</v>
      </c>
      <c r="J41" s="95" t="s">
        <v>22</v>
      </c>
      <c r="K41" s="95" t="s">
        <v>22</v>
      </c>
      <c r="L41" s="95" t="s">
        <v>22</v>
      </c>
      <c r="M41" s="95" t="s">
        <v>22</v>
      </c>
      <c r="N41" s="95" t="s">
        <v>22</v>
      </c>
      <c r="O41" s="95" t="s">
        <v>22</v>
      </c>
      <c r="P41" s="100"/>
      <c r="Q41" s="100"/>
      <c r="R41" s="100"/>
      <c r="S41" s="100"/>
      <c r="T41" s="71"/>
      <c r="X41" s="31"/>
      <c r="Z41" s="292" t="str">
        <f>"&amp; "&amp;"{"&amp;D41&amp;"}"&amp;" &amp; "&amp;"{"&amp;F41&amp;"}"&amp;" &amp; "&amp;"{"&amp;H41&amp;"}"&amp;" &amp; "&amp;"{"&amp;J41&amp;"}"&amp;" &amp; "&amp;"{"&amp;L41&amp;"}"&amp;" &amp; "&amp;"{"&amp;N41&amp;"}"&amp;"\\"&amp;"&amp; "&amp;"{"&amp;E41&amp;"}"&amp;" &amp; "&amp;"{"&amp;G41&amp;"}"&amp;" &amp; "&amp;"{"&amp;I41&amp;"}"&amp;" &amp; "&amp;"{"&amp;K41&amp;"}"&amp;" &amp; "&amp;"{"&amp;M41&amp;"}"&amp;" &amp; "&amp;"{"&amp;O41&amp;"}"&amp;"\\"</f>
        <v>&amp; {-} &amp; {-} &amp; {-} &amp; {-} &amp; {-} &amp; {-}\\&amp; {-} &amp; {-} &amp; {-} &amp; {-} &amp; {-} &amp; {-}\\</v>
      </c>
      <c r="AA41" s="243"/>
    </row>
    <row r="42" spans="1:27">
      <c r="B42" s="285"/>
      <c r="C42" s="23" t="s">
        <v>30</v>
      </c>
      <c r="D42" s="29">
        <v>128</v>
      </c>
      <c r="E42" s="24">
        <v>98328590</v>
      </c>
      <c r="F42" s="29">
        <v>145</v>
      </c>
      <c r="G42" s="24">
        <v>83777013</v>
      </c>
      <c r="H42" s="29">
        <v>291</v>
      </c>
      <c r="I42" s="24">
        <v>234444756</v>
      </c>
      <c r="J42" s="29">
        <v>184</v>
      </c>
      <c r="K42" s="24">
        <v>123857311</v>
      </c>
      <c r="L42" s="29">
        <v>225</v>
      </c>
      <c r="M42" s="24">
        <v>139244026</v>
      </c>
      <c r="N42" s="98">
        <v>279</v>
      </c>
      <c r="O42" s="99">
        <v>118798379</v>
      </c>
      <c r="P42" s="100"/>
      <c r="Q42" s="100"/>
      <c r="R42" s="100"/>
      <c r="S42" s="100"/>
      <c r="T42" s="71"/>
      <c r="X42" s="31"/>
      <c r="Z42" s="258" t="str">
        <f t="shared" ref="Z42:Z55" si="5">"&amp; "&amp;"{"&amp;D42&amp;"}"&amp;" &amp; "&amp;"{"&amp;F42&amp;"}"&amp;" &amp; "&amp;"{"&amp;H42&amp;"}"&amp;" &amp; "&amp;"{"&amp;J42&amp;"}"&amp;" &amp; "&amp;"{"&amp;L42&amp;"}"&amp;" &amp; "&amp;"{"&amp;N42&amp;"}"&amp;"\\"&amp;"&amp; "&amp;"{"&amp;E42&amp;"}"&amp;" &amp; "&amp;"{"&amp;G42&amp;"}"&amp;" &amp; "&amp;"{"&amp;I42&amp;"}"&amp;" &amp; "&amp;"{"&amp;K42&amp;"}"&amp;" &amp; "&amp;"{"&amp;M42&amp;"}"&amp;" &amp; "&amp;"{"&amp;O42&amp;"}"&amp;"\\"</f>
        <v>&amp; {128} &amp; {145} &amp; {291} &amp; {184} &amp; {225} &amp; {279}\\&amp; {98328590} &amp; {83777013} &amp; {234444756} &amp; {123857311} &amp; {139244026} &amp; {118798379}\\</v>
      </c>
      <c r="AA42" s="243"/>
    </row>
    <row r="43" spans="1:27" ht="15.75" thickBot="1">
      <c r="B43" s="286"/>
      <c r="C43" s="26" t="s">
        <v>34</v>
      </c>
      <c r="D43" s="93">
        <v>263</v>
      </c>
      <c r="E43" s="94">
        <v>188174135</v>
      </c>
      <c r="F43" s="93">
        <v>218</v>
      </c>
      <c r="G43" s="94">
        <v>90973267</v>
      </c>
      <c r="H43" s="93">
        <v>145</v>
      </c>
      <c r="I43" s="94">
        <v>83777013</v>
      </c>
      <c r="J43" s="93">
        <v>225</v>
      </c>
      <c r="K43" s="94">
        <v>139244026</v>
      </c>
      <c r="L43" s="93">
        <v>178</v>
      </c>
      <c r="M43" s="94">
        <v>118964589</v>
      </c>
      <c r="N43" s="95" t="s">
        <v>22</v>
      </c>
      <c r="O43" s="96" t="s">
        <v>22</v>
      </c>
      <c r="P43" s="100"/>
      <c r="Q43" s="100"/>
      <c r="R43" s="100"/>
      <c r="S43" s="100"/>
      <c r="T43" s="71"/>
      <c r="X43" s="31"/>
      <c r="Z43" s="258" t="str">
        <f t="shared" si="5"/>
        <v>&amp; {263} &amp; {218} &amp; {145} &amp; {225} &amp; {178} &amp; {-}\\&amp; {188174135} &amp; {90973267} &amp; {83777013} &amp; {139244026} &amp; {118964589} &amp; {-}\\</v>
      </c>
      <c r="AA43" s="243"/>
    </row>
    <row r="44" spans="1:27">
      <c r="B44" s="275" t="s">
        <v>24</v>
      </c>
      <c r="C44" s="33" t="s">
        <v>29</v>
      </c>
      <c r="D44" s="86" t="s">
        <v>22</v>
      </c>
      <c r="E44" s="86" t="s">
        <v>22</v>
      </c>
      <c r="F44" s="86" t="s">
        <v>22</v>
      </c>
      <c r="G44" s="86" t="s">
        <v>22</v>
      </c>
      <c r="H44" s="86" t="s">
        <v>22</v>
      </c>
      <c r="I44" s="86" t="s">
        <v>22</v>
      </c>
      <c r="J44" s="86" t="s">
        <v>22</v>
      </c>
      <c r="K44" s="86" t="s">
        <v>22</v>
      </c>
      <c r="L44" s="86" t="s">
        <v>22</v>
      </c>
      <c r="M44" s="86" t="s">
        <v>22</v>
      </c>
      <c r="N44" s="86" t="s">
        <v>22</v>
      </c>
      <c r="O44" s="86" t="s">
        <v>22</v>
      </c>
      <c r="P44" s="100"/>
      <c r="Q44" s="100"/>
      <c r="R44" s="100"/>
      <c r="S44" s="100"/>
      <c r="T44" s="71"/>
      <c r="X44" s="31"/>
      <c r="Z44" s="258" t="str">
        <f t="shared" si="5"/>
        <v>&amp; {-} &amp; {-} &amp; {-} &amp; {-} &amp; {-} &amp; {-}\\&amp; {-} &amp; {-} &amp; {-} &amp; {-} &amp; {-} &amp; {-}\\</v>
      </c>
      <c r="AA44" s="243"/>
    </row>
    <row r="45" spans="1:27">
      <c r="B45" s="276"/>
      <c r="C45" s="36" t="s">
        <v>30</v>
      </c>
      <c r="D45" s="101">
        <v>145</v>
      </c>
      <c r="E45" s="102">
        <v>83777013</v>
      </c>
      <c r="F45" s="101">
        <v>184</v>
      </c>
      <c r="G45" s="102">
        <v>123857311</v>
      </c>
      <c r="H45" s="101">
        <v>213</v>
      </c>
      <c r="I45" s="102">
        <v>87652092</v>
      </c>
      <c r="J45" s="101">
        <v>128</v>
      </c>
      <c r="K45" s="102">
        <v>98328590</v>
      </c>
      <c r="L45" s="101">
        <v>297</v>
      </c>
      <c r="M45" s="102">
        <v>235222194</v>
      </c>
      <c r="N45" s="69" t="s">
        <v>22</v>
      </c>
      <c r="O45" s="128" t="s">
        <v>22</v>
      </c>
      <c r="P45" s="100"/>
      <c r="Q45" s="100"/>
      <c r="R45" s="100"/>
      <c r="S45" s="100"/>
      <c r="T45" s="71"/>
      <c r="X45" s="31"/>
      <c r="Z45" s="258" t="str">
        <f t="shared" si="5"/>
        <v>&amp; {145} &amp; {184} &amp; {213} &amp; {128} &amp; {297} &amp; {-}\\&amp; {83777013} &amp; {123857311} &amp; {87652092} &amp; {98328590} &amp; {235222194} &amp; {-}\\</v>
      </c>
      <c r="AA45" s="243"/>
    </row>
    <row r="46" spans="1:27" ht="15.75" thickBot="1">
      <c r="B46" s="277"/>
      <c r="C46" s="37" t="s">
        <v>34</v>
      </c>
      <c r="D46" s="38">
        <v>295</v>
      </c>
      <c r="E46" s="39">
        <v>225029487</v>
      </c>
      <c r="F46" s="38">
        <v>213</v>
      </c>
      <c r="G46" s="39">
        <v>87652092</v>
      </c>
      <c r="H46" s="38">
        <v>145</v>
      </c>
      <c r="I46" s="39">
        <v>83777013</v>
      </c>
      <c r="J46" s="38">
        <v>184</v>
      </c>
      <c r="K46" s="39">
        <v>123857311</v>
      </c>
      <c r="L46" s="64" t="s">
        <v>22</v>
      </c>
      <c r="M46" s="89" t="s">
        <v>22</v>
      </c>
      <c r="N46" s="64" t="s">
        <v>22</v>
      </c>
      <c r="O46" s="89" t="s">
        <v>22</v>
      </c>
      <c r="P46" s="100"/>
      <c r="Q46" s="100"/>
      <c r="R46" s="100"/>
      <c r="S46" s="100"/>
      <c r="T46" s="71"/>
      <c r="X46" s="31"/>
      <c r="Z46" s="258" t="str">
        <f t="shared" si="5"/>
        <v>&amp; {295} &amp; {213} &amp; {145} &amp; {184} &amp; {-} &amp; {-}\\&amp; {225029487} &amp; {87652092} &amp; {83777013} &amp; {123857311} &amp; {-} &amp; {-}\\</v>
      </c>
      <c r="AA46" s="243"/>
    </row>
    <row r="47" spans="1:27">
      <c r="B47" s="278" t="s">
        <v>25</v>
      </c>
      <c r="C47" s="40" t="s">
        <v>29</v>
      </c>
      <c r="D47" s="85" t="s">
        <v>22</v>
      </c>
      <c r="E47" s="85" t="s">
        <v>22</v>
      </c>
      <c r="F47" s="85" t="s">
        <v>22</v>
      </c>
      <c r="G47" s="85" t="s">
        <v>22</v>
      </c>
      <c r="H47" s="85" t="s">
        <v>22</v>
      </c>
      <c r="I47" s="85" t="s">
        <v>22</v>
      </c>
      <c r="J47" s="85" t="s">
        <v>22</v>
      </c>
      <c r="K47" s="85" t="s">
        <v>22</v>
      </c>
      <c r="L47" s="85" t="s">
        <v>22</v>
      </c>
      <c r="M47" s="85" t="s">
        <v>22</v>
      </c>
      <c r="N47" s="85" t="s">
        <v>22</v>
      </c>
      <c r="O47" s="85" t="s">
        <v>22</v>
      </c>
      <c r="P47" s="100"/>
      <c r="Q47" s="100"/>
      <c r="R47" s="100"/>
      <c r="S47" s="100"/>
      <c r="T47" s="71"/>
      <c r="X47" s="31"/>
      <c r="Z47" s="258" t="str">
        <f t="shared" si="5"/>
        <v>&amp; {-} &amp; {-} &amp; {-} &amp; {-} &amp; {-} &amp; {-}\\&amp; {-} &amp; {-} &amp; {-} &amp; {-} &amp; {-} &amp; {-}\\</v>
      </c>
      <c r="AA47" s="243"/>
    </row>
    <row r="48" spans="1:27">
      <c r="B48" s="279"/>
      <c r="C48" s="43" t="s">
        <v>30</v>
      </c>
      <c r="D48" s="41">
        <v>184</v>
      </c>
      <c r="E48" s="42">
        <v>123857311</v>
      </c>
      <c r="F48" s="41">
        <v>144</v>
      </c>
      <c r="G48" s="42">
        <v>73673338</v>
      </c>
      <c r="H48" s="41">
        <v>145</v>
      </c>
      <c r="I48" s="42">
        <v>83777013</v>
      </c>
      <c r="J48" s="41">
        <v>306</v>
      </c>
      <c r="K48" s="42">
        <v>248117940</v>
      </c>
      <c r="L48" s="65" t="s">
        <v>22</v>
      </c>
      <c r="M48" s="129" t="s">
        <v>22</v>
      </c>
      <c r="N48" s="65" t="s">
        <v>22</v>
      </c>
      <c r="O48" s="129" t="s">
        <v>22</v>
      </c>
      <c r="P48" s="100"/>
      <c r="Q48" s="100"/>
      <c r="R48" s="100"/>
      <c r="S48" s="100"/>
      <c r="T48" s="71"/>
      <c r="X48" s="31"/>
      <c r="Z48" s="258" t="str">
        <f t="shared" si="5"/>
        <v>&amp; {184} &amp; {144} &amp; {145} &amp; {306} &amp; {-} &amp; {-}\\&amp; {123857311} &amp; {73673338} &amp; {83777013} &amp; {248117940} &amp; {-} &amp; {-}\\</v>
      </c>
      <c r="AA48" s="243"/>
    </row>
    <row r="49" spans="2:27" ht="15.75" thickBot="1">
      <c r="B49" s="280"/>
      <c r="C49" s="44" t="s">
        <v>34</v>
      </c>
      <c r="D49" s="45">
        <v>295</v>
      </c>
      <c r="E49" s="46">
        <v>225029487</v>
      </c>
      <c r="F49" s="45">
        <v>145</v>
      </c>
      <c r="G49" s="46">
        <v>83777013</v>
      </c>
      <c r="H49" s="45">
        <v>184</v>
      </c>
      <c r="I49" s="46">
        <v>123857311</v>
      </c>
      <c r="J49" s="130" t="s">
        <v>22</v>
      </c>
      <c r="K49" s="130" t="s">
        <v>22</v>
      </c>
      <c r="L49" s="130" t="s">
        <v>22</v>
      </c>
      <c r="M49" s="130" t="s">
        <v>22</v>
      </c>
      <c r="N49" s="130" t="s">
        <v>22</v>
      </c>
      <c r="O49" s="130" t="s">
        <v>22</v>
      </c>
      <c r="P49" s="100"/>
      <c r="Q49" s="100"/>
      <c r="R49" s="100"/>
      <c r="S49" s="100"/>
      <c r="T49" s="71"/>
      <c r="X49" s="31"/>
      <c r="Z49" s="258" t="str">
        <f t="shared" si="5"/>
        <v>&amp; {295} &amp; {145} &amp; {184} &amp; {-} &amp; {-} &amp; {-}\\&amp; {225029487} &amp; {83777013} &amp; {123857311} &amp; {-} &amp; {-} &amp; {-}\\</v>
      </c>
      <c r="AA49" s="243"/>
    </row>
    <row r="50" spans="2:27">
      <c r="B50" s="281" t="s">
        <v>26</v>
      </c>
      <c r="C50" s="47" t="s">
        <v>29</v>
      </c>
      <c r="D50" s="67" t="s">
        <v>22</v>
      </c>
      <c r="E50" s="67" t="s">
        <v>22</v>
      </c>
      <c r="F50" s="67" t="s">
        <v>22</v>
      </c>
      <c r="G50" s="67" t="s">
        <v>22</v>
      </c>
      <c r="H50" s="67" t="s">
        <v>22</v>
      </c>
      <c r="I50" s="67" t="s">
        <v>22</v>
      </c>
      <c r="J50" s="67" t="s">
        <v>22</v>
      </c>
      <c r="K50" s="67" t="s">
        <v>22</v>
      </c>
      <c r="L50" s="67" t="s">
        <v>22</v>
      </c>
      <c r="M50" s="67" t="s">
        <v>22</v>
      </c>
      <c r="N50" s="67" t="s">
        <v>22</v>
      </c>
      <c r="O50" s="67" t="s">
        <v>22</v>
      </c>
      <c r="P50" s="100"/>
      <c r="Q50" s="100"/>
      <c r="R50" s="100"/>
      <c r="S50" s="100"/>
      <c r="T50" s="71"/>
      <c r="X50" s="31"/>
      <c r="Z50" s="258" t="str">
        <f t="shared" si="5"/>
        <v>&amp; {-} &amp; {-} &amp; {-} &amp; {-} &amp; {-} &amp; {-}\\&amp; {-} &amp; {-} &amp; {-} &amp; {-} &amp; {-} &amp; {-}\\</v>
      </c>
      <c r="AA50" s="243"/>
    </row>
    <row r="51" spans="2:27">
      <c r="B51" s="282"/>
      <c r="C51" s="48" t="s">
        <v>30</v>
      </c>
      <c r="D51" s="59">
        <v>213</v>
      </c>
      <c r="E51" s="55">
        <v>87652092</v>
      </c>
      <c r="F51" s="59">
        <v>184</v>
      </c>
      <c r="G51" s="55">
        <v>123857311</v>
      </c>
      <c r="H51" s="59">
        <v>208</v>
      </c>
      <c r="I51" s="55">
        <v>136819615</v>
      </c>
      <c r="J51" s="59">
        <v>278</v>
      </c>
      <c r="K51" s="55">
        <v>234927369</v>
      </c>
      <c r="L51" s="68" t="s">
        <v>22</v>
      </c>
      <c r="M51" s="104" t="s">
        <v>22</v>
      </c>
      <c r="N51" s="68" t="s">
        <v>22</v>
      </c>
      <c r="O51" s="68" t="s">
        <v>22</v>
      </c>
      <c r="P51" s="100"/>
      <c r="Q51" s="100"/>
      <c r="R51" s="100"/>
      <c r="S51" s="100"/>
      <c r="T51" s="71"/>
      <c r="X51" s="31"/>
      <c r="Z51" s="258" t="str">
        <f t="shared" si="5"/>
        <v>&amp; {213} &amp; {184} &amp; {208} &amp; {278} &amp; {-} &amp; {-}\\&amp; {87652092} &amp; {123857311} &amp; {136819615} &amp; {234927369} &amp; {-} &amp; {-}\\</v>
      </c>
      <c r="AA51" s="243"/>
    </row>
    <row r="52" spans="2:27" ht="15.75" thickBot="1">
      <c r="B52" s="283"/>
      <c r="C52" s="49" t="s">
        <v>34</v>
      </c>
      <c r="D52" s="50">
        <v>361</v>
      </c>
      <c r="E52" s="51">
        <v>262414271</v>
      </c>
      <c r="F52" s="50">
        <v>213</v>
      </c>
      <c r="G52" s="51">
        <v>87652092</v>
      </c>
      <c r="H52" s="50">
        <v>208</v>
      </c>
      <c r="I52" s="51">
        <v>136819615</v>
      </c>
      <c r="J52" s="50">
        <v>184</v>
      </c>
      <c r="K52" s="51">
        <v>123857311</v>
      </c>
      <c r="L52" s="61" t="s">
        <v>22</v>
      </c>
      <c r="M52" s="61" t="s">
        <v>22</v>
      </c>
      <c r="N52" s="61" t="s">
        <v>22</v>
      </c>
      <c r="O52" s="61" t="s">
        <v>22</v>
      </c>
      <c r="P52" s="100"/>
      <c r="Q52" s="100"/>
      <c r="R52" s="100"/>
      <c r="S52" s="100"/>
      <c r="T52" s="71"/>
      <c r="X52" s="31"/>
      <c r="Z52" s="258" t="str">
        <f t="shared" si="5"/>
        <v>&amp; {361} &amp; {213} &amp; {208} &amp; {184} &amp; {-} &amp; {-}\\&amp; {262414271} &amp; {87652092} &amp; {136819615} &amp; {123857311} &amp; {-} &amp; {-}\\</v>
      </c>
      <c r="AA52" s="243"/>
    </row>
    <row r="53" spans="2:27">
      <c r="B53" s="273" t="s">
        <v>27</v>
      </c>
      <c r="C53" s="56" t="s">
        <v>29</v>
      </c>
      <c r="D53" s="62" t="s">
        <v>22</v>
      </c>
      <c r="E53" s="62" t="s">
        <v>22</v>
      </c>
      <c r="F53" s="62" t="s">
        <v>22</v>
      </c>
      <c r="G53" s="62" t="s">
        <v>22</v>
      </c>
      <c r="H53" s="62" t="s">
        <v>22</v>
      </c>
      <c r="I53" s="62" t="s">
        <v>22</v>
      </c>
      <c r="J53" s="62" t="s">
        <v>22</v>
      </c>
      <c r="K53" s="62" t="s">
        <v>22</v>
      </c>
      <c r="L53" s="62" t="s">
        <v>22</v>
      </c>
      <c r="M53" s="62" t="s">
        <v>22</v>
      </c>
      <c r="N53" s="62" t="s">
        <v>22</v>
      </c>
      <c r="O53" s="62" t="s">
        <v>22</v>
      </c>
      <c r="P53" s="100"/>
      <c r="Q53" s="100"/>
      <c r="R53" s="100"/>
      <c r="S53" s="100"/>
      <c r="T53" s="71"/>
      <c r="X53" s="31"/>
      <c r="Z53" s="258" t="str">
        <f t="shared" si="5"/>
        <v>&amp; {-} &amp; {-} &amp; {-} &amp; {-} &amp; {-} &amp; {-}\\&amp; {-} &amp; {-} &amp; {-} &amp; {-} &amp; {-} &amp; {-}\\</v>
      </c>
      <c r="AA53" s="243"/>
    </row>
    <row r="54" spans="2:27">
      <c r="B54" s="274"/>
      <c r="C54" s="54" t="s">
        <v>30</v>
      </c>
      <c r="D54" s="60">
        <v>177</v>
      </c>
      <c r="E54" s="53">
        <v>112019176</v>
      </c>
      <c r="F54" s="60">
        <v>124</v>
      </c>
      <c r="G54" s="53">
        <v>97706976</v>
      </c>
      <c r="H54" s="60">
        <v>145</v>
      </c>
      <c r="I54" s="53">
        <v>83777013</v>
      </c>
      <c r="J54" s="60">
        <v>258</v>
      </c>
      <c r="K54" s="53">
        <v>96955664</v>
      </c>
      <c r="L54" s="60">
        <v>177</v>
      </c>
      <c r="M54" s="53">
        <v>118663373</v>
      </c>
      <c r="N54" s="63" t="s">
        <v>22</v>
      </c>
      <c r="O54" s="92" t="s">
        <v>22</v>
      </c>
      <c r="P54" s="100"/>
      <c r="Q54" s="100"/>
      <c r="R54" s="100"/>
      <c r="S54" s="100"/>
      <c r="T54" s="71"/>
      <c r="X54" s="31"/>
      <c r="Z54" s="258" t="str">
        <f t="shared" si="5"/>
        <v>&amp; {177} &amp; {124} &amp; {145} &amp; {258} &amp; {177} &amp; {-}\\&amp; {112019176} &amp; {97706976} &amp; {83777013} &amp; {96955664} &amp; {118663373} &amp; {-}\\</v>
      </c>
      <c r="AA54" s="243"/>
    </row>
    <row r="55" spans="2:27">
      <c r="B55" s="274"/>
      <c r="C55" s="54" t="s">
        <v>34</v>
      </c>
      <c r="D55" s="60">
        <v>295</v>
      </c>
      <c r="E55" s="53">
        <v>225029487</v>
      </c>
      <c r="F55" s="60">
        <v>207</v>
      </c>
      <c r="G55" s="53">
        <v>79557225</v>
      </c>
      <c r="H55" s="60">
        <v>145</v>
      </c>
      <c r="I55" s="53">
        <v>83777013</v>
      </c>
      <c r="J55" s="60">
        <v>177</v>
      </c>
      <c r="K55" s="53">
        <v>112019176</v>
      </c>
      <c r="L55" s="60">
        <v>184</v>
      </c>
      <c r="M55" s="53">
        <v>123857311</v>
      </c>
      <c r="N55" s="63" t="s">
        <v>22</v>
      </c>
      <c r="O55" s="57" t="s">
        <v>22</v>
      </c>
      <c r="P55" s="100"/>
      <c r="Q55" s="100"/>
      <c r="R55" s="100"/>
      <c r="S55" s="100"/>
      <c r="T55" s="71"/>
      <c r="X55" s="31"/>
      <c r="Z55" s="258" t="str">
        <f t="shared" si="5"/>
        <v>&amp; {295} &amp; {207} &amp; {145} &amp; {177} &amp; {184} &amp; {-}\\&amp; {225029487} &amp; {79557225} &amp; {83777013} &amp; {112019176} &amp; {123857311} &amp; {-}\\</v>
      </c>
      <c r="AA55" s="243"/>
    </row>
    <row r="56" spans="2:27" ht="15.75" thickBot="1">
      <c r="X56" s="31"/>
      <c r="Z56" s="237"/>
      <c r="AA56" s="243"/>
    </row>
    <row r="57" spans="2:27" ht="30.75" thickBot="1">
      <c r="B57" s="287" t="s">
        <v>42</v>
      </c>
      <c r="C57" s="288"/>
      <c r="D57" s="182" t="s">
        <v>50</v>
      </c>
      <c r="E57" s="183" t="s">
        <v>51</v>
      </c>
      <c r="F57" s="183" t="s">
        <v>52</v>
      </c>
      <c r="G57" s="184" t="s">
        <v>53</v>
      </c>
      <c r="H57" s="185" t="s">
        <v>54</v>
      </c>
      <c r="I57" s="186" t="s">
        <v>55</v>
      </c>
      <c r="J57" s="185" t="s">
        <v>56</v>
      </c>
      <c r="K57" s="183" t="s">
        <v>57</v>
      </c>
      <c r="M57" s="294" t="s">
        <v>59</v>
      </c>
      <c r="X57" s="31"/>
      <c r="Z57" s="237"/>
      <c r="AA57" s="243"/>
    </row>
    <row r="58" spans="2:27">
      <c r="B58" s="284" t="s">
        <v>23</v>
      </c>
      <c r="C58" s="58" t="s">
        <v>29</v>
      </c>
      <c r="D58" s="95" t="s">
        <v>22</v>
      </c>
      <c r="E58" s="95" t="s">
        <v>22</v>
      </c>
      <c r="F58" s="95" t="s">
        <v>22</v>
      </c>
      <c r="G58" s="208" t="s">
        <v>22</v>
      </c>
      <c r="H58" s="149" t="s">
        <v>22</v>
      </c>
      <c r="I58" s="193" t="s">
        <v>22</v>
      </c>
      <c r="J58" s="194" t="s">
        <v>22</v>
      </c>
      <c r="K58" s="95" t="s">
        <v>22</v>
      </c>
      <c r="M58" s="97" t="str">
        <f>"&amp; "&amp;"{"&amp;F58&amp;"}"&amp;" &amp; "&amp;"{"&amp;H58&amp;"}"&amp;" &amp; "&amp;"{"&amp;J58&amp;"}"&amp;"\\"&amp;"&amp; "&amp;"{"&amp;G58&amp;"}"&amp;" &amp; "&amp;"{"&amp;I58&amp;"}"&amp;" &amp; "&amp;"{"&amp;K58&amp;"}"&amp;"\\"</f>
        <v>&amp; {-} &amp; {-} &amp; {-}\\&amp; {-} &amp; {-} &amp; {-}\\</v>
      </c>
      <c r="X58" s="31"/>
      <c r="Z58" s="237"/>
      <c r="AA58" s="243"/>
    </row>
    <row r="59" spans="2:27">
      <c r="B59" s="285"/>
      <c r="C59" s="23" t="s">
        <v>30</v>
      </c>
      <c r="D59" s="25">
        <f>D42+F42+H42+J42+L42+N42</f>
        <v>1252</v>
      </c>
      <c r="E59" s="126">
        <f>E42+G42+I42+K42+M42+O42</f>
        <v>798450075</v>
      </c>
      <c r="F59" s="25">
        <v>1216</v>
      </c>
      <c r="G59" s="136">
        <v>743051335</v>
      </c>
      <c r="H59" s="147">
        <v>7430</v>
      </c>
      <c r="I59" s="136">
        <v>3550328118</v>
      </c>
      <c r="J59" s="147">
        <f>H59-F59</f>
        <v>6214</v>
      </c>
      <c r="K59" s="126">
        <f>I59-G59</f>
        <v>2807276783</v>
      </c>
      <c r="M59" s="239" t="str">
        <f t="shared" ref="M59:M72" si="6">"&amp; "&amp;"{"&amp;F59&amp;"}"&amp;" &amp; "&amp;"{"&amp;H59&amp;"}"&amp;" &amp; "&amp;"{"&amp;J59&amp;"}"&amp;"\\"&amp;"&amp; "&amp;"{"&amp;G59&amp;"}"&amp;" &amp; "&amp;"{"&amp;I59&amp;"}"&amp;" &amp; "&amp;"{"&amp;K59&amp;"}"&amp;"\\"</f>
        <v>&amp; {1216} &amp; {7430} &amp; {6214}\\&amp; {743051335} &amp; {3550328118} &amp; {2807276783}\\</v>
      </c>
      <c r="X59" s="31"/>
      <c r="Z59" s="237"/>
      <c r="AA59" s="243"/>
    </row>
    <row r="60" spans="2:27" ht="15.75" thickBot="1">
      <c r="B60" s="286"/>
      <c r="C60" s="26" t="s">
        <v>34</v>
      </c>
      <c r="D60" s="28">
        <f>D43+F43+H43+J43+L43</f>
        <v>1029</v>
      </c>
      <c r="E60" s="204">
        <f>E43+G43+I43+K43+M43</f>
        <v>621133030</v>
      </c>
      <c r="F60" s="28">
        <v>1001</v>
      </c>
      <c r="G60" s="137">
        <v>582215942</v>
      </c>
      <c r="H60" s="148">
        <v>7430</v>
      </c>
      <c r="I60" s="136">
        <v>3550328118</v>
      </c>
      <c r="J60" s="147">
        <f>H60-F60</f>
        <v>6429</v>
      </c>
      <c r="K60" s="127">
        <f>I60-G60</f>
        <v>2968112176</v>
      </c>
      <c r="M60" s="239" t="str">
        <f t="shared" si="6"/>
        <v>&amp; {1001} &amp; {7430} &amp; {6429}\\&amp; {582215942} &amp; {3550328118} &amp; {2968112176}\\</v>
      </c>
      <c r="X60" s="31"/>
      <c r="Z60" s="237"/>
      <c r="AA60" s="243"/>
    </row>
    <row r="61" spans="2:27">
      <c r="B61" s="275" t="s">
        <v>24</v>
      </c>
      <c r="C61" s="33" t="s">
        <v>29</v>
      </c>
      <c r="D61" s="88" t="s">
        <v>22</v>
      </c>
      <c r="E61" s="86" t="s">
        <v>22</v>
      </c>
      <c r="F61" s="88" t="s">
        <v>22</v>
      </c>
      <c r="G61" s="151" t="s">
        <v>22</v>
      </c>
      <c r="H61" s="156" t="s">
        <v>22</v>
      </c>
      <c r="I61" s="151" t="s">
        <v>22</v>
      </c>
      <c r="J61" s="192" t="s">
        <v>22</v>
      </c>
      <c r="K61" s="88" t="s">
        <v>22</v>
      </c>
      <c r="M61" s="239" t="str">
        <f t="shared" si="6"/>
        <v>&amp; {-} &amp; {-} &amp; {-}\\&amp; {-} &amp; {-} &amp; {-}\\</v>
      </c>
      <c r="X61" s="31"/>
      <c r="Z61" s="237"/>
      <c r="AA61" s="243"/>
    </row>
    <row r="62" spans="2:27">
      <c r="B62" s="276"/>
      <c r="C62" s="36" t="s">
        <v>30</v>
      </c>
      <c r="D62" s="69">
        <f>D45+F45+H45+J45+L45</f>
        <v>967</v>
      </c>
      <c r="E62" s="128">
        <f>E45+G45+I45+K45+M45</f>
        <v>628837200</v>
      </c>
      <c r="F62" s="69">
        <v>942</v>
      </c>
      <c r="G62" s="138">
        <v>584663233</v>
      </c>
      <c r="H62" s="159">
        <v>7430</v>
      </c>
      <c r="I62" s="212">
        <v>3550328118</v>
      </c>
      <c r="J62" s="172">
        <f>H62-F62</f>
        <v>6488</v>
      </c>
      <c r="K62" s="128">
        <f>I62-G62</f>
        <v>2965664885</v>
      </c>
      <c r="M62" s="239" t="str">
        <f t="shared" si="6"/>
        <v>&amp; {942} &amp; {7430} &amp; {6488}\\&amp; {584663233} &amp; {3550328118} &amp; {2965664885}\\</v>
      </c>
      <c r="X62" s="31"/>
      <c r="Z62" s="237"/>
      <c r="AA62" s="243"/>
    </row>
    <row r="63" spans="2:27" ht="15.75" thickBot="1">
      <c r="B63" s="277"/>
      <c r="C63" s="37" t="s">
        <v>34</v>
      </c>
      <c r="D63" s="64">
        <f>D46+F46+H46+J46</f>
        <v>837</v>
      </c>
      <c r="E63" s="89">
        <f>E46+G46+I46+K46</f>
        <v>520315903</v>
      </c>
      <c r="F63" s="209">
        <v>821</v>
      </c>
      <c r="G63" s="210">
        <v>492997444</v>
      </c>
      <c r="H63" s="160">
        <v>7430</v>
      </c>
      <c r="I63" s="128">
        <v>3550328118</v>
      </c>
      <c r="J63" s="160">
        <f>H63-F63</f>
        <v>6609</v>
      </c>
      <c r="K63" s="89">
        <f>I63-G63</f>
        <v>3057330674</v>
      </c>
      <c r="M63" s="239" t="str">
        <f t="shared" si="6"/>
        <v>&amp; {821} &amp; {7430} &amp; {6609}\\&amp; {492997444} &amp; {3550328118} &amp; {3057330674}\\</v>
      </c>
      <c r="X63" s="31"/>
      <c r="Z63" s="237"/>
      <c r="AA63" s="243"/>
    </row>
    <row r="64" spans="2:27">
      <c r="B64" s="278" t="s">
        <v>25</v>
      </c>
      <c r="C64" s="40" t="s">
        <v>29</v>
      </c>
      <c r="D64" s="90" t="s">
        <v>22</v>
      </c>
      <c r="E64" s="90" t="s">
        <v>22</v>
      </c>
      <c r="F64" s="90" t="s">
        <v>22</v>
      </c>
      <c r="G64" s="152" t="s">
        <v>22</v>
      </c>
      <c r="H64" s="162" t="s">
        <v>22</v>
      </c>
      <c r="I64" s="152" t="s">
        <v>22</v>
      </c>
      <c r="J64" s="162" t="s">
        <v>22</v>
      </c>
      <c r="K64" s="90" t="s">
        <v>22</v>
      </c>
      <c r="M64" s="239" t="str">
        <f t="shared" si="6"/>
        <v>&amp; {-} &amp; {-} &amp; {-}\\&amp; {-} &amp; {-} &amp; {-}\\</v>
      </c>
      <c r="X64" s="31"/>
      <c r="Z64" s="237"/>
      <c r="AA64" s="243"/>
    </row>
    <row r="65" spans="1:27">
      <c r="B65" s="279"/>
      <c r="C65" s="43" t="s">
        <v>30</v>
      </c>
      <c r="D65" s="65">
        <f>D48+F48+H48+J48</f>
        <v>779</v>
      </c>
      <c r="E65" s="129">
        <f>E48+G48+I48+K48</f>
        <v>529425602</v>
      </c>
      <c r="F65" s="65">
        <v>771</v>
      </c>
      <c r="G65" s="211">
        <v>516597552</v>
      </c>
      <c r="H65" s="200">
        <v>7430</v>
      </c>
      <c r="I65" s="211">
        <v>3550328118</v>
      </c>
      <c r="J65" s="200">
        <f>H65-F65</f>
        <v>6659</v>
      </c>
      <c r="K65" s="129">
        <f>I65-G65</f>
        <v>3033730566</v>
      </c>
      <c r="M65" s="239" t="str">
        <f t="shared" si="6"/>
        <v>&amp; {771} &amp; {7430} &amp; {6659}\\&amp; {516597552} &amp; {3550328118} &amp; {3033730566}\\</v>
      </c>
      <c r="X65" s="31"/>
      <c r="Z65" s="237"/>
      <c r="AA65" s="243"/>
    </row>
    <row r="66" spans="1:27" ht="15.75" thickBot="1">
      <c r="B66" s="280"/>
      <c r="C66" s="44" t="s">
        <v>34</v>
      </c>
      <c r="D66" s="66">
        <f>D49+F49+H49</f>
        <v>624</v>
      </c>
      <c r="E66" s="130">
        <f>E49+G49+I49</f>
        <v>432663811</v>
      </c>
      <c r="F66" s="66">
        <v>619</v>
      </c>
      <c r="G66" s="141">
        <v>421135699</v>
      </c>
      <c r="H66" s="213">
        <v>7430</v>
      </c>
      <c r="I66" s="205">
        <v>3550328118</v>
      </c>
      <c r="J66" s="200">
        <f>H66-F66</f>
        <v>6811</v>
      </c>
      <c r="K66" s="130">
        <f>I66-G66</f>
        <v>3129192419</v>
      </c>
      <c r="M66" s="239" t="str">
        <f t="shared" si="6"/>
        <v>&amp; {619} &amp; {7430} &amp; {6811}\\&amp; {421135699} &amp; {3550328118} &amp; {3129192419}\\</v>
      </c>
      <c r="X66" s="31"/>
      <c r="Z66" s="237"/>
      <c r="AA66" s="243"/>
    </row>
    <row r="67" spans="1:27">
      <c r="B67" s="281" t="s">
        <v>26</v>
      </c>
      <c r="C67" s="47" t="s">
        <v>29</v>
      </c>
      <c r="D67" s="87" t="s">
        <v>22</v>
      </c>
      <c r="E67" s="87" t="s">
        <v>22</v>
      </c>
      <c r="F67" s="87" t="s">
        <v>22</v>
      </c>
      <c r="G67" s="153" t="s">
        <v>22</v>
      </c>
      <c r="H67" s="198" t="s">
        <v>22</v>
      </c>
      <c r="I67" s="153" t="s">
        <v>22</v>
      </c>
      <c r="J67" s="198" t="s">
        <v>22</v>
      </c>
      <c r="K67" s="87" t="s">
        <v>22</v>
      </c>
      <c r="M67" s="239" t="str">
        <f t="shared" si="6"/>
        <v>&amp; {-} &amp; {-} &amp; {-}\\&amp; {-} &amp; {-} &amp; {-}\\</v>
      </c>
      <c r="X67" s="31"/>
      <c r="Z67" s="237"/>
      <c r="AA67" s="243"/>
    </row>
    <row r="68" spans="1:27">
      <c r="B68" s="282"/>
      <c r="C68" s="48" t="s">
        <v>30</v>
      </c>
      <c r="D68" s="68">
        <f>D51+F51+H51+J51</f>
        <v>883</v>
      </c>
      <c r="E68" s="104">
        <f>E51+G51+I51+K51</f>
        <v>583256387</v>
      </c>
      <c r="F68" s="87">
        <v>866</v>
      </c>
      <c r="G68" s="142">
        <v>551797420</v>
      </c>
      <c r="H68" s="68">
        <v>7430</v>
      </c>
      <c r="I68" s="169">
        <v>3550328118</v>
      </c>
      <c r="J68" s="201">
        <f>H68-F68</f>
        <v>6564</v>
      </c>
      <c r="K68" s="104">
        <f>I68-G68</f>
        <v>2998530698</v>
      </c>
      <c r="M68" s="239" t="str">
        <f t="shared" si="6"/>
        <v>&amp; {866} &amp; {7430} &amp; {6564}\\&amp; {551797420} &amp; {3550328118} &amp; {2998530698}\\</v>
      </c>
      <c r="X68" s="31"/>
      <c r="Z68" s="237"/>
      <c r="AA68" s="243"/>
    </row>
    <row r="69" spans="1:27" ht="15.75" thickBot="1">
      <c r="B69" s="283"/>
      <c r="C69" s="49" t="s">
        <v>34</v>
      </c>
      <c r="D69" s="61">
        <f>D52+F52+H52+J52</f>
        <v>966</v>
      </c>
      <c r="E69" s="132">
        <f>E52+G52+I52+K52</f>
        <v>610743289</v>
      </c>
      <c r="F69" s="133">
        <v>943</v>
      </c>
      <c r="G69" s="145">
        <v>573851771</v>
      </c>
      <c r="H69" s="170">
        <v>7430</v>
      </c>
      <c r="I69" s="199">
        <v>3550328118</v>
      </c>
      <c r="J69" s="201">
        <f>H69-F69</f>
        <v>6487</v>
      </c>
      <c r="K69" s="199">
        <f>I69-G69</f>
        <v>2976476347</v>
      </c>
      <c r="M69" s="239" t="str">
        <f t="shared" si="6"/>
        <v>&amp; {943} &amp; {7430} &amp; {6487}\\&amp; {573851771} &amp; {3550328118} &amp; {2976476347}\\</v>
      </c>
      <c r="X69" s="31"/>
      <c r="Z69" s="237"/>
      <c r="AA69" s="243"/>
    </row>
    <row r="70" spans="1:27">
      <c r="B70" s="273" t="s">
        <v>27</v>
      </c>
      <c r="C70" s="52" t="s">
        <v>29</v>
      </c>
      <c r="D70" s="62" t="s">
        <v>22</v>
      </c>
      <c r="E70" s="62" t="s">
        <v>22</v>
      </c>
      <c r="F70" s="62" t="s">
        <v>22</v>
      </c>
      <c r="G70" s="215" t="s">
        <v>22</v>
      </c>
      <c r="H70" s="216" t="s">
        <v>22</v>
      </c>
      <c r="I70" s="154" t="s">
        <v>22</v>
      </c>
      <c r="J70" s="214" t="s">
        <v>22</v>
      </c>
      <c r="K70" s="217" t="s">
        <v>22</v>
      </c>
      <c r="M70" s="239" t="str">
        <f t="shared" si="6"/>
        <v>&amp; {-} &amp; {-} &amp; {-}\\&amp; {-} &amp; {-} &amp; {-}\\</v>
      </c>
      <c r="X70" s="31"/>
      <c r="Z70" s="237"/>
      <c r="AA70" s="243"/>
    </row>
    <row r="71" spans="1:27">
      <c r="B71" s="274"/>
      <c r="C71" s="54" t="s">
        <v>30</v>
      </c>
      <c r="D71" s="63">
        <f>D54+F54+H54+J54+L54</f>
        <v>881</v>
      </c>
      <c r="E71" s="92">
        <f>E54+G54+I54+K54+M54</f>
        <v>509122202</v>
      </c>
      <c r="F71" s="63">
        <v>861</v>
      </c>
      <c r="G71" s="144">
        <v>484214423</v>
      </c>
      <c r="H71" s="63">
        <v>7430</v>
      </c>
      <c r="I71" s="144">
        <v>3550328118</v>
      </c>
      <c r="J71" s="202">
        <f>H71-F71</f>
        <v>6569</v>
      </c>
      <c r="K71" s="92">
        <f>I71-G71</f>
        <v>3066113695</v>
      </c>
      <c r="M71" s="239" t="str">
        <f t="shared" si="6"/>
        <v>&amp; {861} &amp; {7430} &amp; {6569}\\&amp; {484214423} &amp; {3550328118} &amp; {3066113695}\\</v>
      </c>
      <c r="X71" s="31"/>
      <c r="Z71" s="237"/>
      <c r="AA71" s="243"/>
    </row>
    <row r="72" spans="1:27">
      <c r="B72" s="274"/>
      <c r="C72" s="54" t="s">
        <v>34</v>
      </c>
      <c r="D72" s="63">
        <f>D55+F55+H55+J55+L55</f>
        <v>1008</v>
      </c>
      <c r="E72" s="92">
        <f>E55+G55+I55+K55+M55</f>
        <v>624240212</v>
      </c>
      <c r="F72" s="63">
        <v>987</v>
      </c>
      <c r="G72" s="144">
        <v>597949797</v>
      </c>
      <c r="H72" s="63">
        <v>7430</v>
      </c>
      <c r="I72" s="146">
        <v>3550328118</v>
      </c>
      <c r="J72" s="202">
        <f>H72-F72</f>
        <v>6443</v>
      </c>
      <c r="K72" s="92">
        <f>I72-G72</f>
        <v>2952378321</v>
      </c>
      <c r="M72" s="239" t="str">
        <f t="shared" si="6"/>
        <v>&amp; {987} &amp; {7430} &amp; {6443}\\&amp; {597949797} &amp; {3550328118} &amp; {2952378321}\\</v>
      </c>
      <c r="X72" s="31"/>
      <c r="Z72" s="237"/>
      <c r="AA72" s="243"/>
    </row>
    <row r="73" spans="1:27">
      <c r="X73" s="31"/>
      <c r="AA73" s="243"/>
    </row>
    <row r="74" spans="1:27" ht="15.75" thickBo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2"/>
      <c r="Y74" s="257"/>
      <c r="Z74" s="240"/>
      <c r="AA74" s="244"/>
    </row>
    <row r="75" spans="1:27">
      <c r="X75" s="31"/>
      <c r="AA75" s="243"/>
    </row>
    <row r="76" spans="1:27" ht="15.75" thickBot="1">
      <c r="X76" s="31"/>
      <c r="AA76" s="243"/>
    </row>
    <row r="77" spans="1:27" ht="15.75" thickBot="1">
      <c r="B77" s="263" t="s">
        <v>43</v>
      </c>
      <c r="C77" s="264"/>
      <c r="D77" s="270" t="s">
        <v>35</v>
      </c>
      <c r="E77" s="259"/>
      <c r="F77" s="272" t="s">
        <v>36</v>
      </c>
      <c r="G77" s="259"/>
      <c r="H77" s="272" t="s">
        <v>37</v>
      </c>
      <c r="I77" s="259"/>
      <c r="J77" s="272" t="s">
        <v>38</v>
      </c>
      <c r="K77" s="259"/>
      <c r="L77" s="272" t="s">
        <v>39</v>
      </c>
      <c r="M77" s="259"/>
      <c r="N77" s="220"/>
      <c r="X77" s="31"/>
      <c r="Z77" s="293" t="s">
        <v>59</v>
      </c>
      <c r="AA77" s="243"/>
    </row>
    <row r="78" spans="1:27">
      <c r="B78" s="284" t="s">
        <v>23</v>
      </c>
      <c r="C78" s="58" t="s">
        <v>29</v>
      </c>
      <c r="D78" s="150" t="s">
        <v>22</v>
      </c>
      <c r="E78" s="150" t="s">
        <v>22</v>
      </c>
      <c r="F78" s="150" t="s">
        <v>22</v>
      </c>
      <c r="G78" s="150" t="s">
        <v>22</v>
      </c>
      <c r="H78" s="256" t="s">
        <v>22</v>
      </c>
      <c r="I78" s="256" t="s">
        <v>22</v>
      </c>
      <c r="J78" s="255" t="s">
        <v>22</v>
      </c>
      <c r="K78" s="256" t="s">
        <v>22</v>
      </c>
      <c r="L78" s="255" t="s">
        <v>22</v>
      </c>
      <c r="M78" s="256" t="s">
        <v>22</v>
      </c>
      <c r="N78" s="220"/>
      <c r="X78" s="31"/>
      <c r="Z78" s="292" t="str">
        <f>"&amp; "&amp;"{"&amp;D78&amp;"}"&amp;" &amp; "&amp;"{"&amp;F78&amp;"}"&amp;" &amp; "&amp;"{"&amp;H78&amp;"}"&amp;" &amp; "&amp;"{"&amp;J78&amp;"}"&amp;" &amp; "&amp;"{"&amp;L78&amp;"}"&amp;"\\"&amp;"&amp; "&amp;"{"&amp;E78&amp;"}"&amp;" &amp; "&amp;"{"&amp;G78&amp;"}"&amp;" &amp; "&amp;"{"&amp;I78&amp;"}"&amp;" &amp; "&amp;"{"&amp;K78&amp;"}"&amp;" &amp; "&amp;"{"&amp;M78&amp;"}"&amp;"\\"</f>
        <v>&amp; {-} &amp; {-} &amp; {-} &amp; {-} &amp; {-}\\&amp; {-} &amp; {-} &amp; {-} &amp; {-} &amp; {-}\\</v>
      </c>
      <c r="AA78" s="243"/>
    </row>
    <row r="79" spans="1:27">
      <c r="B79" s="285"/>
      <c r="C79" s="23" t="s">
        <v>30</v>
      </c>
      <c r="D79" s="29">
        <v>115</v>
      </c>
      <c r="E79" s="24">
        <v>34284495</v>
      </c>
      <c r="F79" s="29">
        <v>78</v>
      </c>
      <c r="G79" s="24">
        <v>18113713</v>
      </c>
      <c r="H79" s="29">
        <v>129</v>
      </c>
      <c r="I79" s="24">
        <v>17388937</v>
      </c>
      <c r="J79" s="29">
        <v>147</v>
      </c>
      <c r="K79" s="24">
        <v>41395375</v>
      </c>
      <c r="L79" s="29">
        <v>150</v>
      </c>
      <c r="M79" s="24">
        <v>21336604</v>
      </c>
      <c r="N79" s="220"/>
      <c r="X79" s="31"/>
      <c r="Z79" s="258" t="str">
        <f t="shared" ref="Z79:Z92" si="7">"&amp; "&amp;"{"&amp;D79&amp;"}"&amp;" &amp; "&amp;"{"&amp;F79&amp;"}"&amp;" &amp; "&amp;"{"&amp;H79&amp;"}"&amp;" &amp; "&amp;"{"&amp;J79&amp;"}"&amp;" &amp; "&amp;"{"&amp;L79&amp;"}"&amp;"\\"&amp;"&amp; "&amp;"{"&amp;E79&amp;"}"&amp;" &amp; "&amp;"{"&amp;G79&amp;"}"&amp;" &amp; "&amp;"{"&amp;I79&amp;"}"&amp;" &amp; "&amp;"{"&amp;K79&amp;"}"&amp;" &amp; "&amp;"{"&amp;M79&amp;"}"&amp;"\\"</f>
        <v>&amp; {115} &amp; {78} &amp; {129} &amp; {147} &amp; {150}\\&amp; {34284495} &amp; {18113713} &amp; {17388937} &amp; {41395375} &amp; {21336604}\\</v>
      </c>
      <c r="AA79" s="243"/>
    </row>
    <row r="80" spans="1:27" ht="15.75" thickBot="1">
      <c r="B80" s="286"/>
      <c r="C80" s="26" t="s">
        <v>34</v>
      </c>
      <c r="D80" s="242">
        <v>168</v>
      </c>
      <c r="E80" s="241">
        <v>68484106</v>
      </c>
      <c r="F80" s="242">
        <v>129</v>
      </c>
      <c r="G80" s="241">
        <v>17388937</v>
      </c>
      <c r="H80" s="242">
        <v>78</v>
      </c>
      <c r="I80" s="241">
        <v>18113713</v>
      </c>
      <c r="J80" s="242">
        <v>150</v>
      </c>
      <c r="K80" s="241">
        <v>21336604</v>
      </c>
      <c r="L80" s="242">
        <v>147</v>
      </c>
      <c r="M80" s="241">
        <v>41395375</v>
      </c>
      <c r="N80" s="220"/>
      <c r="X80" s="31"/>
      <c r="Z80" s="258" t="str">
        <f t="shared" si="7"/>
        <v>&amp; {168} &amp; {129} &amp; {78} &amp; {150} &amp; {147}\\&amp; {68484106} &amp; {17388937} &amp; {18113713} &amp; {21336604} &amp; {41395375}\\</v>
      </c>
      <c r="AA80" s="243"/>
    </row>
    <row r="81" spans="2:27">
      <c r="B81" s="275" t="s">
        <v>24</v>
      </c>
      <c r="C81" s="33" t="s">
        <v>29</v>
      </c>
      <c r="D81" s="253" t="s">
        <v>22</v>
      </c>
      <c r="E81" s="253" t="s">
        <v>22</v>
      </c>
      <c r="F81" s="253" t="s">
        <v>22</v>
      </c>
      <c r="G81" s="253" t="s">
        <v>22</v>
      </c>
      <c r="H81" s="253" t="s">
        <v>22</v>
      </c>
      <c r="I81" s="253" t="s">
        <v>22</v>
      </c>
      <c r="J81" s="253" t="s">
        <v>22</v>
      </c>
      <c r="K81" s="253" t="s">
        <v>22</v>
      </c>
      <c r="L81" s="253" t="s">
        <v>22</v>
      </c>
      <c r="M81" s="253" t="s">
        <v>22</v>
      </c>
      <c r="N81" s="220"/>
      <c r="X81" s="31"/>
      <c r="Z81" s="258" t="str">
        <f t="shared" si="7"/>
        <v>&amp; {-} &amp; {-} &amp; {-} &amp; {-} &amp; {-}\\&amp; {-} &amp; {-} &amp; {-} &amp; {-} &amp; {-}\\</v>
      </c>
      <c r="AA81" s="243"/>
    </row>
    <row r="82" spans="2:27">
      <c r="B82" s="276"/>
      <c r="C82" s="36" t="s">
        <v>30</v>
      </c>
      <c r="D82" s="34">
        <v>150</v>
      </c>
      <c r="E82" s="35">
        <v>21336604</v>
      </c>
      <c r="F82" s="34">
        <v>115</v>
      </c>
      <c r="G82" s="35">
        <v>34284495</v>
      </c>
      <c r="H82" s="34">
        <v>78</v>
      </c>
      <c r="I82" s="35">
        <v>18113713</v>
      </c>
      <c r="J82" s="34">
        <v>147</v>
      </c>
      <c r="K82" s="35">
        <v>41395375</v>
      </c>
      <c r="L82" s="69" t="s">
        <v>22</v>
      </c>
      <c r="M82" s="128" t="s">
        <v>22</v>
      </c>
      <c r="N82" s="220"/>
      <c r="X82" s="31"/>
      <c r="Z82" s="258" t="str">
        <f t="shared" si="7"/>
        <v>&amp; {150} &amp; {115} &amp; {78} &amp; {147} &amp; {-}\\&amp; {21336604} &amp; {34284495} &amp; {18113713} &amp; {41395375} &amp; {-}\\</v>
      </c>
      <c r="AA82" s="243"/>
    </row>
    <row r="83" spans="2:27" ht="15.75" thickBot="1">
      <c r="B83" s="277"/>
      <c r="C83" s="37" t="s">
        <v>34</v>
      </c>
      <c r="D83" s="38">
        <v>78</v>
      </c>
      <c r="E83" s="39">
        <v>18113713</v>
      </c>
      <c r="F83" s="38">
        <v>115</v>
      </c>
      <c r="G83" s="39">
        <v>34284495</v>
      </c>
      <c r="H83" s="34">
        <v>150</v>
      </c>
      <c r="I83" s="35">
        <v>21336604</v>
      </c>
      <c r="J83" s="245">
        <v>147</v>
      </c>
      <c r="K83" s="246">
        <v>41395375</v>
      </c>
      <c r="L83" s="64" t="s">
        <v>22</v>
      </c>
      <c r="M83" s="89" t="s">
        <v>22</v>
      </c>
      <c r="N83" s="220"/>
      <c r="X83" s="31"/>
      <c r="Z83" s="258" t="str">
        <f t="shared" si="7"/>
        <v>&amp; {78} &amp; {115} &amp; {150} &amp; {147} &amp; {-}\\&amp; {18113713} &amp; {34284495} &amp; {21336604} &amp; {41395375} &amp; {-}\\</v>
      </c>
      <c r="AA83" s="243"/>
    </row>
    <row r="84" spans="2:27">
      <c r="B84" s="278" t="s">
        <v>25</v>
      </c>
      <c r="C84" s="40" t="s">
        <v>29</v>
      </c>
      <c r="D84" s="219" t="s">
        <v>22</v>
      </c>
      <c r="E84" s="219" t="s">
        <v>22</v>
      </c>
      <c r="F84" s="219" t="s">
        <v>22</v>
      </c>
      <c r="G84" s="219" t="s">
        <v>22</v>
      </c>
      <c r="H84" s="219" t="s">
        <v>22</v>
      </c>
      <c r="I84" s="219" t="s">
        <v>22</v>
      </c>
      <c r="J84" s="254" t="s">
        <v>22</v>
      </c>
      <c r="K84" s="254" t="s">
        <v>22</v>
      </c>
      <c r="L84" s="85" t="s">
        <v>22</v>
      </c>
      <c r="M84" s="85" t="s">
        <v>22</v>
      </c>
      <c r="N84" s="220"/>
      <c r="X84" s="31"/>
      <c r="Z84" s="258" t="str">
        <f t="shared" si="7"/>
        <v>&amp; {-} &amp; {-} &amp; {-} &amp; {-} &amp; {-}\\&amp; {-} &amp; {-} &amp; {-} &amp; {-} &amp; {-}\\</v>
      </c>
      <c r="AA84" s="243"/>
    </row>
    <row r="85" spans="2:27">
      <c r="B85" s="279"/>
      <c r="C85" s="43" t="s">
        <v>30</v>
      </c>
      <c r="D85" s="41">
        <v>78</v>
      </c>
      <c r="E85" s="42">
        <v>18113713</v>
      </c>
      <c r="F85" s="41">
        <v>102</v>
      </c>
      <c r="G85" s="42">
        <v>31882804</v>
      </c>
      <c r="H85" s="41">
        <v>129</v>
      </c>
      <c r="I85" s="42">
        <v>35217825</v>
      </c>
      <c r="J85" s="247">
        <v>185</v>
      </c>
      <c r="K85" s="248">
        <v>21355641</v>
      </c>
      <c r="L85" s="65" t="s">
        <v>22</v>
      </c>
      <c r="M85" s="129" t="s">
        <v>22</v>
      </c>
      <c r="N85" s="220"/>
      <c r="X85" s="31"/>
      <c r="Z85" s="258" t="str">
        <f t="shared" si="7"/>
        <v>&amp; {78} &amp; {102} &amp; {129} &amp; {185} &amp; {-}\\&amp; {18113713} &amp; {31882804} &amp; {35217825} &amp; {21355641} &amp; {-}\\</v>
      </c>
      <c r="AA85" s="243"/>
    </row>
    <row r="86" spans="2:27" ht="15.75" thickBot="1">
      <c r="B86" s="280"/>
      <c r="C86" s="44" t="s">
        <v>34</v>
      </c>
      <c r="D86" s="41">
        <v>185</v>
      </c>
      <c r="E86" s="42">
        <v>21355641</v>
      </c>
      <c r="F86" s="41">
        <v>78</v>
      </c>
      <c r="G86" s="42">
        <v>18113713</v>
      </c>
      <c r="H86" s="45">
        <v>102</v>
      </c>
      <c r="I86" s="46">
        <v>31882804</v>
      </c>
      <c r="J86" s="249">
        <v>129</v>
      </c>
      <c r="K86" s="250">
        <v>35217825</v>
      </c>
      <c r="L86" s="66" t="s">
        <v>22</v>
      </c>
      <c r="M86" s="130" t="s">
        <v>22</v>
      </c>
      <c r="N86" s="220"/>
      <c r="X86" s="31"/>
      <c r="Z86" s="258" t="str">
        <f t="shared" si="7"/>
        <v>&amp; {185} &amp; {78} &amp; {102} &amp; {129} &amp; {-}\\&amp; {21355641} &amp; {18113713} &amp; {31882804} &amp; {35217825} &amp; {-}\\</v>
      </c>
      <c r="AA86" s="243"/>
    </row>
    <row r="87" spans="2:27">
      <c r="B87" s="281" t="s">
        <v>26</v>
      </c>
      <c r="C87" s="47" t="s">
        <v>29</v>
      </c>
      <c r="D87" s="67" t="s">
        <v>22</v>
      </c>
      <c r="E87" s="67" t="s">
        <v>22</v>
      </c>
      <c r="F87" s="67" t="s">
        <v>22</v>
      </c>
      <c r="G87" s="67" t="s">
        <v>22</v>
      </c>
      <c r="H87" s="67" t="s">
        <v>22</v>
      </c>
      <c r="I87" s="67" t="s">
        <v>22</v>
      </c>
      <c r="J87" s="252" t="s">
        <v>22</v>
      </c>
      <c r="K87" s="252" t="s">
        <v>22</v>
      </c>
      <c r="L87" s="67" t="s">
        <v>22</v>
      </c>
      <c r="M87" s="67" t="s">
        <v>22</v>
      </c>
      <c r="N87" s="220"/>
      <c r="X87" s="31"/>
      <c r="Z87" s="258" t="str">
        <f t="shared" si="7"/>
        <v>&amp; {-} &amp; {-} &amp; {-} &amp; {-} &amp; {-}\\&amp; {-} &amp; {-} &amp; {-} &amp; {-} &amp; {-}\\</v>
      </c>
      <c r="AA87" s="243"/>
    </row>
    <row r="88" spans="2:27">
      <c r="B88" s="282"/>
      <c r="C88" s="48" t="s">
        <v>30</v>
      </c>
      <c r="D88" s="59">
        <v>115</v>
      </c>
      <c r="E88" s="55">
        <v>34284495</v>
      </c>
      <c r="F88" s="59">
        <v>78</v>
      </c>
      <c r="G88" s="55">
        <v>18113713</v>
      </c>
      <c r="H88" s="59">
        <v>150</v>
      </c>
      <c r="I88" s="55">
        <v>21336604</v>
      </c>
      <c r="J88" s="59">
        <v>147</v>
      </c>
      <c r="K88" s="55">
        <v>41395375</v>
      </c>
      <c r="L88" s="59">
        <v>129</v>
      </c>
      <c r="M88" s="55">
        <v>17388937</v>
      </c>
      <c r="N88" s="220"/>
      <c r="X88" s="31"/>
      <c r="Z88" s="258" t="str">
        <f t="shared" si="7"/>
        <v>&amp; {115} &amp; {78} &amp; {150} &amp; {147} &amp; {129}\\&amp; {34284495} &amp; {18113713} &amp; {21336604} &amp; {41395375} &amp; {17388937}\\</v>
      </c>
      <c r="AA88" s="243"/>
    </row>
    <row r="89" spans="2:27" ht="15.75" thickBot="1">
      <c r="B89" s="283"/>
      <c r="C89" s="49" t="s">
        <v>34</v>
      </c>
      <c r="D89" s="50">
        <v>129</v>
      </c>
      <c r="E89" s="51">
        <v>17388937</v>
      </c>
      <c r="F89" s="50">
        <v>78</v>
      </c>
      <c r="G89" s="51">
        <v>18113713</v>
      </c>
      <c r="H89" s="50">
        <v>115</v>
      </c>
      <c r="I89" s="51">
        <v>34284495</v>
      </c>
      <c r="J89" s="50">
        <v>150</v>
      </c>
      <c r="K89" s="103">
        <v>21336604</v>
      </c>
      <c r="L89" s="91">
        <v>147</v>
      </c>
      <c r="M89" s="103">
        <v>41395375</v>
      </c>
      <c r="N89" s="220"/>
      <c r="X89" s="31"/>
      <c r="Z89" s="258" t="str">
        <f t="shared" si="7"/>
        <v>&amp; {129} &amp; {78} &amp; {115} &amp; {150} &amp; {147}\\&amp; {17388937} &amp; {18113713} &amp; {34284495} &amp; {21336604} &amp; {41395375}\\</v>
      </c>
      <c r="AA89" s="243"/>
    </row>
    <row r="90" spans="2:27">
      <c r="B90" s="273" t="s">
        <v>27</v>
      </c>
      <c r="C90" s="56" t="s">
        <v>29</v>
      </c>
      <c r="D90" s="62" t="s">
        <v>22</v>
      </c>
      <c r="E90" s="62" t="s">
        <v>22</v>
      </c>
      <c r="F90" s="62" t="s">
        <v>22</v>
      </c>
      <c r="G90" s="62" t="s">
        <v>22</v>
      </c>
      <c r="H90" s="62" t="s">
        <v>22</v>
      </c>
      <c r="I90" s="62" t="s">
        <v>22</v>
      </c>
      <c r="J90" s="62" t="s">
        <v>22</v>
      </c>
      <c r="K90" s="134" t="s">
        <v>22</v>
      </c>
      <c r="L90" s="62" t="s">
        <v>22</v>
      </c>
      <c r="M90" s="134" t="s">
        <v>22</v>
      </c>
      <c r="N90" s="220"/>
      <c r="X90" s="31"/>
      <c r="Z90" s="258" t="str">
        <f t="shared" si="7"/>
        <v>&amp; {-} &amp; {-} &amp; {-} &amp; {-} &amp; {-}\\&amp; {-} &amp; {-} &amp; {-} &amp; {-} &amp; {-}\\</v>
      </c>
      <c r="AA90" s="243"/>
    </row>
    <row r="91" spans="2:27">
      <c r="B91" s="274"/>
      <c r="C91" s="54" t="s">
        <v>30</v>
      </c>
      <c r="D91" s="60">
        <v>102</v>
      </c>
      <c r="E91" s="53">
        <v>31882804</v>
      </c>
      <c r="F91" s="60">
        <v>78</v>
      </c>
      <c r="G91" s="53">
        <v>18113713</v>
      </c>
      <c r="H91" s="60">
        <v>150</v>
      </c>
      <c r="I91" s="53">
        <v>21336604</v>
      </c>
      <c r="J91" s="60">
        <v>129</v>
      </c>
      <c r="K91" s="53">
        <v>17388937</v>
      </c>
      <c r="L91" s="60">
        <v>147</v>
      </c>
      <c r="M91" s="53">
        <v>41395375</v>
      </c>
      <c r="N91" s="220"/>
      <c r="X91" s="31"/>
      <c r="Z91" s="258" t="str">
        <f t="shared" si="7"/>
        <v>&amp; {102} &amp; {78} &amp; {150} &amp; {129} &amp; {147}\\&amp; {31882804} &amp; {18113713} &amp; {21336604} &amp; {17388937} &amp; {41395375}\\</v>
      </c>
      <c r="AA91" s="243"/>
    </row>
    <row r="92" spans="2:27">
      <c r="B92" s="274"/>
      <c r="C92" s="54" t="s">
        <v>34</v>
      </c>
      <c r="D92" s="60">
        <v>129</v>
      </c>
      <c r="E92" s="53">
        <v>17388937</v>
      </c>
      <c r="F92" s="60">
        <v>78</v>
      </c>
      <c r="G92" s="53">
        <v>18113713</v>
      </c>
      <c r="H92" s="60">
        <v>102</v>
      </c>
      <c r="I92" s="53">
        <v>31882804</v>
      </c>
      <c r="J92" s="60">
        <v>150</v>
      </c>
      <c r="K92" s="53">
        <v>21336604</v>
      </c>
      <c r="L92" s="60">
        <v>147</v>
      </c>
      <c r="M92" s="53">
        <v>41395375</v>
      </c>
      <c r="N92" s="220"/>
      <c r="X92" s="31"/>
      <c r="Z92" s="258" t="str">
        <f t="shared" si="7"/>
        <v>&amp; {129} &amp; {78} &amp; {102} &amp; {150} &amp; {147}\\&amp; {17388937} &amp; {18113713} &amp; {31882804} &amp; {21336604} &amp; {41395375}\\</v>
      </c>
      <c r="AA92" s="243"/>
    </row>
    <row r="93" spans="2:27" ht="15.75" thickBot="1">
      <c r="X93" s="31"/>
      <c r="Z93" s="251"/>
      <c r="AA93" s="243"/>
    </row>
    <row r="94" spans="2:27" ht="30.75" thickBot="1">
      <c r="B94" s="287" t="s">
        <v>43</v>
      </c>
      <c r="C94" s="288"/>
      <c r="D94" s="182" t="s">
        <v>50</v>
      </c>
      <c r="E94" s="183" t="s">
        <v>51</v>
      </c>
      <c r="F94" s="183" t="s">
        <v>52</v>
      </c>
      <c r="G94" s="184" t="s">
        <v>53</v>
      </c>
      <c r="H94" s="185" t="s">
        <v>54</v>
      </c>
      <c r="I94" s="186" t="s">
        <v>55</v>
      </c>
      <c r="J94" s="185" t="s">
        <v>56</v>
      </c>
      <c r="K94" s="183" t="s">
        <v>57</v>
      </c>
      <c r="M94" s="294" t="s">
        <v>59</v>
      </c>
      <c r="X94" s="31"/>
      <c r="Z94" s="251"/>
      <c r="AA94" s="243"/>
    </row>
    <row r="95" spans="2:27">
      <c r="B95" s="284" t="s">
        <v>23</v>
      </c>
      <c r="C95" s="58" t="s">
        <v>29</v>
      </c>
      <c r="D95" s="95" t="s">
        <v>22</v>
      </c>
      <c r="E95" s="150" t="s">
        <v>22</v>
      </c>
      <c r="F95" s="95" t="s">
        <v>22</v>
      </c>
      <c r="G95" s="155" t="s">
        <v>22</v>
      </c>
      <c r="H95" s="149" t="s">
        <v>22</v>
      </c>
      <c r="I95" s="155" t="s">
        <v>22</v>
      </c>
      <c r="J95" s="149" t="s">
        <v>22</v>
      </c>
      <c r="K95" s="150" t="s">
        <v>22</v>
      </c>
      <c r="M95" s="97" t="str">
        <f>"&amp; "&amp;"{"&amp;F95&amp;"}"&amp;" &amp; "&amp;"{"&amp;H95&amp;"}"&amp;" &amp; "&amp;"{"&amp;J95&amp;"}"&amp;"\\"&amp;"&amp; "&amp;"{"&amp;G95&amp;"}"&amp;" &amp; "&amp;"{"&amp;I95&amp;"}"&amp;" &amp; "&amp;"{"&amp;K95&amp;"}"&amp;"\\"</f>
        <v>&amp; {-} &amp; {-} &amp; {-}\\&amp; {-} &amp; {-} &amp; {-}\\</v>
      </c>
      <c r="X95" s="31"/>
      <c r="Z95" s="251"/>
      <c r="AA95" s="243"/>
    </row>
    <row r="96" spans="2:27">
      <c r="B96" s="285"/>
      <c r="C96" s="23" t="s">
        <v>30</v>
      </c>
      <c r="D96" s="25">
        <f>D79+F79+H79+J79+L79</f>
        <v>619</v>
      </c>
      <c r="E96" s="126">
        <f>E79+G79+I79+K79+M79</f>
        <v>132519124</v>
      </c>
      <c r="F96" s="25">
        <v>610</v>
      </c>
      <c r="G96" s="136">
        <v>130057469</v>
      </c>
      <c r="H96" s="147">
        <v>6394</v>
      </c>
      <c r="I96" s="136">
        <v>1062735108</v>
      </c>
      <c r="J96" s="147">
        <f>H96-F96</f>
        <v>5784</v>
      </c>
      <c r="K96" s="126">
        <f>I96-G96</f>
        <v>932677639</v>
      </c>
      <c r="M96" s="239" t="str">
        <f t="shared" ref="M96:M109" si="8">"&amp; "&amp;"{"&amp;F96&amp;"}"&amp;" &amp; "&amp;"{"&amp;H96&amp;"}"&amp;" &amp; "&amp;"{"&amp;J96&amp;"}"&amp;"\\"&amp;"&amp; "&amp;"{"&amp;G96&amp;"}"&amp;" &amp; "&amp;"{"&amp;I96&amp;"}"&amp;" &amp; "&amp;"{"&amp;K96&amp;"}"&amp;"\\"</f>
        <v>&amp; {610} &amp; {6394} &amp; {5784}\\&amp; {130057469} &amp; {1062735108} &amp; {932677639}\\</v>
      </c>
      <c r="X96" s="31"/>
      <c r="Z96" s="251"/>
      <c r="AA96" s="243"/>
    </row>
    <row r="97" spans="1:27" ht="15.75" thickBot="1">
      <c r="B97" s="286"/>
      <c r="C97" s="26" t="s">
        <v>34</v>
      </c>
      <c r="D97" s="28">
        <f>D80+F80+H80+J80+L80</f>
        <v>672</v>
      </c>
      <c r="E97" s="127">
        <f>E80+G80+I80+K80+M80</f>
        <v>166718735</v>
      </c>
      <c r="F97" s="28">
        <v>661</v>
      </c>
      <c r="G97" s="137">
        <v>157572936</v>
      </c>
      <c r="H97" s="148">
        <v>6394</v>
      </c>
      <c r="I97" s="137">
        <v>1062735108</v>
      </c>
      <c r="J97" s="148">
        <f>H97-F97</f>
        <v>5733</v>
      </c>
      <c r="K97" s="127">
        <f>I97-G97</f>
        <v>905162172</v>
      </c>
      <c r="M97" s="239" t="str">
        <f t="shared" si="8"/>
        <v>&amp; {661} &amp; {6394} &amp; {5733}\\&amp; {157572936} &amp; {1062735108} &amp; {905162172}\\</v>
      </c>
      <c r="X97" s="31"/>
      <c r="Z97" s="251"/>
      <c r="AA97" s="243"/>
    </row>
    <row r="98" spans="1:27">
      <c r="B98" s="275" t="s">
        <v>24</v>
      </c>
      <c r="C98" s="33" t="s">
        <v>29</v>
      </c>
      <c r="D98" s="88" t="s">
        <v>22</v>
      </c>
      <c r="E98" s="158" t="s">
        <v>22</v>
      </c>
      <c r="F98" s="69" t="s">
        <v>22</v>
      </c>
      <c r="G98" s="138" t="s">
        <v>22</v>
      </c>
      <c r="H98" s="156">
        <v>6394</v>
      </c>
      <c r="I98" s="157">
        <v>1062735108</v>
      </c>
      <c r="J98" s="156" t="s">
        <v>22</v>
      </c>
      <c r="K98" s="158" t="s">
        <v>22</v>
      </c>
      <c r="M98" s="239" t="str">
        <f t="shared" si="8"/>
        <v>&amp; {-} &amp; {6394} &amp; {-}\\&amp; {-} &amp; {1062735108} &amp; {-}\\</v>
      </c>
      <c r="X98" s="31"/>
      <c r="Z98" s="251"/>
      <c r="AA98" s="243"/>
    </row>
    <row r="99" spans="1:27">
      <c r="B99" s="276"/>
      <c r="C99" s="36" t="s">
        <v>30</v>
      </c>
      <c r="D99" s="69">
        <f>D82+F82+H82+J82</f>
        <v>490</v>
      </c>
      <c r="E99" s="128">
        <f>E82+G82+I82+K82</f>
        <v>115130187</v>
      </c>
      <c r="F99" s="69">
        <v>483</v>
      </c>
      <c r="G99" s="138">
        <v>112764040</v>
      </c>
      <c r="H99" s="159">
        <v>6394</v>
      </c>
      <c r="I99" s="138">
        <v>1062735108</v>
      </c>
      <c r="J99" s="159">
        <f>H99-F99</f>
        <v>5911</v>
      </c>
      <c r="K99" s="128">
        <f t="shared" ref="K99:K100" si="9">I99-G99</f>
        <v>949971068</v>
      </c>
      <c r="M99" s="239" t="str">
        <f t="shared" si="8"/>
        <v>&amp; {483} &amp; {6394} &amp; {5911}\\&amp; {112764040} &amp; {1062735108} &amp; {949971068}\\</v>
      </c>
      <c r="X99" s="31"/>
      <c r="Z99" s="251"/>
      <c r="AA99" s="243"/>
    </row>
    <row r="100" spans="1:27" ht="15.75" thickBot="1">
      <c r="B100" s="277"/>
      <c r="C100" s="37" t="s">
        <v>34</v>
      </c>
      <c r="D100" s="64">
        <f>D83+F83+H83+J83</f>
        <v>490</v>
      </c>
      <c r="E100" s="89">
        <f>E83+G83+I83+K83</f>
        <v>115130187</v>
      </c>
      <c r="F100" s="64">
        <v>483</v>
      </c>
      <c r="G100" s="139">
        <v>112764040</v>
      </c>
      <c r="H100" s="174">
        <v>6394</v>
      </c>
      <c r="I100" s="161">
        <v>1062735108</v>
      </c>
      <c r="J100" s="160">
        <f t="shared" ref="J100" si="10">H100-F100</f>
        <v>5911</v>
      </c>
      <c r="K100" s="89">
        <f t="shared" si="9"/>
        <v>949971068</v>
      </c>
      <c r="M100" s="239" t="str">
        <f t="shared" si="8"/>
        <v>&amp; {483} &amp; {6394} &amp; {5911}\\&amp; {112764040} &amp; {1062735108} &amp; {949971068}\\</v>
      </c>
      <c r="X100" s="31"/>
      <c r="Z100" s="251"/>
      <c r="AA100" s="243"/>
    </row>
    <row r="101" spans="1:27">
      <c r="B101" s="278" t="s">
        <v>25</v>
      </c>
      <c r="C101" s="40" t="s">
        <v>29</v>
      </c>
      <c r="D101" s="65" t="s">
        <v>22</v>
      </c>
      <c r="E101" s="129" t="s">
        <v>22</v>
      </c>
      <c r="F101" s="65" t="s">
        <v>22</v>
      </c>
      <c r="G101" s="140" t="s">
        <v>22</v>
      </c>
      <c r="H101" s="162">
        <v>6394</v>
      </c>
      <c r="I101" s="163">
        <v>1062735108</v>
      </c>
      <c r="J101" s="162" t="s">
        <v>22</v>
      </c>
      <c r="K101" s="164" t="s">
        <v>22</v>
      </c>
      <c r="M101" s="239" t="str">
        <f t="shared" si="8"/>
        <v>&amp; {-} &amp; {6394} &amp; {-}\\&amp; {-} &amp; {1062735108} &amp; {-}\\</v>
      </c>
      <c r="X101" s="31"/>
      <c r="Z101" s="251"/>
      <c r="AA101" s="243"/>
    </row>
    <row r="102" spans="1:27">
      <c r="B102" s="279"/>
      <c r="C102" s="43" t="s">
        <v>30</v>
      </c>
      <c r="D102" s="65">
        <f>D85+F85+H85+J85</f>
        <v>494</v>
      </c>
      <c r="E102" s="129">
        <f>E85+G85+I85+K85</f>
        <v>106569983</v>
      </c>
      <c r="F102" s="65">
        <v>489</v>
      </c>
      <c r="G102" s="140">
        <v>104283696</v>
      </c>
      <c r="H102" s="165">
        <v>6394</v>
      </c>
      <c r="I102" s="140">
        <v>1062735108</v>
      </c>
      <c r="J102" s="165">
        <f>H102-F102</f>
        <v>5905</v>
      </c>
      <c r="K102" s="129">
        <f t="shared" ref="K102:K103" si="11">I102-G102</f>
        <v>958451412</v>
      </c>
      <c r="M102" s="239" t="str">
        <f t="shared" si="8"/>
        <v>&amp; {489} &amp; {6394} &amp; {5905}\\&amp; {104283696} &amp; {1062735108} &amp; {958451412}\\</v>
      </c>
      <c r="X102" s="31"/>
      <c r="Z102" s="251"/>
      <c r="AA102" s="243"/>
    </row>
    <row r="103" spans="1:27" ht="15.75" thickBot="1">
      <c r="B103" s="280"/>
      <c r="C103" s="44" t="s">
        <v>34</v>
      </c>
      <c r="D103" s="66">
        <f>D86+F86+H86+J86</f>
        <v>494</v>
      </c>
      <c r="E103" s="130">
        <f>E86+G86+I86+K86</f>
        <v>106569983</v>
      </c>
      <c r="F103" s="66">
        <v>489</v>
      </c>
      <c r="G103" s="141">
        <v>104283696</v>
      </c>
      <c r="H103" s="175">
        <v>6394</v>
      </c>
      <c r="I103" s="141">
        <v>1062735108</v>
      </c>
      <c r="J103" s="166">
        <f t="shared" ref="J103" si="12">H103-F103</f>
        <v>5905</v>
      </c>
      <c r="K103" s="130">
        <f t="shared" si="11"/>
        <v>958451412</v>
      </c>
      <c r="M103" s="239" t="str">
        <f t="shared" si="8"/>
        <v>&amp; {489} &amp; {6394} &amp; {5905}\\&amp; {104283696} &amp; {1062735108} &amp; {958451412}\\</v>
      </c>
      <c r="X103" s="31"/>
      <c r="Z103" s="251"/>
      <c r="AA103" s="243"/>
    </row>
    <row r="104" spans="1:27">
      <c r="B104" s="281" t="s">
        <v>26</v>
      </c>
      <c r="C104" s="47" t="s">
        <v>29</v>
      </c>
      <c r="D104" s="68" t="s">
        <v>22</v>
      </c>
      <c r="E104" s="104" t="s">
        <v>22</v>
      </c>
      <c r="F104" s="87" t="s">
        <v>22</v>
      </c>
      <c r="G104" s="142" t="s">
        <v>22</v>
      </c>
      <c r="H104" s="167">
        <v>6394</v>
      </c>
      <c r="I104" s="142">
        <v>1062735108</v>
      </c>
      <c r="J104" s="167" t="s">
        <v>22</v>
      </c>
      <c r="K104" s="131" t="s">
        <v>22</v>
      </c>
      <c r="M104" s="239" t="str">
        <f t="shared" si="8"/>
        <v>&amp; {-} &amp; {6394} &amp; {-}\\&amp; {-} &amp; {1062735108} &amp; {-}\\</v>
      </c>
      <c r="X104" s="31"/>
      <c r="Z104" s="251"/>
      <c r="AA104" s="243"/>
    </row>
    <row r="105" spans="1:27">
      <c r="B105" s="282"/>
      <c r="C105" s="48" t="s">
        <v>30</v>
      </c>
      <c r="D105" s="68">
        <f>D88+F88+H88+J88+L88</f>
        <v>619</v>
      </c>
      <c r="E105" s="104">
        <f>E88+G88+I88+K88+M88</f>
        <v>132519124</v>
      </c>
      <c r="F105" s="87">
        <v>610</v>
      </c>
      <c r="G105" s="142">
        <v>130057469</v>
      </c>
      <c r="H105" s="168">
        <v>6394</v>
      </c>
      <c r="I105" s="169">
        <v>1062735108</v>
      </c>
      <c r="J105" s="168">
        <f t="shared" ref="J105:J106" si="13">H105-F105</f>
        <v>5784</v>
      </c>
      <c r="K105" s="104">
        <f t="shared" ref="K105:K106" si="14">I105-G105</f>
        <v>932677639</v>
      </c>
      <c r="M105" s="239" t="str">
        <f t="shared" si="8"/>
        <v>&amp; {610} &amp; {6394} &amp; {5784}\\&amp; {130057469} &amp; {1062735108} &amp; {932677639}\\</v>
      </c>
      <c r="X105" s="31"/>
      <c r="Z105" s="251"/>
      <c r="AA105" s="243"/>
    </row>
    <row r="106" spans="1:27" ht="15.75" thickBot="1">
      <c r="B106" s="283"/>
      <c r="C106" s="49" t="s">
        <v>34</v>
      </c>
      <c r="D106" s="61">
        <f>D89+F89+H89+J89+L89</f>
        <v>619</v>
      </c>
      <c r="E106" s="132">
        <f>E89+G89+I89+K89+M89</f>
        <v>132519124</v>
      </c>
      <c r="F106" s="133">
        <v>610</v>
      </c>
      <c r="G106" s="143">
        <v>130057469</v>
      </c>
      <c r="H106" s="176">
        <v>6394</v>
      </c>
      <c r="I106" s="171">
        <v>1062735108</v>
      </c>
      <c r="J106" s="170">
        <f t="shared" si="13"/>
        <v>5784</v>
      </c>
      <c r="K106" s="132">
        <f t="shared" si="14"/>
        <v>932677639</v>
      </c>
      <c r="M106" s="239" t="str">
        <f t="shared" si="8"/>
        <v>&amp; {610} &amp; {6394} &amp; {5784}\\&amp; {130057469} &amp; {1062735108} &amp; {932677639}\\</v>
      </c>
      <c r="X106" s="31"/>
      <c r="Z106" s="251"/>
      <c r="AA106" s="243"/>
    </row>
    <row r="107" spans="1:27">
      <c r="B107" s="273" t="s">
        <v>27</v>
      </c>
      <c r="C107" s="52" t="s">
        <v>29</v>
      </c>
      <c r="D107" s="62" t="s">
        <v>22</v>
      </c>
      <c r="E107" s="134" t="s">
        <v>22</v>
      </c>
      <c r="F107" s="135" t="s">
        <v>22</v>
      </c>
      <c r="G107" s="144" t="s">
        <v>22</v>
      </c>
      <c r="H107" s="177">
        <v>6394</v>
      </c>
      <c r="I107" s="178">
        <v>1062735108</v>
      </c>
      <c r="J107" s="177" t="s">
        <v>22</v>
      </c>
      <c r="K107" s="134" t="s">
        <v>22</v>
      </c>
      <c r="M107" s="239" t="str">
        <f t="shared" si="8"/>
        <v>&amp; {-} &amp; {6394} &amp; {-}\\&amp; {-} &amp; {1062735108} &amp; {-}\\</v>
      </c>
      <c r="X107" s="31"/>
      <c r="Z107" s="251"/>
      <c r="AA107" s="243"/>
    </row>
    <row r="108" spans="1:27">
      <c r="B108" s="274"/>
      <c r="C108" s="54" t="s">
        <v>30</v>
      </c>
      <c r="D108" s="63">
        <f>D91+F91+H91+J91+L91</f>
        <v>606</v>
      </c>
      <c r="E108" s="92">
        <f>E91+G91+I91+K91+M91</f>
        <v>130117433</v>
      </c>
      <c r="F108" s="63">
        <v>597</v>
      </c>
      <c r="G108" s="144">
        <v>127655778</v>
      </c>
      <c r="H108" s="135">
        <v>6394</v>
      </c>
      <c r="I108" s="144">
        <v>1062735108</v>
      </c>
      <c r="J108" s="135">
        <f>H108-F108</f>
        <v>5797</v>
      </c>
      <c r="K108" s="92">
        <f t="shared" ref="K108:K109" si="15">I108-G108</f>
        <v>935079330</v>
      </c>
      <c r="M108" s="239" t="str">
        <f t="shared" si="8"/>
        <v>&amp; {597} &amp; {6394} &amp; {5797}\\&amp; {127655778} &amp; {1062735108} &amp; {935079330}\\</v>
      </c>
      <c r="X108" s="31"/>
      <c r="Z108" s="251"/>
      <c r="AA108" s="243"/>
    </row>
    <row r="109" spans="1:27">
      <c r="B109" s="274"/>
      <c r="C109" s="54" t="s">
        <v>34</v>
      </c>
      <c r="D109" s="63">
        <f>D92+F92+H92+J92+L92</f>
        <v>606</v>
      </c>
      <c r="E109" s="92">
        <f>E92+G92+I92+K92+M92</f>
        <v>130117433</v>
      </c>
      <c r="F109" s="63">
        <v>597</v>
      </c>
      <c r="G109" s="144">
        <v>127655778</v>
      </c>
      <c r="H109" s="135">
        <v>6394</v>
      </c>
      <c r="I109" s="144">
        <v>1062735108</v>
      </c>
      <c r="J109" s="135">
        <f t="shared" ref="J109" si="16">H109-F109</f>
        <v>5797</v>
      </c>
      <c r="K109" s="92">
        <f t="shared" si="15"/>
        <v>935079330</v>
      </c>
      <c r="M109" s="239" t="str">
        <f t="shared" si="8"/>
        <v>&amp; {597} &amp; {6394} &amp; {5797}\\&amp; {127655778} &amp; {1062735108} &amp; {935079330}\\</v>
      </c>
      <c r="X109" s="31"/>
      <c r="Z109" s="251"/>
      <c r="AA109" s="243"/>
    </row>
    <row r="110" spans="1:27">
      <c r="X110" s="31"/>
      <c r="AA110" s="243"/>
    </row>
    <row r="111" spans="1:27" ht="15.75" thickBo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2"/>
      <c r="Y111" s="257"/>
      <c r="Z111" s="240"/>
      <c r="AA111" s="244"/>
    </row>
  </sheetData>
  <mergeCells count="50">
    <mergeCell ref="D3:E3"/>
    <mergeCell ref="F3:G3"/>
    <mergeCell ref="H3:I3"/>
    <mergeCell ref="B20:C20"/>
    <mergeCell ref="B3:C3"/>
    <mergeCell ref="B21:B23"/>
    <mergeCell ref="B24:B26"/>
    <mergeCell ref="B4:B6"/>
    <mergeCell ref="B7:B9"/>
    <mergeCell ref="B10:B12"/>
    <mergeCell ref="B13:B15"/>
    <mergeCell ref="B16:B18"/>
    <mergeCell ref="B53:B55"/>
    <mergeCell ref="B57:C57"/>
    <mergeCell ref="B27:B29"/>
    <mergeCell ref="B30:B32"/>
    <mergeCell ref="B33:B35"/>
    <mergeCell ref="B50:B52"/>
    <mergeCell ref="B41:B43"/>
    <mergeCell ref="B44:B46"/>
    <mergeCell ref="B47:B49"/>
    <mergeCell ref="B40:C40"/>
    <mergeCell ref="L40:M40"/>
    <mergeCell ref="N40:O40"/>
    <mergeCell ref="D40:E40"/>
    <mergeCell ref="F40:G40"/>
    <mergeCell ref="H40:I40"/>
    <mergeCell ref="J40:K40"/>
    <mergeCell ref="J77:K77"/>
    <mergeCell ref="L77:M77"/>
    <mergeCell ref="B58:B60"/>
    <mergeCell ref="B61:B63"/>
    <mergeCell ref="B64:B66"/>
    <mergeCell ref="B67:B69"/>
    <mergeCell ref="B70:B72"/>
    <mergeCell ref="B107:B109"/>
    <mergeCell ref="B77:C77"/>
    <mergeCell ref="D77:E77"/>
    <mergeCell ref="F77:G77"/>
    <mergeCell ref="H77:I77"/>
    <mergeCell ref="B98:B100"/>
    <mergeCell ref="B101:B103"/>
    <mergeCell ref="B104:B106"/>
    <mergeCell ref="B81:B83"/>
    <mergeCell ref="B95:B97"/>
    <mergeCell ref="B78:B80"/>
    <mergeCell ref="B90:B92"/>
    <mergeCell ref="B94:C94"/>
    <mergeCell ref="B84:B86"/>
    <mergeCell ref="B87:B8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Glossary</vt:lpstr>
      <vt:lpstr>Stats</vt:lpstr>
      <vt:lpstr>Modularity</vt:lpstr>
      <vt:lpstr>Numbers</vt:lpstr>
      <vt:lpstr>Grants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2016-09-05T11:54:01Z</dcterms:modified>
</cp:coreProperties>
</file>