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sergi\Desktop\Meu\Cursos\Curso Excel DIO\"/>
    </mc:Choice>
  </mc:AlternateContent>
  <xr:revisionPtr revIDLastSave="0" documentId="8_{0EDC9CD7-810C-47B4-9798-04F2A831271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APP" sheetId="1" r:id="rId1"/>
    <sheet name="TABELA DE APOIO" sheetId="2" state="hidden" r:id="rId2"/>
  </sheets>
  <definedNames>
    <definedName name="aporte">APP!$D$18</definedName>
    <definedName name="dividendos_mensais">APP!$D$22</definedName>
    <definedName name="patrimonio">APP!$D$21</definedName>
    <definedName name="rendimento_carteira">APP!$D$14</definedName>
    <definedName name="rendimento_mensal">APP!$D$20</definedName>
    <definedName name="salario">APP!$D$13</definedName>
    <definedName name="sugestao_investimento">APP!$D$15</definedName>
    <definedName name="tempo_anos">APP!$D$19</definedName>
    <definedName name="valor_investido">APP!$C$33</definedName>
  </definedNames>
  <calcPr calcId="191029"/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15" i="2"/>
  <c r="A16" i="2"/>
  <c r="A17" i="2"/>
  <c r="A18" i="2"/>
  <c r="A19" i="2"/>
  <c r="A20" i="2"/>
  <c r="A9" i="2"/>
  <c r="A10" i="2"/>
  <c r="A11" i="2"/>
  <c r="A12" i="2"/>
  <c r="A13" i="2"/>
  <c r="A14" i="2"/>
  <c r="A4" i="2"/>
  <c r="A5" i="2"/>
  <c r="A6" i="2"/>
  <c r="A7" i="2"/>
  <c r="A8" i="2"/>
  <c r="A3" i="2"/>
  <c r="C33" i="1"/>
  <c r="C29" i="1"/>
  <c r="D29" i="1" s="1"/>
  <c r="C28" i="1"/>
  <c r="D28" i="1" s="1"/>
  <c r="C27" i="1"/>
  <c r="D27" i="1" s="1"/>
  <c r="C26" i="1"/>
  <c r="D26" i="1" s="1"/>
  <c r="C25" i="1"/>
  <c r="D25" i="1" s="1"/>
  <c r="D21" i="1"/>
  <c r="D22" i="1" s="1"/>
  <c r="D15" i="1"/>
  <c r="D40" i="1" l="1"/>
  <c r="D39" i="1"/>
  <c r="D36" i="1"/>
  <c r="D41" i="1"/>
  <c r="D38" i="1"/>
  <c r="D37" i="1"/>
  <c r="D42" i="1" l="1"/>
</calcChain>
</file>

<file path=xl/sharedStrings.xml><?xml version="1.0" encoding="utf-8"?>
<sst xmlns="http://schemas.openxmlformats.org/spreadsheetml/2006/main" count="72" uniqueCount="36">
  <si>
    <t>INVESTIMENTO MENSAL</t>
  </si>
  <si>
    <t>Configurações</t>
  </si>
  <si>
    <t>Quanto investir por mês</t>
  </si>
  <si>
    <t>Salário</t>
  </si>
  <si>
    <t>Por quantos anos?</t>
  </si>
  <si>
    <t>Rendimento Carteira</t>
  </si>
  <si>
    <t>Taxa de rendimento mensal</t>
  </si>
  <si>
    <t>Patrimônio acumulado</t>
  </si>
  <si>
    <t>Dividendos mensais</t>
  </si>
  <si>
    <t>CENÁRIOS</t>
  </si>
  <si>
    <t>DIVIDENDOS</t>
  </si>
  <si>
    <r>
      <t xml:space="preserve">Quanto em </t>
    </r>
    <r>
      <rPr>
        <b/>
        <sz val="12"/>
        <color theme="1"/>
        <rFont val="Calibri"/>
        <family val="2"/>
        <scheme val="minor"/>
      </rPr>
      <t>02</t>
    </r>
    <r>
      <rPr>
        <sz val="12"/>
        <color theme="1"/>
        <rFont val="Calibri"/>
        <family val="2"/>
        <scheme val="minor"/>
      </rPr>
      <t xml:space="preserve"> anos?</t>
    </r>
  </si>
  <si>
    <r>
      <t xml:space="preserve">Quanto em </t>
    </r>
    <r>
      <rPr>
        <b/>
        <sz val="12"/>
        <color theme="1"/>
        <rFont val="Calibri"/>
        <family val="2"/>
        <scheme val="minor"/>
      </rPr>
      <t>05</t>
    </r>
    <r>
      <rPr>
        <sz val="12"/>
        <color theme="1"/>
        <rFont val="Calibri"/>
        <family val="2"/>
        <scheme val="minor"/>
      </rPr>
      <t xml:space="preserve"> anos?</t>
    </r>
  </si>
  <si>
    <r>
      <t xml:space="preserve">Quanto em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 xml:space="preserve"> anos?</t>
    </r>
  </si>
  <si>
    <r>
      <t xml:space="preserve">Quanto em </t>
    </r>
    <r>
      <rPr>
        <b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 xml:space="preserve"> anos?</t>
    </r>
  </si>
  <si>
    <r>
      <t xml:space="preserve">Quanto em </t>
    </r>
    <r>
      <rPr>
        <b/>
        <sz val="12"/>
        <color theme="1"/>
        <rFont val="Calibri"/>
        <family val="2"/>
        <scheme val="minor"/>
      </rPr>
      <t>30</t>
    </r>
    <r>
      <rPr>
        <sz val="12"/>
        <color theme="1"/>
        <rFont val="Calibri"/>
        <family val="2"/>
        <scheme val="minor"/>
      </rPr>
      <t xml:space="preserve"> anos?</t>
    </r>
  </si>
  <si>
    <t xml:space="preserve"> </t>
  </si>
  <si>
    <t>Conservador</t>
  </si>
  <si>
    <t>Moderado</t>
  </si>
  <si>
    <t>Agressivo</t>
  </si>
  <si>
    <t>VALOR A SER INVESTIDO POR MÊS</t>
  </si>
  <si>
    <t>PERFIL</t>
  </si>
  <si>
    <t>TIPO DE FII</t>
  </si>
  <si>
    <t>Valores</t>
  </si>
  <si>
    <t>Percentual Sugerido</t>
  </si>
  <si>
    <t>PAPEL</t>
  </si>
  <si>
    <t>TIJOLO</t>
  </si>
  <si>
    <t>HÍBRIDOS</t>
  </si>
  <si>
    <t>FOFs</t>
  </si>
  <si>
    <t>DESENVOLVIMENTO</t>
  </si>
  <si>
    <t>HETELARIAS</t>
  </si>
  <si>
    <t>PERCENTUAL</t>
  </si>
  <si>
    <t>CHAVE</t>
  </si>
  <si>
    <t>Moderado-TIJOLO</t>
  </si>
  <si>
    <t>%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</si>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</sst>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R$&quot;\ #,##0.00_);[Red]\(&quot;R$&quot;\ #,###.00\)"/>
    <numFmt numFmtId="165" formatCode="0_);[Red]\(0\)"/>
    <numFmt numFmtId="166" formatCode="0.0%"/>
    <numFmt numFmtId="167" formatCode="0.000%"/>
    <numFmt numFmtId="168" formatCode="&quot;R$&quot;#,##0.00;[Red]\-&quot;R$&quot;#,##0.00"/>
    <numFmt numFmtId="170" formatCode="&quot;R$&quot;\ #,##0.00"/>
  </numFmts>
  <fonts count="13">
    <font>
      <sz val="10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rgb="FF9C6500"/>
      <name val="Calibri"/>
      <scheme val="minor"/>
    </font>
    <font>
      <sz val="10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/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/>
      <top/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4" borderId="0" xfId="0" applyFont="1" applyFill="1">
      <alignment vertical="center"/>
    </xf>
    <xf numFmtId="0" fontId="3" fillId="6" borderId="8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66" fontId="7" fillId="0" borderId="5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8" fontId="8" fillId="5" borderId="7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164" fontId="8" fillId="5" borderId="28" xfId="0" applyNumberFormat="1" applyFont="1" applyFill="1" applyBorder="1">
      <alignment vertical="center"/>
    </xf>
    <xf numFmtId="164" fontId="8" fillId="5" borderId="30" xfId="0" applyNumberFormat="1" applyFont="1" applyFill="1" applyBorder="1">
      <alignment vertical="center"/>
    </xf>
    <xf numFmtId="164" fontId="8" fillId="5" borderId="29" xfId="0" applyNumberFormat="1" applyFont="1" applyFill="1" applyBorder="1">
      <alignment vertical="center"/>
    </xf>
    <xf numFmtId="0" fontId="8" fillId="5" borderId="12" xfId="0" applyFont="1" applyFill="1" applyBorder="1" applyAlignment="1">
      <alignment horizontal="left" vertical="center" indent="3"/>
    </xf>
    <xf numFmtId="0" fontId="8" fillId="5" borderId="13" xfId="0" applyFont="1" applyFill="1" applyBorder="1" applyAlignment="1">
      <alignment horizontal="left" vertical="center" indent="3"/>
    </xf>
    <xf numFmtId="0" fontId="8" fillId="5" borderId="14" xfId="0" applyFont="1" applyFill="1" applyBorder="1" applyAlignment="1">
      <alignment horizontal="left" vertical="center" indent="3"/>
    </xf>
    <xf numFmtId="0" fontId="8" fillId="5" borderId="15" xfId="0" applyFont="1" applyFill="1" applyBorder="1" applyAlignment="1">
      <alignment horizontal="left" vertical="center" indent="3"/>
    </xf>
    <xf numFmtId="0" fontId="7" fillId="5" borderId="4" xfId="0" applyFont="1" applyFill="1" applyBorder="1" applyAlignment="1">
      <alignment horizontal="left" vertical="center" indent="3"/>
    </xf>
    <xf numFmtId="0" fontId="7" fillId="5" borderId="16" xfId="0" applyFont="1" applyFill="1" applyBorder="1" applyAlignment="1">
      <alignment horizontal="left" vertical="center" indent="3"/>
    </xf>
    <xf numFmtId="0" fontId="7" fillId="5" borderId="6" xfId="0" applyFont="1" applyFill="1" applyBorder="1" applyAlignment="1">
      <alignment horizontal="left" vertical="center" indent="3"/>
    </xf>
    <xf numFmtId="0" fontId="7" fillId="5" borderId="17" xfId="0" applyFont="1" applyFill="1" applyBorder="1" applyAlignment="1">
      <alignment horizontal="left" vertical="center" indent="3"/>
    </xf>
    <xf numFmtId="0" fontId="7" fillId="5" borderId="25" xfId="0" applyFont="1" applyFill="1" applyBorder="1" applyAlignment="1">
      <alignment horizontal="left" vertical="center" indent="3"/>
    </xf>
    <xf numFmtId="0" fontId="7" fillId="5" borderId="26" xfId="0" applyFont="1" applyFill="1" applyBorder="1" applyAlignment="1">
      <alignment horizontal="left" vertical="center" indent="3"/>
    </xf>
    <xf numFmtId="0" fontId="7" fillId="5" borderId="27" xfId="0" applyFont="1" applyFill="1" applyBorder="1" applyAlignment="1">
      <alignment horizontal="left" vertical="center" indent="3"/>
    </xf>
    <xf numFmtId="164" fontId="8" fillId="5" borderId="21" xfId="0" applyNumberFormat="1" applyFont="1" applyFill="1" applyBorder="1" applyAlignment="1">
      <alignment horizontal="center" vertical="center"/>
    </xf>
    <xf numFmtId="164" fontId="8" fillId="5" borderId="24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left" vertical="center" indent="3"/>
    </xf>
    <xf numFmtId="0" fontId="7" fillId="8" borderId="11" xfId="0" applyFont="1" applyFill="1" applyBorder="1" applyAlignment="1">
      <alignment horizontal="left" vertical="center" indent="3"/>
    </xf>
    <xf numFmtId="0" fontId="7" fillId="8" borderId="12" xfId="0" applyFont="1" applyFill="1" applyBorder="1" applyAlignment="1">
      <alignment horizontal="left" vertical="center" indent="3"/>
    </xf>
    <xf numFmtId="0" fontId="7" fillId="8" borderId="13" xfId="0" applyFont="1" applyFill="1" applyBorder="1" applyAlignment="1">
      <alignment horizontal="left" vertical="center" indent="3"/>
    </xf>
    <xf numFmtId="0" fontId="5" fillId="7" borderId="0" xfId="2">
      <alignment vertical="center"/>
    </xf>
    <xf numFmtId="0" fontId="10" fillId="7" borderId="0" xfId="2" applyFont="1">
      <alignment vertical="center"/>
    </xf>
    <xf numFmtId="0" fontId="10" fillId="7" borderId="0" xfId="2" applyFont="1" applyAlignment="1">
      <alignment horizontal="center" vertical="center"/>
    </xf>
    <xf numFmtId="0" fontId="11" fillId="7" borderId="0" xfId="2" applyFont="1">
      <alignment vertical="center"/>
    </xf>
    <xf numFmtId="0" fontId="8" fillId="5" borderId="0" xfId="0" applyFont="1" applyFill="1">
      <alignment vertical="center"/>
    </xf>
    <xf numFmtId="170" fontId="8" fillId="5" borderId="0" xfId="0" applyNumberFormat="1" applyFont="1" applyFill="1" applyAlignment="1">
      <alignment horizontal="center" vertical="center"/>
    </xf>
    <xf numFmtId="0" fontId="7" fillId="5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12" fillId="9" borderId="0" xfId="0" applyFont="1" applyFill="1">
      <alignment vertical="center"/>
    </xf>
    <xf numFmtId="170" fontId="12" fillId="9" borderId="0" xfId="0" applyNumberFormat="1" applyFont="1" applyFill="1" applyAlignment="1">
      <alignment horizontal="center" vertical="center"/>
    </xf>
    <xf numFmtId="170" fontId="7" fillId="5" borderId="0" xfId="0" applyNumberFormat="1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9" fontId="7" fillId="0" borderId="3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9" fontId="5" fillId="7" borderId="0" xfId="1" applyFont="1" applyFill="1">
      <alignment vertical="center"/>
    </xf>
  </cellXfs>
  <cellStyles count="3">
    <cellStyle name="Neutro" xfId="2" builtinId="28"/>
    <cellStyle name="Normal" xfId="0" builtinId="0"/>
    <cellStyle name="Porcentagem" xfId="1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E3959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HETELARIAS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7-4FAB-ACCF-A26C84E4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9526</xdr:colOff>
      <xdr:row>0</xdr:row>
      <xdr:rowOff>0</xdr:rowOff>
    </xdr:from>
    <xdr:to>
      <xdr:col>4</xdr:col>
      <xdr:colOff>1</xdr:colOff>
      <xdr:row>10</xdr:row>
      <xdr:rowOff>103367</xdr:rowOff>
    </xdr:to>
    <xdr:pic>
      <xdr:nvPicPr>
        <xdr:cNvPr id="2" name="Imagem 1" descr="Logo Aurelion Horizonta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1" y="0"/>
          <a:ext cx="6496050" cy="1722617"/>
        </a:xfrm>
        <a:prstGeom prst="rect">
          <a:avLst/>
        </a:prstGeom>
      </xdr:spPr>
    </xdr:pic>
    <xdr:clientData/>
  </xdr:twoCellAnchor>
  <xdr:twoCellAnchor>
    <xdr:from>
      <xdr:col>1</xdr:col>
      <xdr:colOff>1004887</xdr:colOff>
      <xdr:row>44</xdr:row>
      <xdr:rowOff>47625</xdr:rowOff>
    </xdr:from>
    <xdr:to>
      <xdr:col>3</xdr:col>
      <xdr:colOff>528637</xdr:colOff>
      <xdr:row>66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11DCDC-FAFB-4CF6-24BE-EE07E8E2F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showGridLines="0" tabSelected="1" topLeftCell="A8" workbookViewId="0">
      <selection activeCell="B24" sqref="B24:C24"/>
    </sheetView>
  </sheetViews>
  <sheetFormatPr defaultColWidth="0" defaultRowHeight="12.75" zeroHeight="1"/>
  <cols>
    <col min="1" max="1" width="10.7109375" customWidth="1"/>
    <col min="2" max="2" width="49.28515625" customWidth="1"/>
    <col min="3" max="3" width="26.42578125" customWidth="1"/>
    <col min="4" max="4" width="21.85546875" customWidth="1"/>
    <col min="5" max="5" width="10.7109375" customWidth="1"/>
    <col min="6" max="6" width="12.7109375" hidden="1"/>
    <col min="8" max="16384" width="9.140625" hidden="1"/>
  </cols>
  <sheetData>
    <row r="1" spans="1:4"/>
    <row r="2" spans="1:4"/>
    <row r="3" spans="1:4"/>
    <row r="4" spans="1:4"/>
    <row r="5" spans="1:4"/>
    <row r="6" spans="1:4"/>
    <row r="7" spans="1:4"/>
    <row r="8" spans="1:4"/>
    <row r="9" spans="1:4"/>
    <row r="10" spans="1:4"/>
    <row r="11" spans="1:4" ht="20.25" customHeight="1" thickBot="1">
      <c r="A11" s="11" t="s">
        <v>16</v>
      </c>
    </row>
    <row r="12" spans="1:4" ht="18.75">
      <c r="B12" s="15" t="s">
        <v>1</v>
      </c>
      <c r="C12" s="16"/>
      <c r="D12" s="18"/>
    </row>
    <row r="13" spans="1:4" ht="15.75">
      <c r="B13" s="28" t="s">
        <v>3</v>
      </c>
      <c r="C13" s="29"/>
      <c r="D13" s="14">
        <v>14652</v>
      </c>
    </row>
    <row r="14" spans="1:4" ht="15.75">
      <c r="B14" s="28" t="s">
        <v>5</v>
      </c>
      <c r="C14" s="29"/>
      <c r="D14" s="4">
        <v>6.0000000000000001E-3</v>
      </c>
    </row>
    <row r="15" spans="1:4" ht="16.5" thickBot="1">
      <c r="B15" s="30" t="s">
        <v>35</v>
      </c>
      <c r="C15" s="31"/>
      <c r="D15" s="5">
        <f>D13*30%</f>
        <v>4395.5999999999995</v>
      </c>
    </row>
    <row r="16" spans="1:4" ht="13.5" thickBot="1"/>
    <row r="17" spans="1:7" ht="33" customHeight="1">
      <c r="B17" s="12" t="s">
        <v>0</v>
      </c>
      <c r="C17" s="13"/>
      <c r="D17" s="17"/>
      <c r="G17" s="1"/>
    </row>
    <row r="18" spans="1:7" ht="15.75">
      <c r="B18" s="37" t="s">
        <v>2</v>
      </c>
      <c r="C18" s="38"/>
      <c r="D18" s="6">
        <v>4000</v>
      </c>
    </row>
    <row r="19" spans="1:7" ht="15.75">
      <c r="B19" s="39" t="s">
        <v>4</v>
      </c>
      <c r="C19" s="40"/>
      <c r="D19" s="7">
        <v>10</v>
      </c>
    </row>
    <row r="20" spans="1:7" ht="15.75">
      <c r="B20" s="39" t="s">
        <v>6</v>
      </c>
      <c r="C20" s="40"/>
      <c r="D20" s="8">
        <v>1.0789999999999999E-2</v>
      </c>
    </row>
    <row r="21" spans="1:7" ht="15.75">
      <c r="B21" s="24" t="s">
        <v>7</v>
      </c>
      <c r="C21" s="25"/>
      <c r="D21" s="9">
        <f>FV(rendimento_mensal,+tempo_anos*12,+aporte*-1)</f>
        <v>973136.85012068879</v>
      </c>
    </row>
    <row r="22" spans="1:7" ht="16.5" thickBot="1">
      <c r="B22" s="26" t="s">
        <v>8</v>
      </c>
      <c r="C22" s="27"/>
      <c r="D22" s="10">
        <f>patrimonio*rendimento_carteira</f>
        <v>5838.8211007241325</v>
      </c>
    </row>
    <row r="23" spans="1:7" ht="13.5" thickBot="1"/>
    <row r="24" spans="1:7" ht="26.25">
      <c r="B24" s="19" t="s">
        <v>9</v>
      </c>
      <c r="C24" s="20"/>
      <c r="D24" s="2" t="s">
        <v>10</v>
      </c>
    </row>
    <row r="25" spans="1:7" ht="15.75">
      <c r="A25" s="3">
        <v>2</v>
      </c>
      <c r="B25" s="32" t="s">
        <v>11</v>
      </c>
      <c r="C25" s="21">
        <f>FV($D$20,$A25*12,$D$18*-1)</f>
        <v>108910.50919058087</v>
      </c>
      <c r="D25" s="35">
        <f>C25*rendimento_carteira</f>
        <v>653.46305514348524</v>
      </c>
    </row>
    <row r="26" spans="1:7" ht="15.75">
      <c r="A26" s="3">
        <v>5</v>
      </c>
      <c r="B26" s="33" t="s">
        <v>12</v>
      </c>
      <c r="C26" s="22">
        <f>FV($D$20,$A26*12,$D$18*-1)</f>
        <v>335107.65599395055</v>
      </c>
      <c r="D26" s="35">
        <f>C26*rendimento_carteira</f>
        <v>2010.6459359637033</v>
      </c>
    </row>
    <row r="27" spans="1:7" ht="15.75">
      <c r="A27" s="3">
        <v>10</v>
      </c>
      <c r="B27" s="33" t="s">
        <v>13</v>
      </c>
      <c r="C27" s="22">
        <f>FV($D$20,$A27*12,$D$18*-1)</f>
        <v>973136.85012068879</v>
      </c>
      <c r="D27" s="35">
        <f>C27*rendimento_carteira</f>
        <v>5838.8211007241325</v>
      </c>
    </row>
    <row r="28" spans="1:7" ht="15.75">
      <c r="A28" s="3">
        <v>20</v>
      </c>
      <c r="B28" s="33" t="s">
        <v>14</v>
      </c>
      <c r="C28" s="22">
        <f>FV($D$20,$A28*12,$D$18*-1)</f>
        <v>4500793.600388322</v>
      </c>
      <c r="D28" s="35">
        <f>C28*rendimento_carteira</f>
        <v>27004.761602329934</v>
      </c>
    </row>
    <row r="29" spans="1:7" ht="16.5" thickBot="1">
      <c r="A29" s="3">
        <v>30</v>
      </c>
      <c r="B29" s="34" t="s">
        <v>15</v>
      </c>
      <c r="C29" s="23">
        <f>FV($D$20,$A29*12,$D$18*-1)</f>
        <v>17288678.620018858</v>
      </c>
      <c r="D29" s="36">
        <f>C29*rendimento_carteira</f>
        <v>103732.07172011315</v>
      </c>
    </row>
    <row r="30" spans="1:7"/>
    <row r="31" spans="1:7"/>
    <row r="32" spans="1:7" ht="15.75">
      <c r="B32" s="42" t="s">
        <v>21</v>
      </c>
      <c r="C32" s="43" t="s">
        <v>19</v>
      </c>
      <c r="D32" s="44"/>
    </row>
    <row r="33" spans="2:4" ht="15.75">
      <c r="B33" s="45" t="s">
        <v>20</v>
      </c>
      <c r="C33" s="46">
        <f>aporte</f>
        <v>4000</v>
      </c>
      <c r="D33" s="47"/>
    </row>
    <row r="34" spans="2:4" ht="15.75">
      <c r="B34" s="48"/>
      <c r="C34" s="48"/>
      <c r="D34" s="48"/>
    </row>
    <row r="35" spans="2:4" ht="15.75">
      <c r="B35" s="55" t="s">
        <v>22</v>
      </c>
      <c r="C35" s="55" t="s">
        <v>24</v>
      </c>
      <c r="D35" s="55" t="s">
        <v>23</v>
      </c>
    </row>
    <row r="36" spans="2:4" ht="15.75">
      <c r="B36" s="50" t="s">
        <v>25</v>
      </c>
      <c r="C36" s="51">
        <f>VLOOKUP($C$32&amp;"-"&amp;B36,'TABELA DE APOIO'!$A:$D,4,FALSE)</f>
        <v>0.5</v>
      </c>
      <c r="D36" s="54">
        <f>valor_investido*C36</f>
        <v>2000</v>
      </c>
    </row>
    <row r="37" spans="2:4" ht="15.75">
      <c r="B37" s="50" t="s">
        <v>26</v>
      </c>
      <c r="C37" s="51">
        <f>VLOOKUP($C$32&amp;"-"&amp;B37,'TABELA DE APOIO'!$A:$D,4,FALSE)</f>
        <v>0.1</v>
      </c>
      <c r="D37" s="54">
        <f>valor_investido*C37</f>
        <v>400</v>
      </c>
    </row>
    <row r="38" spans="2:4" ht="15.75">
      <c r="B38" s="50" t="s">
        <v>27</v>
      </c>
      <c r="C38" s="51">
        <f>VLOOKUP($C$32&amp;"-"&amp;B38,'TABELA DE APOIO'!$A:$D,4,FALSE)</f>
        <v>0.05</v>
      </c>
      <c r="D38" s="54">
        <f>valor_investido*C38</f>
        <v>200</v>
      </c>
    </row>
    <row r="39" spans="2:4" ht="15.75">
      <c r="B39" s="50" t="s">
        <v>28</v>
      </c>
      <c r="C39" s="51">
        <f>VLOOKUP($C$32&amp;"-"&amp;B39,'TABELA DE APOIO'!$A:$D,4,FALSE)</f>
        <v>0.05</v>
      </c>
      <c r="D39" s="54">
        <f>valor_investido*C39</f>
        <v>200</v>
      </c>
    </row>
    <row r="40" spans="2:4" ht="15.75">
      <c r="B40" s="50" t="s">
        <v>29</v>
      </c>
      <c r="C40" s="51">
        <f>VLOOKUP($C$32&amp;"-"&amp;B40,'TABELA DE APOIO'!$A:$D,4,FALSE)</f>
        <v>0.2</v>
      </c>
      <c r="D40" s="54">
        <f>valor_investido*C40</f>
        <v>800</v>
      </c>
    </row>
    <row r="41" spans="2:4" ht="15.75">
      <c r="B41" s="50" t="s">
        <v>30</v>
      </c>
      <c r="C41" s="51">
        <f>VLOOKUP($C$32&amp;"-"&amp;B41,'TABELA DE APOIO'!$A:$D,4,FALSE)</f>
        <v>0.1</v>
      </c>
      <c r="D41" s="54">
        <f>valor_investido*C41</f>
        <v>400</v>
      </c>
    </row>
    <row r="42" spans="2:4" ht="15.75">
      <c r="B42" s="52"/>
      <c r="C42" s="52"/>
      <c r="D42" s="53">
        <f>SUM(D36:D41)</f>
        <v>4000</v>
      </c>
    </row>
    <row r="43" spans="2:4"/>
    <row r="44" spans="2:4"/>
    <row r="45" spans="2:4"/>
    <row r="46" spans="2:4"/>
    <row r="47" spans="2:4" ht="10.5" customHeight="1"/>
    <row r="49"/>
    <row r="50"/>
    <row r="51"/>
    <row r="52"/>
    <row r="53"/>
    <row r="54"/>
    <row r="55"/>
    <row r="56"/>
    <row r="57"/>
    <row r="58"/>
    <row r="59"/>
    <row r="60"/>
    <row r="65"/>
    <row r="66"/>
    <row r="67"/>
    <row r="68"/>
    <row r="69"/>
  </sheetData>
  <mergeCells count="11">
    <mergeCell ref="B12:C12"/>
    <mergeCell ref="B13:C13"/>
    <mergeCell ref="B14:C14"/>
    <mergeCell ref="B15:C15"/>
    <mergeCell ref="B24:C24"/>
    <mergeCell ref="B18:C18"/>
    <mergeCell ref="B19:C19"/>
    <mergeCell ref="B20:C20"/>
    <mergeCell ref="B21:C21"/>
    <mergeCell ref="B22:C22"/>
    <mergeCell ref="B17:D17"/>
  </mergeCells>
  <dataValidations count="1">
    <dataValidation type="list" allowBlank="1" showInputMessage="1" showErrorMessage="1" sqref="C32" xr:uid="{BD28DAE4-DAFA-4F78-9B2D-72464E4FAE74}">
      <formula1>"Conservador,Moderado,Agressivo"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003-E815-4289-A189-F5AA3CBC7418}">
  <dimension ref="A1:H78"/>
  <sheetViews>
    <sheetView workbookViewId="0">
      <selection activeCell="D13" sqref="D13"/>
    </sheetView>
  </sheetViews>
  <sheetFormatPr defaultRowHeight="12.75"/>
  <cols>
    <col min="1" max="1" width="33" bestFit="1" customWidth="1"/>
    <col min="2" max="2" width="14.5703125" customWidth="1"/>
    <col min="3" max="3" width="21.85546875" customWidth="1"/>
    <col min="4" max="4" width="13.42578125" bestFit="1" customWidth="1"/>
    <col min="7" max="7" width="17" bestFit="1" customWidth="1"/>
  </cols>
  <sheetData>
    <row r="1" spans="1:8" ht="15.75">
      <c r="A1" s="48"/>
      <c r="B1" s="48"/>
      <c r="C1" s="48"/>
      <c r="D1" s="48"/>
      <c r="E1" s="48"/>
      <c r="F1" s="48"/>
    </row>
    <row r="2" spans="1:8" ht="15.75">
      <c r="A2" s="59" t="s">
        <v>32</v>
      </c>
      <c r="B2" s="59" t="s">
        <v>21</v>
      </c>
      <c r="C2" s="49" t="s">
        <v>22</v>
      </c>
      <c r="D2" s="59" t="s">
        <v>31</v>
      </c>
      <c r="E2" s="48"/>
      <c r="F2" s="48"/>
    </row>
    <row r="3" spans="1:8" ht="15.75">
      <c r="A3" s="48" t="str">
        <f>B3&amp;"-"&amp;C3</f>
        <v>Conservador-PAPEL</v>
      </c>
      <c r="B3" s="48" t="s">
        <v>17</v>
      </c>
      <c r="C3" s="50" t="s">
        <v>25</v>
      </c>
      <c r="D3" s="51">
        <v>0.3</v>
      </c>
      <c r="E3" s="48"/>
      <c r="F3" s="48"/>
      <c r="H3" s="11" t="s">
        <v>34</v>
      </c>
    </row>
    <row r="4" spans="1:8" ht="15.75">
      <c r="A4" s="48" t="str">
        <f t="shared" ref="A4:A20" si="0">B4&amp;"-"&amp;C4</f>
        <v>Conservador-TIJOLO</v>
      </c>
      <c r="B4" s="48" t="s">
        <v>17</v>
      </c>
      <c r="C4" s="50" t="s">
        <v>26</v>
      </c>
      <c r="D4" s="51">
        <v>0.5</v>
      </c>
      <c r="E4" s="48"/>
      <c r="F4" s="48"/>
      <c r="G4" s="41" t="s">
        <v>33</v>
      </c>
      <c r="H4" s="60">
        <f>VLOOKUP(G4,$A:$D,4,)</f>
        <v>0.35</v>
      </c>
    </row>
    <row r="5" spans="1:8" ht="15.75">
      <c r="A5" s="48" t="str">
        <f t="shared" si="0"/>
        <v>Conservador-HÍBRIDOS</v>
      </c>
      <c r="B5" s="48" t="s">
        <v>17</v>
      </c>
      <c r="C5" s="50" t="s">
        <v>27</v>
      </c>
      <c r="D5" s="51">
        <v>0.1</v>
      </c>
      <c r="E5" s="48"/>
      <c r="F5" s="48"/>
    </row>
    <row r="6" spans="1:8" ht="15.75">
      <c r="A6" s="48" t="str">
        <f t="shared" si="0"/>
        <v>Conservador-FOFs</v>
      </c>
      <c r="B6" s="48" t="s">
        <v>17</v>
      </c>
      <c r="C6" s="50" t="s">
        <v>28</v>
      </c>
      <c r="D6" s="51">
        <v>0.1</v>
      </c>
      <c r="E6" s="48"/>
      <c r="F6" s="48"/>
    </row>
    <row r="7" spans="1:8" ht="15.75">
      <c r="A7" s="48" t="str">
        <f t="shared" si="0"/>
        <v>Conservador-DESENVOLVIMENTO</v>
      </c>
      <c r="B7" s="48" t="s">
        <v>17</v>
      </c>
      <c r="C7" s="50" t="s">
        <v>29</v>
      </c>
      <c r="D7" s="51">
        <v>0</v>
      </c>
      <c r="E7" s="48"/>
      <c r="F7" s="48"/>
    </row>
    <row r="8" spans="1:8" ht="16.5" thickBot="1">
      <c r="A8" s="56" t="str">
        <f t="shared" si="0"/>
        <v>Conservador-HETELARIAS</v>
      </c>
      <c r="B8" s="56" t="s">
        <v>17</v>
      </c>
      <c r="C8" s="57" t="s">
        <v>30</v>
      </c>
      <c r="D8" s="58">
        <v>0</v>
      </c>
      <c r="E8" s="48"/>
      <c r="F8" s="48"/>
    </row>
    <row r="9" spans="1:8" ht="15.75">
      <c r="A9" s="48" t="str">
        <f t="shared" si="0"/>
        <v>Moderado-PAPEL</v>
      </c>
      <c r="B9" s="48" t="s">
        <v>18</v>
      </c>
      <c r="C9" s="50" t="s">
        <v>25</v>
      </c>
      <c r="D9" s="51">
        <v>0.32</v>
      </c>
      <c r="E9" s="48"/>
      <c r="F9" s="48"/>
    </row>
    <row r="10" spans="1:8" ht="15.75">
      <c r="A10" s="48" t="str">
        <f t="shared" si="0"/>
        <v>Moderado-TIJOLO</v>
      </c>
      <c r="B10" s="48" t="s">
        <v>18</v>
      </c>
      <c r="C10" s="50" t="s">
        <v>26</v>
      </c>
      <c r="D10" s="51">
        <v>0.35</v>
      </c>
      <c r="E10" s="48"/>
      <c r="F10" s="48"/>
    </row>
    <row r="11" spans="1:8" ht="15.75">
      <c r="A11" s="48" t="str">
        <f t="shared" si="0"/>
        <v>Moderado-HÍBRIDOS</v>
      </c>
      <c r="B11" s="48" t="s">
        <v>18</v>
      </c>
      <c r="C11" s="50" t="s">
        <v>27</v>
      </c>
      <c r="D11" s="51">
        <v>0.08</v>
      </c>
      <c r="E11" s="48"/>
      <c r="F11" s="48"/>
    </row>
    <row r="12" spans="1:8" ht="15.75">
      <c r="A12" s="48" t="str">
        <f t="shared" si="0"/>
        <v>Moderado-FOFs</v>
      </c>
      <c r="B12" s="48" t="s">
        <v>18</v>
      </c>
      <c r="C12" s="50" t="s">
        <v>28</v>
      </c>
      <c r="D12" s="51">
        <v>0.05</v>
      </c>
      <c r="E12" s="48"/>
      <c r="F12" s="48"/>
    </row>
    <row r="13" spans="1:8" ht="15.75">
      <c r="A13" s="48" t="str">
        <f t="shared" si="0"/>
        <v>Moderado-DESENVOLVIMENTO</v>
      </c>
      <c r="B13" s="48" t="s">
        <v>18</v>
      </c>
      <c r="C13" s="50" t="s">
        <v>29</v>
      </c>
      <c r="D13" s="51">
        <v>0.1</v>
      </c>
      <c r="E13" s="48"/>
      <c r="F13" s="48"/>
    </row>
    <row r="14" spans="1:8" ht="16.5" thickBot="1">
      <c r="A14" s="56" t="str">
        <f t="shared" si="0"/>
        <v>Moderado-HETELARIAS</v>
      </c>
      <c r="B14" s="56" t="s">
        <v>18</v>
      </c>
      <c r="C14" s="57" t="s">
        <v>30</v>
      </c>
      <c r="D14" s="58">
        <v>0.1</v>
      </c>
      <c r="E14" s="48"/>
      <c r="F14" s="48"/>
    </row>
    <row r="15" spans="1:8" ht="15.75">
      <c r="A15" s="48" t="str">
        <f t="shared" si="0"/>
        <v>Agressivo-PAPEL</v>
      </c>
      <c r="B15" s="48" t="s">
        <v>19</v>
      </c>
      <c r="C15" s="50" t="s">
        <v>25</v>
      </c>
      <c r="D15" s="51">
        <v>0.5</v>
      </c>
      <c r="E15" s="48"/>
      <c r="F15" s="48"/>
    </row>
    <row r="16" spans="1:8" ht="15.75">
      <c r="A16" s="48" t="str">
        <f t="shared" si="0"/>
        <v>Agressivo-TIJOLO</v>
      </c>
      <c r="B16" s="48" t="s">
        <v>19</v>
      </c>
      <c r="C16" s="50" t="s">
        <v>26</v>
      </c>
      <c r="D16" s="51">
        <v>0.1</v>
      </c>
      <c r="E16" s="48"/>
      <c r="F16" s="48"/>
    </row>
    <row r="17" spans="1:6" ht="15.75">
      <c r="A17" s="48" t="str">
        <f t="shared" si="0"/>
        <v>Agressivo-HÍBRIDOS</v>
      </c>
      <c r="B17" s="48" t="s">
        <v>19</v>
      </c>
      <c r="C17" s="50" t="s">
        <v>27</v>
      </c>
      <c r="D17" s="51">
        <v>0.05</v>
      </c>
      <c r="E17" s="48"/>
      <c r="F17" s="48"/>
    </row>
    <row r="18" spans="1:6" ht="15.75">
      <c r="A18" s="48" t="str">
        <f t="shared" si="0"/>
        <v>Agressivo-FOFs</v>
      </c>
      <c r="B18" s="48" t="s">
        <v>19</v>
      </c>
      <c r="C18" s="50" t="s">
        <v>28</v>
      </c>
      <c r="D18" s="51">
        <v>0.05</v>
      </c>
      <c r="E18" s="48"/>
      <c r="F18" s="48"/>
    </row>
    <row r="19" spans="1:6" ht="15.75">
      <c r="A19" s="48" t="str">
        <f t="shared" si="0"/>
        <v>Agressivo-DESENVOLVIMENTO</v>
      </c>
      <c r="B19" s="48" t="s">
        <v>19</v>
      </c>
      <c r="C19" s="50" t="s">
        <v>29</v>
      </c>
      <c r="D19" s="51">
        <v>0.2</v>
      </c>
      <c r="E19" s="48"/>
      <c r="F19" s="48"/>
    </row>
    <row r="20" spans="1:6" ht="15.75">
      <c r="A20" s="48" t="str">
        <f t="shared" si="0"/>
        <v>Agressivo-HETELARIAS</v>
      </c>
      <c r="B20" s="48" t="s">
        <v>19</v>
      </c>
      <c r="C20" s="50" t="s">
        <v>30</v>
      </c>
      <c r="D20" s="51">
        <v>0.1</v>
      </c>
      <c r="E20" s="48"/>
      <c r="F20" s="48"/>
    </row>
    <row r="21" spans="1:6" ht="15.75">
      <c r="A21" s="48"/>
      <c r="B21" s="48"/>
      <c r="C21" s="48"/>
      <c r="D21" s="48"/>
      <c r="E21" s="48"/>
      <c r="F21" s="48"/>
    </row>
    <row r="22" spans="1:6" ht="15.75">
      <c r="A22" s="48"/>
      <c r="B22" s="48"/>
      <c r="C22" s="48"/>
      <c r="D22" s="48"/>
      <c r="E22" s="48"/>
      <c r="F22" s="48"/>
    </row>
    <row r="23" spans="1:6" ht="15.75">
      <c r="A23" s="48"/>
      <c r="B23" s="48"/>
      <c r="C23" s="48"/>
      <c r="D23" s="48"/>
      <c r="E23" s="48"/>
      <c r="F23" s="48"/>
    </row>
    <row r="24" spans="1:6" ht="15.75">
      <c r="A24" s="48"/>
      <c r="B24" s="48"/>
      <c r="C24" s="48"/>
      <c r="D24" s="48"/>
      <c r="E24" s="48"/>
      <c r="F24" s="48"/>
    </row>
    <row r="25" spans="1:6" ht="15.75">
      <c r="A25" s="48"/>
      <c r="B25" s="48"/>
      <c r="C25" s="48"/>
      <c r="D25" s="48"/>
      <c r="E25" s="48"/>
      <c r="F25" s="48"/>
    </row>
    <row r="26" spans="1:6" ht="15.75">
      <c r="A26" s="48"/>
      <c r="B26" s="48"/>
      <c r="C26" s="48"/>
      <c r="D26" s="48"/>
      <c r="E26" s="48"/>
      <c r="F26" s="48"/>
    </row>
    <row r="27" spans="1:6" ht="15.75">
      <c r="A27" s="48"/>
      <c r="B27" s="48"/>
      <c r="C27" s="48"/>
      <c r="D27" s="48"/>
      <c r="E27" s="48"/>
      <c r="F27" s="48"/>
    </row>
    <row r="28" spans="1:6" ht="15.75">
      <c r="A28" s="48"/>
      <c r="B28" s="48"/>
      <c r="C28" s="48"/>
      <c r="D28" s="48"/>
      <c r="E28" s="48"/>
      <c r="F28" s="48"/>
    </row>
    <row r="29" spans="1:6" ht="15.75">
      <c r="A29" s="48"/>
      <c r="B29" s="48"/>
      <c r="C29" s="48"/>
      <c r="D29" s="48"/>
      <c r="E29" s="48"/>
      <c r="F29" s="48"/>
    </row>
    <row r="30" spans="1:6" ht="15.75">
      <c r="A30" s="48"/>
      <c r="B30" s="48"/>
      <c r="C30" s="48"/>
      <c r="D30" s="48"/>
      <c r="E30" s="48"/>
      <c r="F30" s="48"/>
    </row>
    <row r="31" spans="1:6" ht="15.75">
      <c r="A31" s="48"/>
      <c r="B31" s="48"/>
      <c r="C31" s="48"/>
      <c r="D31" s="48"/>
      <c r="E31" s="48"/>
      <c r="F31" s="48"/>
    </row>
    <row r="32" spans="1:6" ht="15.75">
      <c r="A32" s="48"/>
      <c r="B32" s="48"/>
      <c r="C32" s="48"/>
      <c r="D32" s="48"/>
      <c r="E32" s="48"/>
      <c r="F32" s="48"/>
    </row>
    <row r="33" spans="1:6" ht="15.75">
      <c r="A33" s="48"/>
      <c r="B33" s="48"/>
      <c r="C33" s="48"/>
      <c r="D33" s="48"/>
      <c r="E33" s="48"/>
      <c r="F33" s="48"/>
    </row>
    <row r="34" spans="1:6" ht="15.75">
      <c r="A34" s="48"/>
      <c r="B34" s="48"/>
      <c r="C34" s="48"/>
      <c r="D34" s="48"/>
      <c r="E34" s="48"/>
      <c r="F34" s="48"/>
    </row>
    <row r="35" spans="1:6" ht="15.75">
      <c r="A35" s="48"/>
      <c r="B35" s="48"/>
      <c r="C35" s="48"/>
      <c r="D35" s="48"/>
      <c r="E35" s="48"/>
      <c r="F35" s="48"/>
    </row>
    <row r="36" spans="1:6" ht="15.75">
      <c r="A36" s="48"/>
      <c r="B36" s="48"/>
      <c r="C36" s="48"/>
      <c r="D36" s="48"/>
      <c r="E36" s="48"/>
      <c r="F36" s="48"/>
    </row>
    <row r="37" spans="1:6" ht="15.75">
      <c r="A37" s="48"/>
      <c r="B37" s="48"/>
      <c r="C37" s="48"/>
      <c r="D37" s="48"/>
      <c r="E37" s="48"/>
      <c r="F37" s="48"/>
    </row>
    <row r="38" spans="1:6" ht="15.75">
      <c r="A38" s="48"/>
      <c r="B38" s="48"/>
      <c r="C38" s="48"/>
      <c r="D38" s="48"/>
      <c r="E38" s="48"/>
      <c r="F38" s="48"/>
    </row>
    <row r="39" spans="1:6" ht="15.75">
      <c r="A39" s="48"/>
      <c r="B39" s="48"/>
      <c r="C39" s="48"/>
      <c r="D39" s="48"/>
      <c r="E39" s="48"/>
      <c r="F39" s="48"/>
    </row>
    <row r="40" spans="1:6" ht="15.75">
      <c r="A40" s="48"/>
      <c r="B40" s="48"/>
      <c r="C40" s="48"/>
      <c r="D40" s="48"/>
      <c r="E40" s="48"/>
      <c r="F40" s="48"/>
    </row>
    <row r="41" spans="1:6" ht="15.75">
      <c r="A41" s="48"/>
      <c r="B41" s="48"/>
      <c r="C41" s="48"/>
      <c r="D41" s="48"/>
      <c r="E41" s="48"/>
      <c r="F41" s="48"/>
    </row>
    <row r="42" spans="1:6" ht="15.75">
      <c r="A42" s="48"/>
      <c r="B42" s="48"/>
      <c r="C42" s="48"/>
      <c r="D42" s="48"/>
      <c r="E42" s="48"/>
      <c r="F42" s="48"/>
    </row>
    <row r="43" spans="1:6" ht="15.75">
      <c r="A43" s="48"/>
      <c r="B43" s="48"/>
      <c r="C43" s="48"/>
      <c r="D43" s="48"/>
      <c r="E43" s="48"/>
      <c r="F43" s="48"/>
    </row>
    <row r="44" spans="1:6" ht="15.75">
      <c r="A44" s="48"/>
      <c r="B44" s="48"/>
      <c r="C44" s="48"/>
      <c r="D44" s="48"/>
      <c r="E44" s="48"/>
      <c r="F44" s="48"/>
    </row>
    <row r="45" spans="1:6" ht="15.75">
      <c r="A45" s="48"/>
      <c r="B45" s="48"/>
      <c r="C45" s="48"/>
      <c r="D45" s="48"/>
      <c r="E45" s="48"/>
      <c r="F45" s="48"/>
    </row>
    <row r="46" spans="1:6" ht="15.75">
      <c r="A46" s="48"/>
      <c r="B46" s="48"/>
      <c r="C46" s="48"/>
      <c r="D46" s="48"/>
      <c r="E46" s="48"/>
      <c r="F46" s="48"/>
    </row>
    <row r="47" spans="1:6" ht="15.75">
      <c r="A47" s="48"/>
      <c r="B47" s="48"/>
      <c r="C47" s="48"/>
      <c r="D47" s="48"/>
      <c r="E47" s="48"/>
      <c r="F47" s="48"/>
    </row>
    <row r="48" spans="1:6" ht="15.75">
      <c r="A48" s="48"/>
      <c r="B48" s="48"/>
      <c r="C48" s="48"/>
      <c r="D48" s="48"/>
      <c r="E48" s="48"/>
      <c r="F48" s="48"/>
    </row>
    <row r="49" spans="1:6" ht="15.75">
      <c r="A49" s="48"/>
      <c r="B49" s="48"/>
      <c r="C49" s="48"/>
      <c r="D49" s="48"/>
      <c r="E49" s="48"/>
      <c r="F49" s="48"/>
    </row>
    <row r="50" spans="1:6" ht="15.75">
      <c r="A50" s="48"/>
      <c r="B50" s="48"/>
      <c r="C50" s="48"/>
      <c r="D50" s="48"/>
      <c r="E50" s="48"/>
      <c r="F50" s="48"/>
    </row>
    <row r="51" spans="1:6" ht="15.75">
      <c r="A51" s="48"/>
      <c r="B51" s="48"/>
      <c r="C51" s="48"/>
      <c r="D51" s="48"/>
      <c r="E51" s="48"/>
      <c r="F51" s="48"/>
    </row>
    <row r="52" spans="1:6" ht="15.75">
      <c r="A52" s="48"/>
      <c r="B52" s="48"/>
      <c r="C52" s="48"/>
      <c r="D52" s="48"/>
      <c r="E52" s="48"/>
      <c r="F52" s="48"/>
    </row>
    <row r="53" spans="1:6" ht="15.75">
      <c r="A53" s="48"/>
      <c r="B53" s="48"/>
      <c r="C53" s="48"/>
      <c r="D53" s="48"/>
      <c r="E53" s="48"/>
      <c r="F53" s="48"/>
    </row>
    <row r="54" spans="1:6" ht="15.75">
      <c r="A54" s="48"/>
      <c r="B54" s="48"/>
      <c r="C54" s="48"/>
      <c r="D54" s="48"/>
      <c r="E54" s="48"/>
      <c r="F54" s="48"/>
    </row>
    <row r="55" spans="1:6" ht="15.75">
      <c r="A55" s="48"/>
      <c r="B55" s="48"/>
      <c r="C55" s="48"/>
      <c r="D55" s="48"/>
      <c r="E55" s="48"/>
      <c r="F55" s="48"/>
    </row>
    <row r="56" spans="1:6" ht="15.75">
      <c r="A56" s="48"/>
      <c r="B56" s="48"/>
      <c r="C56" s="48"/>
      <c r="D56" s="48"/>
      <c r="E56" s="48"/>
      <c r="F56" s="48"/>
    </row>
    <row r="57" spans="1:6" ht="15.75">
      <c r="A57" s="48"/>
      <c r="B57" s="48"/>
      <c r="C57" s="48"/>
      <c r="D57" s="48"/>
      <c r="E57" s="48"/>
      <c r="F57" s="48"/>
    </row>
    <row r="58" spans="1:6" ht="15.75">
      <c r="A58" s="48"/>
      <c r="B58" s="48"/>
      <c r="C58" s="48"/>
      <c r="D58" s="48"/>
      <c r="E58" s="48"/>
      <c r="F58" s="48"/>
    </row>
    <row r="59" spans="1:6" ht="15.75">
      <c r="A59" s="48"/>
      <c r="B59" s="48"/>
      <c r="C59" s="48"/>
      <c r="D59" s="48"/>
      <c r="E59" s="48"/>
      <c r="F59" s="48"/>
    </row>
    <row r="60" spans="1:6" ht="15.75">
      <c r="A60" s="48"/>
      <c r="B60" s="48"/>
      <c r="C60" s="48"/>
      <c r="D60" s="48"/>
      <c r="E60" s="48"/>
      <c r="F60" s="48"/>
    </row>
    <row r="61" spans="1:6" ht="15.75">
      <c r="A61" s="48"/>
      <c r="B61" s="48"/>
      <c r="C61" s="48"/>
      <c r="D61" s="48"/>
      <c r="E61" s="48"/>
      <c r="F61" s="48"/>
    </row>
    <row r="62" spans="1:6" ht="15.75">
      <c r="A62" s="48"/>
      <c r="B62" s="48"/>
      <c r="C62" s="48"/>
      <c r="D62" s="48"/>
      <c r="E62" s="48"/>
      <c r="F62" s="48"/>
    </row>
    <row r="63" spans="1:6" ht="15.75">
      <c r="A63" s="48"/>
      <c r="B63" s="48"/>
      <c r="C63" s="48"/>
      <c r="D63" s="48"/>
      <c r="E63" s="48"/>
      <c r="F63" s="48"/>
    </row>
    <row r="64" spans="1:6" ht="15.75">
      <c r="A64" s="48"/>
      <c r="B64" s="48"/>
      <c r="C64" s="48"/>
      <c r="D64" s="48"/>
      <c r="E64" s="48"/>
      <c r="F64" s="48"/>
    </row>
    <row r="65" spans="1:6" ht="15.75">
      <c r="A65" s="48"/>
      <c r="B65" s="48"/>
      <c r="C65" s="48"/>
      <c r="D65" s="48"/>
      <c r="E65" s="48"/>
      <c r="F65" s="48"/>
    </row>
    <row r="66" spans="1:6" ht="15.75">
      <c r="A66" s="48"/>
      <c r="B66" s="48"/>
      <c r="C66" s="48"/>
      <c r="D66" s="48"/>
      <c r="E66" s="48"/>
      <c r="F66" s="48"/>
    </row>
    <row r="67" spans="1:6" ht="15.75">
      <c r="A67" s="48"/>
      <c r="B67" s="48"/>
      <c r="C67" s="48"/>
      <c r="D67" s="48"/>
      <c r="E67" s="48"/>
      <c r="F67" s="48"/>
    </row>
    <row r="68" spans="1:6" ht="15.75">
      <c r="A68" s="48"/>
      <c r="B68" s="48"/>
      <c r="C68" s="48"/>
      <c r="D68" s="48"/>
      <c r="E68" s="48"/>
      <c r="F68" s="48"/>
    </row>
    <row r="69" spans="1:6" ht="15.75">
      <c r="A69" s="48"/>
      <c r="B69" s="48"/>
      <c r="C69" s="48"/>
      <c r="D69" s="48"/>
      <c r="E69" s="48"/>
      <c r="F69" s="48"/>
    </row>
    <row r="70" spans="1:6" ht="15.75">
      <c r="A70" s="48"/>
      <c r="B70" s="48"/>
      <c r="C70" s="48"/>
      <c r="D70" s="48"/>
      <c r="E70" s="48"/>
      <c r="F70" s="48"/>
    </row>
    <row r="71" spans="1:6" ht="15.75">
      <c r="A71" s="48"/>
      <c r="B71" s="48"/>
      <c r="C71" s="48"/>
      <c r="D71" s="48"/>
      <c r="E71" s="48"/>
      <c r="F71" s="48"/>
    </row>
    <row r="72" spans="1:6" ht="15.75">
      <c r="A72" s="48"/>
      <c r="B72" s="48"/>
      <c r="C72" s="48"/>
      <c r="D72" s="48"/>
      <c r="E72" s="48"/>
      <c r="F72" s="48"/>
    </row>
    <row r="73" spans="1:6" ht="15.75">
      <c r="A73" s="48"/>
      <c r="B73" s="48"/>
      <c r="C73" s="48"/>
      <c r="D73" s="48"/>
      <c r="E73" s="48"/>
      <c r="F73" s="48"/>
    </row>
    <row r="74" spans="1:6" ht="15.75">
      <c r="A74" s="48"/>
      <c r="B74" s="48"/>
      <c r="C74" s="48"/>
      <c r="D74" s="48"/>
      <c r="E74" s="48"/>
      <c r="F74" s="48"/>
    </row>
    <row r="75" spans="1:6" ht="15.75">
      <c r="A75" s="48"/>
      <c r="B75" s="48"/>
      <c r="C75" s="48"/>
      <c r="D75" s="48"/>
      <c r="E75" s="48"/>
      <c r="F75" s="48"/>
    </row>
    <row r="76" spans="1:6" ht="15.75">
      <c r="A76" s="48"/>
      <c r="B76" s="48"/>
      <c r="C76" s="48"/>
      <c r="D76" s="48"/>
      <c r="E76" s="48"/>
      <c r="F76" s="48"/>
    </row>
    <row r="77" spans="1:6" ht="15.75">
      <c r="A77" s="48"/>
      <c r="B77" s="48"/>
      <c r="C77" s="48"/>
      <c r="D77" s="48"/>
      <c r="E77" s="48"/>
      <c r="F77" s="48"/>
    </row>
    <row r="78" spans="1:6" ht="15.75">
      <c r="A78" s="48"/>
      <c r="B78" s="48"/>
      <c r="C78" s="48"/>
      <c r="D78" s="48"/>
      <c r="E78" s="48"/>
      <c r="F78" s="4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APP</vt:lpstr>
      <vt:lpstr>TABELA DE APOIO</vt:lpstr>
      <vt:lpstr>aporte</vt:lpstr>
      <vt:lpstr>dividendos_mensais</vt:lpstr>
      <vt:lpstr>patrimonio</vt:lpstr>
      <vt:lpstr>rendimento_carteira</vt:lpstr>
      <vt:lpstr>rendimento_mensal</vt:lpstr>
      <vt:lpstr>salario</vt:lpstr>
      <vt:lpstr>sugestao_investimento</vt:lpstr>
      <vt:lpstr>tempo_anos</vt:lpstr>
      <vt:lpstr>valor_investido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slssantana</dc:creator>
  <cp:lastModifiedBy>Sergio Luis</cp:lastModifiedBy>
  <dcterms:created xsi:type="dcterms:W3CDTF">2025-06-18T15:46:00Z</dcterms:created>
  <dcterms:modified xsi:type="dcterms:W3CDTF">2025-06-19T01:49:03Z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EAC6B9FB2B114CD5A3090AC65887D9D4_11</vt:lpwstr>
  </property>
  <property fmtid="{D5CDD505-2E9C-101B-9397-08002B2CF9AE}" pid="3" name="KSOProductBuildVer">
    <vt:lpwstr>1046-12.2.0.21546</vt:lpwstr>
  </property>
</Properties>
</file>