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TMP\performance-testing-gmp\HW11\"/>
    </mc:Choice>
  </mc:AlternateContent>
  <xr:revisionPtr revIDLastSave="0" documentId="13_ncr:1_{4E1B49FD-4D11-4BE1-8424-934EC06A136A}" xr6:coauthVersionLast="47" xr6:coauthVersionMax="47" xr10:uidLastSave="{00000000-0000-0000-0000-000000000000}"/>
  <bookViews>
    <workbookView xWindow="-108" yWindow="-108" windowWidth="23256" windowHeight="12576" tabRatio="732" activeTab="1" xr2:uid="{49A56271-448D-44D4-9E60-B8136E6F6394}"/>
  </bookViews>
  <sheets>
    <sheet name="&gt;&gt;&gt;" sheetId="11" r:id="rId1"/>
    <sheet name="MIX_Avg" sheetId="28" r:id="rId2"/>
    <sheet name="MIX_Pct90" sheetId="29" r:id="rId3"/>
    <sheet name="file_mode" sheetId="2" r:id="rId4"/>
    <sheet name="DB_mode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3" l="1" a="1"/>
  <c r="B1" i="3" s="1"/>
  <c r="B1" i="2" a="1"/>
  <c r="B1" i="2" s="1"/>
  <c r="M44" i="3"/>
  <c r="M44" i="2"/>
  <c r="O41" i="2" l="1"/>
  <c r="N41" i="2"/>
  <c r="O41" i="3"/>
  <c r="N41" i="3"/>
  <c r="G5" i="11"/>
  <c r="D35" i="29"/>
  <c r="C35" i="29"/>
  <c r="B79" i="28"/>
  <c r="B76" i="28"/>
  <c r="B73" i="28"/>
  <c r="B70" i="28"/>
  <c r="B67" i="28"/>
  <c r="B64" i="28"/>
  <c r="B61" i="28"/>
  <c r="B58" i="28"/>
  <c r="B55" i="28"/>
  <c r="B52" i="28"/>
  <c r="D35" i="28"/>
  <c r="D49" i="28" s="1"/>
  <c r="C35" i="28"/>
  <c r="C49" i="28" s="1"/>
  <c r="C14" i="29"/>
  <c r="C16" i="29"/>
  <c r="C25" i="29"/>
  <c r="D2" i="29"/>
  <c r="C22" i="29"/>
  <c r="C26" i="29"/>
  <c r="C18" i="29"/>
  <c r="C29" i="29"/>
  <c r="C28" i="29"/>
  <c r="C19" i="29"/>
  <c r="C23" i="29"/>
  <c r="C11" i="29"/>
  <c r="C13" i="29"/>
  <c r="C2" i="29"/>
  <c r="C10" i="29"/>
  <c r="C27" i="29"/>
  <c r="C6" i="29"/>
  <c r="C21" i="29"/>
  <c r="C5" i="29"/>
  <c r="C7" i="29"/>
  <c r="C31" i="29"/>
  <c r="C30" i="29"/>
  <c r="C15" i="29"/>
  <c r="C24" i="29"/>
  <c r="C1" i="29" l="1"/>
  <c r="M41" i="3"/>
  <c r="M41" i="2"/>
  <c r="C20" i="29"/>
  <c r="C8" i="29"/>
  <c r="C12" i="28"/>
  <c r="C38" i="28"/>
  <c r="C27" i="28"/>
  <c r="C4" i="28"/>
  <c r="C45" i="28"/>
  <c r="C15" i="28"/>
  <c r="C31" i="28"/>
  <c r="C17" i="29"/>
  <c r="C14" i="28"/>
  <c r="C18" i="28"/>
  <c r="C13" i="28"/>
  <c r="C37" i="28"/>
  <c r="C30" i="28"/>
  <c r="C16" i="28"/>
  <c r="C28" i="28"/>
  <c r="C23" i="28"/>
  <c r="C36" i="28"/>
  <c r="C26" i="28"/>
  <c r="C2" i="28"/>
  <c r="C19" i="28"/>
  <c r="C22" i="28"/>
  <c r="C43" i="28"/>
  <c r="C6" i="28"/>
  <c r="C9" i="28"/>
  <c r="C60" i="28"/>
  <c r="C41" i="28"/>
  <c r="C40" i="28"/>
  <c r="C21" i="28"/>
  <c r="C12" i="29"/>
  <c r="C63" i="28"/>
  <c r="C10" i="28"/>
  <c r="C4" i="29"/>
  <c r="C24" i="28"/>
  <c r="C29" i="28"/>
  <c r="C39" i="28"/>
  <c r="C25" i="28"/>
  <c r="C44" i="28"/>
  <c r="C7" i="28"/>
  <c r="C8" i="28"/>
  <c r="C17" i="28"/>
  <c r="C11" i="28"/>
  <c r="C77" i="28"/>
  <c r="C20" i="28"/>
  <c r="D2" i="28"/>
  <c r="C9" i="29"/>
  <c r="C1" i="28" l="1"/>
  <c r="C38" i="29"/>
  <c r="C37" i="29"/>
  <c r="C36" i="29"/>
  <c r="C5" i="28"/>
  <c r="C42" i="28"/>
  <c r="L31" i="3" l="1"/>
  <c r="M31" i="3"/>
  <c r="N31" i="3"/>
  <c r="O31" i="3"/>
  <c r="P31" i="3"/>
  <c r="Q31" i="3"/>
  <c r="R31" i="3"/>
  <c r="S31" i="3"/>
  <c r="T31" i="3"/>
  <c r="M45" i="3"/>
  <c r="M45" i="2"/>
  <c r="L31" i="2"/>
  <c r="M31" i="2"/>
  <c r="N31" i="2"/>
  <c r="O31" i="2"/>
  <c r="P31" i="2"/>
  <c r="Q31" i="2"/>
  <c r="R31" i="2"/>
  <c r="S31" i="2"/>
  <c r="T31" i="2"/>
  <c r="C46" i="28"/>
  <c r="C69" i="28"/>
  <c r="C65" i="28"/>
  <c r="C71" i="28"/>
  <c r="C66" i="28"/>
  <c r="C59" i="28"/>
  <c r="C53" i="28"/>
  <c r="C51" i="28"/>
  <c r="C75" i="28"/>
  <c r="C54" i="28"/>
  <c r="C78" i="28"/>
  <c r="C72" i="28"/>
  <c r="C56" i="28"/>
  <c r="C50" i="28"/>
  <c r="C57" i="28"/>
  <c r="C68" i="28"/>
  <c r="C74" i="28"/>
  <c r="C62" i="28"/>
  <c r="C39" i="29" l="1"/>
  <c r="C76" i="28"/>
  <c r="C67" i="28"/>
  <c r="C64" i="28"/>
  <c r="C73" i="28"/>
  <c r="C70" i="28"/>
  <c r="C79" i="28"/>
  <c r="C58" i="28"/>
  <c r="C55" i="28"/>
  <c r="C61" i="28"/>
  <c r="C52" i="28"/>
  <c r="T30" i="2"/>
  <c r="S30" i="2"/>
  <c r="R30" i="2"/>
  <c r="Q30" i="2"/>
  <c r="P30" i="2"/>
  <c r="O30" i="2"/>
  <c r="N30" i="2"/>
  <c r="M30" i="2"/>
  <c r="L30" i="2"/>
  <c r="T29" i="2"/>
  <c r="S29" i="2"/>
  <c r="R29" i="2"/>
  <c r="Q29" i="2"/>
  <c r="P29" i="2"/>
  <c r="O29" i="2"/>
  <c r="N29" i="2"/>
  <c r="M29" i="2"/>
  <c r="L29" i="2"/>
  <c r="T28" i="2"/>
  <c r="S28" i="2"/>
  <c r="R28" i="2"/>
  <c r="Q28" i="2"/>
  <c r="P28" i="2"/>
  <c r="O28" i="2"/>
  <c r="N28" i="2"/>
  <c r="M28" i="2"/>
  <c r="L28" i="2"/>
  <c r="T27" i="2"/>
  <c r="S27" i="2"/>
  <c r="R27" i="2"/>
  <c r="Q27" i="2"/>
  <c r="P27" i="2"/>
  <c r="O27" i="2"/>
  <c r="N27" i="2"/>
  <c r="M27" i="2"/>
  <c r="L27" i="2"/>
  <c r="T26" i="2"/>
  <c r="S26" i="2"/>
  <c r="R26" i="2"/>
  <c r="Q26" i="2"/>
  <c r="P26" i="2"/>
  <c r="O26" i="2"/>
  <c r="N26" i="2"/>
  <c r="M26" i="2"/>
  <c r="L26" i="2"/>
  <c r="T25" i="2"/>
  <c r="S25" i="2"/>
  <c r="R25" i="2"/>
  <c r="Q25" i="2"/>
  <c r="P25" i="2"/>
  <c r="O25" i="2"/>
  <c r="N25" i="2"/>
  <c r="M25" i="2"/>
  <c r="L25" i="2"/>
  <c r="T24" i="2"/>
  <c r="S24" i="2"/>
  <c r="R24" i="2"/>
  <c r="Q24" i="2"/>
  <c r="P24" i="2"/>
  <c r="O24" i="2"/>
  <c r="N24" i="2"/>
  <c r="M24" i="2"/>
  <c r="L24" i="2"/>
  <c r="T23" i="2"/>
  <c r="S23" i="2"/>
  <c r="R23" i="2"/>
  <c r="Q23" i="2"/>
  <c r="P23" i="2"/>
  <c r="O23" i="2"/>
  <c r="N23" i="2"/>
  <c r="M23" i="2"/>
  <c r="L23" i="2"/>
  <c r="T22" i="2"/>
  <c r="S22" i="2"/>
  <c r="R22" i="2"/>
  <c r="Q22" i="2"/>
  <c r="P22" i="2"/>
  <c r="O22" i="2"/>
  <c r="N22" i="2"/>
  <c r="M22" i="2"/>
  <c r="L22" i="2"/>
  <c r="T21" i="2"/>
  <c r="S21" i="2"/>
  <c r="R21" i="2"/>
  <c r="Q21" i="2"/>
  <c r="P21" i="2"/>
  <c r="O21" i="2"/>
  <c r="N21" i="2"/>
  <c r="M21" i="2"/>
  <c r="L21" i="2"/>
  <c r="T20" i="2"/>
  <c r="S20" i="2"/>
  <c r="R20" i="2"/>
  <c r="Q20" i="2"/>
  <c r="P20" i="2"/>
  <c r="O20" i="2"/>
  <c r="N20" i="2"/>
  <c r="M20" i="2"/>
  <c r="L20" i="2"/>
  <c r="T19" i="2"/>
  <c r="S19" i="2"/>
  <c r="R19" i="2"/>
  <c r="Q19" i="2"/>
  <c r="P19" i="2"/>
  <c r="O19" i="2"/>
  <c r="N19" i="2"/>
  <c r="M19" i="2"/>
  <c r="L19" i="2"/>
  <c r="T18" i="2"/>
  <c r="S18" i="2"/>
  <c r="R18" i="2"/>
  <c r="Q18" i="2"/>
  <c r="P18" i="2"/>
  <c r="O18" i="2"/>
  <c r="N18" i="2"/>
  <c r="M18" i="2"/>
  <c r="L18" i="2"/>
  <c r="T17" i="2"/>
  <c r="S17" i="2"/>
  <c r="R17" i="2"/>
  <c r="Q17" i="2"/>
  <c r="P17" i="2"/>
  <c r="O17" i="2"/>
  <c r="N17" i="2"/>
  <c r="M17" i="2"/>
  <c r="L17" i="2"/>
  <c r="T16" i="2"/>
  <c r="S16" i="2"/>
  <c r="R16" i="2"/>
  <c r="Q16" i="2"/>
  <c r="P16" i="2"/>
  <c r="O16" i="2"/>
  <c r="N16" i="2"/>
  <c r="M16" i="2"/>
  <c r="L16" i="2"/>
  <c r="T15" i="2"/>
  <c r="S15" i="2"/>
  <c r="R15" i="2"/>
  <c r="Q15" i="2"/>
  <c r="P15" i="2"/>
  <c r="O15" i="2"/>
  <c r="N15" i="2"/>
  <c r="M15" i="2"/>
  <c r="L15" i="2"/>
  <c r="T14" i="2"/>
  <c r="S14" i="2"/>
  <c r="R14" i="2"/>
  <c r="Q14" i="2"/>
  <c r="P14" i="2"/>
  <c r="O14" i="2"/>
  <c r="N14" i="2"/>
  <c r="M14" i="2"/>
  <c r="L14" i="2"/>
  <c r="T13" i="2"/>
  <c r="S13" i="2"/>
  <c r="R13" i="2"/>
  <c r="Q13" i="2"/>
  <c r="P13" i="2"/>
  <c r="O13" i="2"/>
  <c r="N13" i="2"/>
  <c r="M13" i="2"/>
  <c r="L13" i="2"/>
  <c r="T12" i="2"/>
  <c r="S12" i="2"/>
  <c r="R12" i="2"/>
  <c r="Q12" i="2"/>
  <c r="P12" i="2"/>
  <c r="O12" i="2"/>
  <c r="N12" i="2"/>
  <c r="M12" i="2"/>
  <c r="L12" i="2"/>
  <c r="T11" i="2"/>
  <c r="S11" i="2"/>
  <c r="R11" i="2"/>
  <c r="Q11" i="2"/>
  <c r="P11" i="2"/>
  <c r="O11" i="2"/>
  <c r="N11" i="2"/>
  <c r="M11" i="2"/>
  <c r="L11" i="2"/>
  <c r="T10" i="2"/>
  <c r="S10" i="2"/>
  <c r="R10" i="2"/>
  <c r="Q10" i="2"/>
  <c r="P10" i="2"/>
  <c r="O10" i="2"/>
  <c r="N10" i="2"/>
  <c r="M10" i="2"/>
  <c r="L10" i="2"/>
  <c r="T9" i="2"/>
  <c r="S9" i="2"/>
  <c r="R9" i="2"/>
  <c r="Q9" i="2"/>
  <c r="P9" i="2"/>
  <c r="O9" i="2"/>
  <c r="N9" i="2"/>
  <c r="M9" i="2"/>
  <c r="L9" i="2"/>
  <c r="T8" i="2"/>
  <c r="S8" i="2"/>
  <c r="R8" i="2"/>
  <c r="Q8" i="2"/>
  <c r="P8" i="2"/>
  <c r="O8" i="2"/>
  <c r="N8" i="2"/>
  <c r="M8" i="2"/>
  <c r="L8" i="2"/>
  <c r="T7" i="2"/>
  <c r="S7" i="2"/>
  <c r="R7" i="2"/>
  <c r="Q7" i="2"/>
  <c r="P7" i="2"/>
  <c r="O7" i="2"/>
  <c r="N7" i="2"/>
  <c r="M7" i="2"/>
  <c r="L7" i="2"/>
  <c r="T6" i="2"/>
  <c r="S6" i="2"/>
  <c r="R6" i="2"/>
  <c r="Q6" i="2"/>
  <c r="P6" i="2"/>
  <c r="O6" i="2"/>
  <c r="N6" i="2"/>
  <c r="M6" i="2"/>
  <c r="L6" i="2"/>
  <c r="T5" i="2"/>
  <c r="S5" i="2"/>
  <c r="R5" i="2"/>
  <c r="Q5" i="2"/>
  <c r="P5" i="2"/>
  <c r="O5" i="2"/>
  <c r="N5" i="2"/>
  <c r="M5" i="2"/>
  <c r="L5" i="2"/>
  <c r="T4" i="2"/>
  <c r="S4" i="2"/>
  <c r="R4" i="2"/>
  <c r="Q4" i="2"/>
  <c r="P4" i="2"/>
  <c r="O4" i="2"/>
  <c r="N4" i="2"/>
  <c r="M4" i="2"/>
  <c r="L4" i="2"/>
  <c r="T3" i="2"/>
  <c r="S3" i="2"/>
  <c r="R3" i="2"/>
  <c r="Q3" i="2"/>
  <c r="P3" i="2"/>
  <c r="O3" i="2"/>
  <c r="N3" i="2"/>
  <c r="M3" i="2"/>
  <c r="L3" i="2"/>
  <c r="L14" i="3"/>
  <c r="L4" i="3"/>
  <c r="M4" i="3"/>
  <c r="N4" i="3"/>
  <c r="O4" i="3"/>
  <c r="P4" i="3"/>
  <c r="Q4" i="3"/>
  <c r="R4" i="3"/>
  <c r="S4" i="3"/>
  <c r="T4" i="3"/>
  <c r="L5" i="3"/>
  <c r="M5" i="3"/>
  <c r="N5" i="3"/>
  <c r="O5" i="3"/>
  <c r="P5" i="3"/>
  <c r="Q5" i="3"/>
  <c r="R5" i="3"/>
  <c r="S5" i="3"/>
  <c r="T5" i="3"/>
  <c r="L6" i="3"/>
  <c r="M6" i="3"/>
  <c r="N6" i="3"/>
  <c r="O6" i="3"/>
  <c r="P6" i="3"/>
  <c r="Q6" i="3"/>
  <c r="R6" i="3"/>
  <c r="S6" i="3"/>
  <c r="T6" i="3"/>
  <c r="L7" i="3"/>
  <c r="M7" i="3"/>
  <c r="N7" i="3"/>
  <c r="O7" i="3"/>
  <c r="P7" i="3"/>
  <c r="Q7" i="3"/>
  <c r="R7" i="3"/>
  <c r="S7" i="3"/>
  <c r="T7" i="3"/>
  <c r="L8" i="3"/>
  <c r="M8" i="3"/>
  <c r="N8" i="3"/>
  <c r="O8" i="3"/>
  <c r="P8" i="3"/>
  <c r="Q8" i="3"/>
  <c r="R8" i="3"/>
  <c r="S8" i="3"/>
  <c r="T8" i="3"/>
  <c r="L9" i="3"/>
  <c r="M9" i="3"/>
  <c r="N9" i="3"/>
  <c r="O9" i="3"/>
  <c r="P9" i="3"/>
  <c r="Q9" i="3"/>
  <c r="R9" i="3"/>
  <c r="S9" i="3"/>
  <c r="T9" i="3"/>
  <c r="L10" i="3"/>
  <c r="M10" i="3"/>
  <c r="N10" i="3"/>
  <c r="O10" i="3"/>
  <c r="P10" i="3"/>
  <c r="Q10" i="3"/>
  <c r="R10" i="3"/>
  <c r="S10" i="3"/>
  <c r="T10" i="3"/>
  <c r="L11" i="3"/>
  <c r="M11" i="3"/>
  <c r="N11" i="3"/>
  <c r="O11" i="3"/>
  <c r="P11" i="3"/>
  <c r="Q11" i="3"/>
  <c r="R11" i="3"/>
  <c r="S11" i="3"/>
  <c r="T11" i="3"/>
  <c r="L12" i="3"/>
  <c r="M12" i="3"/>
  <c r="N12" i="3"/>
  <c r="O12" i="3"/>
  <c r="P12" i="3"/>
  <c r="Q12" i="3"/>
  <c r="R12" i="3"/>
  <c r="S12" i="3"/>
  <c r="T12" i="3"/>
  <c r="L13" i="3"/>
  <c r="M13" i="3"/>
  <c r="N13" i="3"/>
  <c r="O13" i="3"/>
  <c r="P13" i="3"/>
  <c r="Q13" i="3"/>
  <c r="R13" i="3"/>
  <c r="S13" i="3"/>
  <c r="T13" i="3"/>
  <c r="M14" i="3"/>
  <c r="N14" i="3"/>
  <c r="O14" i="3"/>
  <c r="P14" i="3"/>
  <c r="Q14" i="3"/>
  <c r="R14" i="3"/>
  <c r="S14" i="3"/>
  <c r="T14" i="3"/>
  <c r="L15" i="3"/>
  <c r="M15" i="3"/>
  <c r="N15" i="3"/>
  <c r="O15" i="3"/>
  <c r="P15" i="3"/>
  <c r="Q15" i="3"/>
  <c r="R15" i="3"/>
  <c r="S15" i="3"/>
  <c r="T15" i="3"/>
  <c r="L16" i="3"/>
  <c r="M16" i="3"/>
  <c r="N16" i="3"/>
  <c r="O16" i="3"/>
  <c r="P16" i="3"/>
  <c r="Q16" i="3"/>
  <c r="R16" i="3"/>
  <c r="S16" i="3"/>
  <c r="T16" i="3"/>
  <c r="L17" i="3"/>
  <c r="M17" i="3"/>
  <c r="N17" i="3"/>
  <c r="O17" i="3"/>
  <c r="P17" i="3"/>
  <c r="Q17" i="3"/>
  <c r="R17" i="3"/>
  <c r="S17" i="3"/>
  <c r="T17" i="3"/>
  <c r="L18" i="3"/>
  <c r="M18" i="3"/>
  <c r="N18" i="3"/>
  <c r="O18" i="3"/>
  <c r="P18" i="3"/>
  <c r="Q18" i="3"/>
  <c r="R18" i="3"/>
  <c r="S18" i="3"/>
  <c r="T18" i="3"/>
  <c r="L19" i="3"/>
  <c r="M19" i="3"/>
  <c r="N19" i="3"/>
  <c r="O19" i="3"/>
  <c r="P19" i="3"/>
  <c r="Q19" i="3"/>
  <c r="R19" i="3"/>
  <c r="S19" i="3"/>
  <c r="T19" i="3"/>
  <c r="L20" i="3"/>
  <c r="M20" i="3"/>
  <c r="N20" i="3"/>
  <c r="O20" i="3"/>
  <c r="P20" i="3"/>
  <c r="Q20" i="3"/>
  <c r="R20" i="3"/>
  <c r="S20" i="3"/>
  <c r="T20" i="3"/>
  <c r="L21" i="3"/>
  <c r="M21" i="3"/>
  <c r="N21" i="3"/>
  <c r="O21" i="3"/>
  <c r="P21" i="3"/>
  <c r="Q21" i="3"/>
  <c r="R21" i="3"/>
  <c r="S21" i="3"/>
  <c r="T21" i="3"/>
  <c r="L22" i="3"/>
  <c r="M22" i="3"/>
  <c r="N22" i="3"/>
  <c r="O22" i="3"/>
  <c r="P22" i="3"/>
  <c r="Q22" i="3"/>
  <c r="R22" i="3"/>
  <c r="S22" i="3"/>
  <c r="T22" i="3"/>
  <c r="L23" i="3"/>
  <c r="M23" i="3"/>
  <c r="N23" i="3"/>
  <c r="O23" i="3"/>
  <c r="P23" i="3"/>
  <c r="Q23" i="3"/>
  <c r="R23" i="3"/>
  <c r="S23" i="3"/>
  <c r="T23" i="3"/>
  <c r="L24" i="3"/>
  <c r="M24" i="3"/>
  <c r="N24" i="3"/>
  <c r="O24" i="3"/>
  <c r="P24" i="3"/>
  <c r="Q24" i="3"/>
  <c r="R24" i="3"/>
  <c r="S24" i="3"/>
  <c r="T24" i="3"/>
  <c r="L25" i="3"/>
  <c r="M25" i="3"/>
  <c r="N25" i="3"/>
  <c r="O25" i="3"/>
  <c r="P25" i="3"/>
  <c r="Q25" i="3"/>
  <c r="R25" i="3"/>
  <c r="S25" i="3"/>
  <c r="T25" i="3"/>
  <c r="L26" i="3"/>
  <c r="M26" i="3"/>
  <c r="N26" i="3"/>
  <c r="O26" i="3"/>
  <c r="P26" i="3"/>
  <c r="Q26" i="3"/>
  <c r="R26" i="3"/>
  <c r="S26" i="3"/>
  <c r="T26" i="3"/>
  <c r="L27" i="3"/>
  <c r="M27" i="3"/>
  <c r="N27" i="3"/>
  <c r="O27" i="3"/>
  <c r="P27" i="3"/>
  <c r="Q27" i="3"/>
  <c r="R27" i="3"/>
  <c r="S27" i="3"/>
  <c r="T27" i="3"/>
  <c r="L28" i="3"/>
  <c r="M28" i="3"/>
  <c r="N28" i="3"/>
  <c r="O28" i="3"/>
  <c r="P28" i="3"/>
  <c r="Q28" i="3"/>
  <c r="R28" i="3"/>
  <c r="S28" i="3"/>
  <c r="T28" i="3"/>
  <c r="L29" i="3"/>
  <c r="M29" i="3"/>
  <c r="N29" i="3"/>
  <c r="O29" i="3"/>
  <c r="P29" i="3"/>
  <c r="Q29" i="3"/>
  <c r="R29" i="3"/>
  <c r="S29" i="3"/>
  <c r="T29" i="3"/>
  <c r="L30" i="3"/>
  <c r="M30" i="3"/>
  <c r="N30" i="3"/>
  <c r="O30" i="3"/>
  <c r="P30" i="3"/>
  <c r="Q30" i="3"/>
  <c r="R30" i="3"/>
  <c r="S30" i="3"/>
  <c r="T30" i="3"/>
  <c r="N3" i="3"/>
  <c r="O3" i="3"/>
  <c r="P3" i="3"/>
  <c r="Q3" i="3"/>
  <c r="R3" i="3"/>
  <c r="S3" i="3"/>
  <c r="T3" i="3"/>
  <c r="M3" i="3"/>
  <c r="L3" i="3"/>
  <c r="D7" i="29"/>
  <c r="D17" i="28"/>
  <c r="D30" i="29"/>
  <c r="D37" i="28"/>
  <c r="D6" i="28"/>
  <c r="D28" i="29"/>
  <c r="D13" i="29"/>
  <c r="D21" i="29"/>
  <c r="D11" i="28"/>
  <c r="D23" i="28"/>
  <c r="D25" i="28"/>
  <c r="D12" i="28"/>
  <c r="D36" i="28"/>
  <c r="D51" i="28"/>
  <c r="D8" i="29"/>
  <c r="D65" i="28"/>
  <c r="D28" i="28"/>
  <c r="D24" i="28"/>
  <c r="D20" i="28"/>
  <c r="D16" i="28"/>
  <c r="D6" i="29"/>
  <c r="D10" i="28"/>
  <c r="D39" i="28"/>
  <c r="D26" i="29"/>
  <c r="D62" i="28"/>
  <c r="D17" i="29"/>
  <c r="D45" i="28"/>
  <c r="D19" i="29"/>
  <c r="D41" i="28"/>
  <c r="D12" i="29"/>
  <c r="D11" i="29"/>
  <c r="D53" i="28"/>
  <c r="D46" i="28"/>
  <c r="D31" i="28"/>
  <c r="D22" i="29"/>
  <c r="D25" i="29"/>
  <c r="D16" i="29"/>
  <c r="D38" i="28"/>
  <c r="D9" i="28"/>
  <c r="D68" i="28"/>
  <c r="D71" i="28"/>
  <c r="D43" i="28"/>
  <c r="D15" i="28"/>
  <c r="D4" i="28"/>
  <c r="D74" i="28"/>
  <c r="D15" i="29"/>
  <c r="D72" i="28"/>
  <c r="D14" i="28"/>
  <c r="D60" i="28"/>
  <c r="D50" i="28"/>
  <c r="D20" i="29"/>
  <c r="D29" i="28"/>
  <c r="D24" i="29"/>
  <c r="D63" i="28"/>
  <c r="D31" i="29"/>
  <c r="D10" i="29"/>
  <c r="D27" i="29"/>
  <c r="D56" i="28"/>
  <c r="D78" i="28"/>
  <c r="D7" i="28"/>
  <c r="D42" i="28"/>
  <c r="D22" i="28"/>
  <c r="D40" i="28"/>
  <c r="D19" i="28"/>
  <c r="D26" i="28"/>
  <c r="D13" i="28"/>
  <c r="D59" i="28"/>
  <c r="D14" i="29"/>
  <c r="D4" i="29"/>
  <c r="D27" i="28"/>
  <c r="D44" i="28"/>
  <c r="D75" i="28"/>
  <c r="D77" i="28"/>
  <c r="D29" i="29"/>
  <c r="D21" i="28"/>
  <c r="D23" i="29"/>
  <c r="D18" i="29"/>
  <c r="D9" i="29"/>
  <c r="D5" i="28"/>
  <c r="D30" i="28"/>
  <c r="D54" i="28"/>
  <c r="D69" i="28"/>
  <c r="D57" i="28"/>
  <c r="D18" i="28"/>
  <c r="D66" i="28"/>
  <c r="D8" i="28"/>
  <c r="D5" i="29"/>
  <c r="D67" i="28" l="1"/>
  <c r="D58" i="28"/>
  <c r="D70" i="28"/>
  <c r="D55" i="28"/>
  <c r="D76" i="28"/>
  <c r="D79" i="28"/>
  <c r="D64" i="28"/>
  <c r="D61" i="28"/>
  <c r="D73" i="28"/>
  <c r="D39" i="29"/>
  <c r="D38" i="29"/>
  <c r="D37" i="29"/>
  <c r="D52" i="28"/>
  <c r="D36" i="2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<sst xmlns="http://schemas.openxmlformats.org/spreadsheetml/2006/main" count="512" uniqueCount="218">
  <si>
    <t>TC_start_Open Home page</t>
  </si>
  <si>
    <t>-</t>
  </si>
  <si>
    <t>TC_Search by Name</t>
  </si>
  <si>
    <t>TC_Open Random page &gt;1</t>
  </si>
  <si>
    <t>TC_Open Random page =1</t>
  </si>
  <si>
    <t>TC_Open Random Date</t>
  </si>
  <si>
    <t>TC_Open Predefined Date</t>
  </si>
  <si>
    <t>TC_Open Large Calendar</t>
  </si>
  <si>
    <t>1.41 K</t>
  </si>
  <si>
    <t>TC_Open Home page</t>
  </si>
  <si>
    <t>TC_Open Contacts</t>
  </si>
  <si>
    <t>TC_Ed_Open login page</t>
  </si>
  <si>
    <t>TC_Ed_Open editpost page</t>
  </si>
  <si>
    <t>TC_Ed_Open Random post</t>
  </si>
  <si>
    <t>TC_Ed_Open Predefined Date</t>
  </si>
  <si>
    <t>TC_Ed_Open Home page</t>
  </si>
  <si>
    <t>TC_Ed_Login</t>
  </si>
  <si>
    <t>TC_Ed_LogOff</t>
  </si>
  <si>
    <t>TC_Ad_Open login page</t>
  </si>
  <si>
    <t>TC_Ad_Open Users page</t>
  </si>
  <si>
    <t>TC_Ad_Open USERS menu</t>
  </si>
  <si>
    <t>TC_Ad_Open Home page</t>
  </si>
  <si>
    <t>TC_Ad_Open Admin Page</t>
  </si>
  <si>
    <t>2.53 K</t>
  </si>
  <si>
    <t>TC_Ad_Login</t>
  </si>
  <si>
    <t>TC_Ad_LogOff</t>
  </si>
  <si>
    <t>1.25 K</t>
  </si>
  <si>
    <t>TC_Ad_Delete user</t>
  </si>
  <si>
    <t>Open first post</t>
  </si>
  <si>
    <t>TC_Ed_Editpost</t>
  </si>
  <si>
    <t>leave a comment</t>
  </si>
  <si>
    <t>1.90 K</t>
  </si>
  <si>
    <t>TC_Ad_Add user</t>
  </si>
  <si>
    <t>Open Random post</t>
  </si>
  <si>
    <t>transaction</t>
  </si>
  <si>
    <t>NumberOfSamples</t>
  </si>
  <si>
    <t>Average</t>
  </si>
  <si>
    <t>pct90</t>
  </si>
  <si>
    <t>pct95</t>
  </si>
  <si>
    <t>pct99</t>
  </si>
  <si>
    <t>Min</t>
  </si>
  <si>
    <t>Max</t>
  </si>
  <si>
    <t>Error Count </t>
  </si>
  <si>
    <t>1.42 K</t>
  </si>
  <si>
    <t>1.52 K</t>
  </si>
  <si>
    <t>1.49 K</t>
  </si>
  <si>
    <t>1.21 K</t>
  </si>
  <si>
    <t>1.19 K</t>
  </si>
  <si>
    <t>4.93 K</t>
  </si>
  <si>
    <t>1.22 K</t>
  </si>
  <si>
    <t>1.27 K</t>
  </si>
  <si>
    <t>1.45 K</t>
  </si>
  <si>
    <t>'</t>
  </si>
  <si>
    <t>2.00 K</t>
  </si>
  <si>
    <t>1.64 K</t>
  </si>
  <si>
    <t>1.39 K</t>
  </si>
  <si>
    <t>2.76 K</t>
  </si>
  <si>
    <t>1.36 K</t>
  </si>
  <si>
    <t>Throughput max (rps)</t>
  </si>
  <si>
    <t>Throughput avg (rps)</t>
  </si>
  <si>
    <t>CPU usage max (%)</t>
  </si>
  <si>
    <t xml:space="preserve">CPU usage avg (%)  </t>
  </si>
  <si>
    <t>Memory usage max (%)</t>
  </si>
  <si>
    <t>Memory usage avg (%)</t>
  </si>
  <si>
    <t>An effective duration of test (sec)</t>
  </si>
  <si>
    <t>Transactions count</t>
  </si>
  <si>
    <t>Error count</t>
  </si>
  <si>
    <t>Averge error rate (%)</t>
  </si>
  <si>
    <t>N</t>
  </si>
  <si>
    <t>1.51 K</t>
  </si>
  <si>
    <t>2.52 K</t>
  </si>
  <si>
    <t>Performance Indicators</t>
  </si>
  <si>
    <t>IIS stopped during the test</t>
  </si>
  <si>
    <t>2.79 K</t>
  </si>
  <si>
    <t>4.90 K</t>
  </si>
  <si>
    <t>1.54 K</t>
  </si>
  <si>
    <t>4.64 K</t>
  </si>
  <si>
    <t>3.07 K</t>
  </si>
  <si>
    <t>5.27 K</t>
  </si>
  <si>
    <t>5.67 K</t>
  </si>
  <si>
    <t>2.40 K</t>
  </si>
  <si>
    <t>3.80 K</t>
  </si>
  <si>
    <t>1.02 K</t>
  </si>
  <si>
    <t>1.61 K</t>
  </si>
  <si>
    <t>4.82 K</t>
  </si>
  <si>
    <t>1.10 K</t>
  </si>
  <si>
    <t>1.20 K</t>
  </si>
  <si>
    <t>1.81 K</t>
  </si>
  <si>
    <t>4.69 K</t>
  </si>
  <si>
    <t>6.21 K</t>
  </si>
  <si>
    <t>4.79 K</t>
  </si>
  <si>
    <t>6.00 K</t>
  </si>
  <si>
    <t>5.50 K</t>
  </si>
  <si>
    <t>7.22 K</t>
  </si>
  <si>
    <t>5.90 K</t>
  </si>
  <si>
    <t>1.31 K</t>
  </si>
  <si>
    <t>5.59 K</t>
  </si>
  <si>
    <t>7.20 K</t>
  </si>
  <si>
    <t>1.47 K</t>
  </si>
  <si>
    <t>2.22 K</t>
  </si>
  <si>
    <t>3.18 K</t>
  </si>
  <si>
    <t>3.52 K</t>
  </si>
  <si>
    <t>4.96 K</t>
  </si>
  <si>
    <t>2.74 K</t>
  </si>
  <si>
    <t>5.33 K</t>
  </si>
  <si>
    <t>3.09 K</t>
  </si>
  <si>
    <t>5.19 K</t>
  </si>
  <si>
    <t>2.14 K</t>
  </si>
  <si>
    <t>1.05 K</t>
  </si>
  <si>
    <t>1.72 K</t>
  </si>
  <si>
    <t>5.18 K</t>
  </si>
  <si>
    <t>5.21 K</t>
  </si>
  <si>
    <t>2.20 K</t>
  </si>
  <si>
    <t>4.58 K</t>
  </si>
  <si>
    <t>5.52 K</t>
  </si>
  <si>
    <t>5.56 K</t>
  </si>
  <si>
    <t>1.34 K</t>
  </si>
  <si>
    <t>9.90 K</t>
  </si>
  <si>
    <t>1.07 K</t>
  </si>
  <si>
    <t>4.74 K</t>
  </si>
  <si>
    <t>2.66 K</t>
  </si>
  <si>
    <t>9.07 K</t>
  </si>
  <si>
    <t>6.24 K</t>
  </si>
  <si>
    <t xml:space="preserve"> -- Performance Ind. --</t>
  </si>
  <si>
    <t xml:space="preserve"> -- Data --</t>
  </si>
  <si>
    <t>Data converted to digital format</t>
  </si>
  <si>
    <t>5.47 K</t>
  </si>
  <si>
    <t>5.55 K</t>
  </si>
  <si>
    <t>1.82 K</t>
  </si>
  <si>
    <t>3.48 K</t>
  </si>
  <si>
    <t>5.85 K</t>
  </si>
  <si>
    <t>1.92 K</t>
  </si>
  <si>
    <t>7.92 K</t>
  </si>
  <si>
    <t>5.48 K</t>
  </si>
  <si>
    <t>5.92 K</t>
  </si>
  <si>
    <t>1.18 K</t>
  </si>
  <si>
    <t>8.17 K</t>
  </si>
  <si>
    <t>6.01 K</t>
  </si>
  <si>
    <t>7.51 K</t>
  </si>
  <si>
    <t>6.04 K</t>
  </si>
  <si>
    <t>7.55 K</t>
  </si>
  <si>
    <t>http://localhost:3000/d/rxKcwpFmk_3/load-test-monitoring_3?orgId=1&amp;from=1678751996856&amp;to=1678780804112&amp;var-group_time=5s&amp;var-metric=All&amp;var-scenario=All&amp;var-transactions=All&amp;var-server_measurements=All&amp;var-host=All&amp;var-measurement=jmeter</t>
  </si>
  <si>
    <t>http://localhost:3000/d/rxKcwpFmk_3/load-test-monitoring_3?orgId=1&amp;from=1679525866211&amp;to=1679554672737&amp;var-group_time=5s&amp;var-metric=All&amp;var-scenario=All&amp;var-transactions=All&amp;var-server_measurements=All&amp;var-host=All&amp;var-measurement=jmeter</t>
  </si>
  <si>
    <t>11.45 K</t>
  </si>
  <si>
    <t>5.15 K</t>
  </si>
  <si>
    <t>13.91 K</t>
  </si>
  <si>
    <t>5.05 K</t>
  </si>
  <si>
    <t>5.37 K</t>
  </si>
  <si>
    <t>13.76 K</t>
  </si>
  <si>
    <t>20.76 K</t>
  </si>
  <si>
    <t>5.96 K</t>
  </si>
  <si>
    <t>2.57 K</t>
  </si>
  <si>
    <t>5.38 K</t>
  </si>
  <si>
    <t>5.42 K</t>
  </si>
  <si>
    <t>3.46 K</t>
  </si>
  <si>
    <t>2.23 K</t>
  </si>
  <si>
    <t>5.14 K</t>
  </si>
  <si>
    <t>3.11 K</t>
  </si>
  <si>
    <t>3.12 K</t>
  </si>
  <si>
    <t>12.54 K</t>
  </si>
  <si>
    <t>4.34 K</t>
  </si>
  <si>
    <t>5.99 K</t>
  </si>
  <si>
    <t>1.87 K</t>
  </si>
  <si>
    <t>60.79 K</t>
  </si>
  <si>
    <t>6.03 K</t>
  </si>
  <si>
    <t>91.54 K</t>
  </si>
  <si>
    <t>92.41 K</t>
  </si>
  <si>
    <t>23.92 K</t>
  </si>
  <si>
    <t>24.13 K</t>
  </si>
  <si>
    <t>18.49 K</t>
  </si>
  <si>
    <t>87.15 K</t>
  </si>
  <si>
    <t>95.45 K</t>
  </si>
  <si>
    <t>5.61 K</t>
  </si>
  <si>
    <t>6.33 K</t>
  </si>
  <si>
    <t>94.89 K</t>
  </si>
  <si>
    <t>95.83 K</t>
  </si>
  <si>
    <t>41.28 K</t>
  </si>
  <si>
    <t>5.87 K</t>
  </si>
  <si>
    <t>41.44 K</t>
  </si>
  <si>
    <t>31.60 K</t>
  </si>
  <si>
    <t>7.61 K</t>
  </si>
  <si>
    <t>9.04 K</t>
  </si>
  <si>
    <t>file_mode</t>
  </si>
  <si>
    <t>DB_mode</t>
  </si>
  <si>
    <t>5.86 K</t>
  </si>
  <si>
    <t>35.89 K</t>
  </si>
  <si>
    <t>7.18 K</t>
  </si>
  <si>
    <t>9.03 K</t>
  </si>
  <si>
    <t>5.91 K</t>
  </si>
  <si>
    <t>5.95 K</t>
  </si>
  <si>
    <t>11.93 K</t>
  </si>
  <si>
    <t>7.14 K</t>
  </si>
  <si>
    <t>36.04 K</t>
  </si>
  <si>
    <t>12.07 K</t>
  </si>
  <si>
    <t>8.99 K</t>
  </si>
  <si>
    <t>18.20 K</t>
  </si>
  <si>
    <t>7.16 K</t>
  </si>
  <si>
    <t>9.14 K</t>
  </si>
  <si>
    <t>7.09 K</t>
  </si>
  <si>
    <t>7.15 K</t>
  </si>
  <si>
    <t>15.15 K</t>
  </si>
  <si>
    <t>6.12 K</t>
  </si>
  <si>
    <t>6.18 K</t>
  </si>
  <si>
    <t>6.67 K</t>
  </si>
  <si>
    <t>7.01 K</t>
  </si>
  <si>
    <t>6.32 K</t>
  </si>
  <si>
    <t>9.82 K</t>
  </si>
  <si>
    <t>7.63 K</t>
  </si>
  <si>
    <t>52.56 K</t>
  </si>
  <si>
    <t>8.87 K</t>
  </si>
  <si>
    <t>8.88 K</t>
  </si>
  <si>
    <t>16.17 K</t>
  </si>
  <si>
    <t>7.52 K</t>
  </si>
  <si>
    <t>8.82 K</t>
  </si>
  <si>
    <t>9.11 K</t>
  </si>
  <si>
    <t>8.85 K</t>
  </si>
  <si>
    <t>8.92 K</t>
  </si>
  <si>
    <t>27.71 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</si>
</sst>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8"/>
      <color rgb="FFCCCCDC"/>
      <name val="Roboto"/>
      <charset val="204"/>
    </font>
    <font>
      <sz val="8"/>
      <color rgb="FF33A2E5"/>
      <name val="Roboto"/>
      <charset val="204"/>
    </font>
    <font>
      <sz val="11"/>
      <color theme="1"/>
      <name val="Calibri"/>
      <family val="2"/>
      <charset val="204"/>
      <scheme val="minor"/>
    </font>
    <font>
      <sz val="8"/>
      <color rgb="FF33A2E5"/>
      <name val="Roboto"/>
      <charset val="204"/>
    </font>
    <font>
      <u/>
      <sz val="11"/>
      <color theme="1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33A2E5"/>
      <name val="Roboto"/>
      <charset val="204"/>
    </font>
    <font>
      <b/>
      <sz val="9"/>
      <color theme="0"/>
      <name val="Calibri"/>
      <family val="2"/>
      <scheme val="minor"/>
    </font>
    <font>
      <sz val="8"/>
      <color rgb="FF33A2E5"/>
      <name val="Roboto"/>
      <charset val="204"/>
    </font>
  </fonts>
  <fills count="6">
    <fill>
      <patternFill patternType="none"/>
    </fill>
    <fill>
      <patternFill patternType="gray125"/>
    </fill>
    <fill>
      <patternFill patternType="solid">
        <fgColor rgb="FF181B1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/>
      <right style="medium">
        <color rgb="FF111217"/>
      </right>
      <top/>
      <bottom style="medium">
        <color rgb="FF111217"/>
      </bottom>
      <diagonal/>
    </border>
    <border>
      <left/>
      <right/>
      <top/>
      <bottom style="medium">
        <color rgb="FF111217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35">
    <xf numFmtId="0" fontId="0" fillId="0" borderId="0" xfId="0"/>
    <xf numFmtId="0" fontId="2" fillId="0" borderId="0" xfId="0" applyFont="1"/>
    <xf numFmtId="0" fontId="3" fillId="2" borderId="1" xfId="0" applyFont="1" applyFill="1" applyBorder="1" applyAlignment="1">
      <alignment horizontal="left" vertical="center" wrapText="1" indent="1"/>
    </xf>
    <xf numFmtId="0" fontId="3" fillId="2" borderId="2" xfId="0" applyFont="1" applyFill="1" applyBorder="1" applyAlignment="1">
      <alignment horizontal="left" vertical="center" wrapText="1" indent="1"/>
    </xf>
    <xf numFmtId="1" fontId="0" fillId="0" borderId="0" xfId="0" applyNumberFormat="1"/>
    <xf numFmtId="9" fontId="0" fillId="0" borderId="0" xfId="1" applyFont="1"/>
    <xf numFmtId="165" fontId="0" fillId="0" borderId="0" xfId="1" applyNumberFormat="1" applyFont="1"/>
    <xf numFmtId="10" fontId="0" fillId="0" borderId="0" xfId="1" applyNumberFormat="1" applyFont="1"/>
    <xf numFmtId="164" fontId="0" fillId="3" borderId="0" xfId="0" applyNumberFormat="1" applyFill="1"/>
    <xf numFmtId="1" fontId="0" fillId="3" borderId="0" xfId="0" applyNumberFormat="1" applyFill="1"/>
    <xf numFmtId="0" fontId="2" fillId="0" borderId="3" xfId="0" applyFont="1" applyBorder="1"/>
    <xf numFmtId="0" fontId="0" fillId="0" borderId="3" xfId="0" applyBorder="1"/>
    <xf numFmtId="1" fontId="0" fillId="0" borderId="3" xfId="0" applyNumberFormat="1" applyBorder="1"/>
    <xf numFmtId="1" fontId="2" fillId="0" borderId="3" xfId="0" applyNumberFormat="1" applyFont="1" applyBorder="1"/>
    <xf numFmtId="1" fontId="2" fillId="0" borderId="3" xfId="0" applyNumberFormat="1" applyFont="1" applyBorder="1" applyAlignment="1">
      <alignment horizontal="right"/>
    </xf>
    <xf numFmtId="0" fontId="5" fillId="0" borderId="3" xfId="0" applyFont="1" applyBorder="1"/>
    <xf numFmtId="1" fontId="5" fillId="0" borderId="3" xfId="0" applyNumberFormat="1" applyFont="1" applyBorder="1"/>
    <xf numFmtId="164" fontId="2" fillId="0" borderId="3" xfId="0" applyNumberFormat="1" applyFont="1" applyBorder="1"/>
    <xf numFmtId="0" fontId="2" fillId="4" borderId="3" xfId="0" applyFont="1" applyFill="1" applyBorder="1"/>
    <xf numFmtId="0" fontId="2" fillId="4" borderId="3" xfId="0" applyFont="1" applyFill="1" applyBorder="1" applyAlignment="1">
      <alignment horizontal="center"/>
    </xf>
    <xf numFmtId="9" fontId="2" fillId="0" borderId="3" xfId="1" applyFont="1" applyBorder="1"/>
    <xf numFmtId="165" fontId="2" fillId="0" borderId="3" xfId="1" applyNumberFormat="1" applyFont="1" applyBorder="1"/>
    <xf numFmtId="165" fontId="0" fillId="0" borderId="3" xfId="0" applyNumberFormat="1" applyBorder="1"/>
    <xf numFmtId="0" fontId="6" fillId="2" borderId="0" xfId="0" applyFont="1" applyFill="1" applyAlignment="1">
      <alignment horizontal="left" vertical="center" wrapText="1" indent="1"/>
    </xf>
    <xf numFmtId="0" fontId="2" fillId="3" borderId="3" xfId="0" applyFont="1" applyFill="1" applyBorder="1"/>
    <xf numFmtId="9" fontId="2" fillId="3" borderId="3" xfId="1" applyFont="1" applyFill="1" applyBorder="1"/>
    <xf numFmtId="0" fontId="0" fillId="0" borderId="0" xfId="0" applyAlignment="1">
      <alignment horizontal="center"/>
    </xf>
    <xf numFmtId="0" fontId="7" fillId="5" borderId="0" xfId="2" applyFill="1"/>
    <xf numFmtId="0" fontId="4" fillId="2" borderId="0" xfId="0" applyFont="1" applyFill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10" fillId="2" borderId="0" xfId="0" applyFont="1" applyFill="1" applyAlignment="1">
      <alignment horizontal="center" vertical="center" wrapText="1"/>
    </xf>
    <xf numFmtId="0" fontId="8" fillId="0" borderId="0" xfId="0" applyFont="1"/>
    <xf numFmtId="0" fontId="8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2" fillId="2" borderId="0" xfId="0" applyFont="1" applyFill="1" applyAlignment="1">
      <alignment horizontal="left" vertical="center" wrapText="1" indent="1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Average </a:t>
            </a:r>
            <a:r>
              <a:rPr lang="en-US" sz="1600" b="0" i="0">
                <a:effectLst/>
              </a:rPr>
              <a:t>response time </a:t>
            </a:r>
            <a:r>
              <a:rPr lang="en-US" sz="1600" b="0" i="0" baseline="0">
                <a:effectLst/>
              </a:rPr>
              <a:t>(ms)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strRef>
              <c:f>MIX_Avg!$D$3</c:f>
              <c:strCache>
                <c:ptCount val="1"/>
                <c:pt idx="0">
                  <c:v>DB_mode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MIX_Avg!$B$4:$B$11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MIX_Avg!$D$4:$D$11</c:f>
              <c:numCache>
                <c:formatCode>0</c:formatCode>
                <c:ptCount val="8"/>
                <c:pt idx="0">
                  <c:v>579.64</c:v>
                </c:pt>
                <c:pt idx="1">
                  <c:v>164.67</c:v>
                </c:pt>
                <c:pt idx="2">
                  <c:v>157.87</c:v>
                </c:pt>
                <c:pt idx="3">
                  <c:v>79.59</c:v>
                </c:pt>
                <c:pt idx="4">
                  <c:v>129.94999999999999</c:v>
                </c:pt>
                <c:pt idx="5">
                  <c:v>72.83</c:v>
                </c:pt>
                <c:pt idx="6">
                  <c:v>109.26</c:v>
                </c:pt>
                <c:pt idx="7">
                  <c:v>47.95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289-46A4-8F7B-99D0D6C80B72}"/>
            </c:ext>
          </c:extLst>
        </c:ser>
        <c:ser>
          <c:idx val="4"/>
          <c:order val="1"/>
          <c:tx>
            <c:strRef>
              <c:f>MIX_Avg!$C$3</c:f>
              <c:strCache>
                <c:ptCount val="1"/>
                <c:pt idx="0">
                  <c:v>file_mode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MIX_Avg!$B$4:$B$11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MIX_Avg!$C$4:$C$11</c:f>
              <c:numCache>
                <c:formatCode>0</c:formatCode>
                <c:ptCount val="8"/>
                <c:pt idx="0">
                  <c:v>1220</c:v>
                </c:pt>
                <c:pt idx="1">
                  <c:v>550.14</c:v>
                </c:pt>
                <c:pt idx="2">
                  <c:v>290.55</c:v>
                </c:pt>
                <c:pt idx="3">
                  <c:v>205.35</c:v>
                </c:pt>
                <c:pt idx="4">
                  <c:v>485.36</c:v>
                </c:pt>
                <c:pt idx="5">
                  <c:v>193.44</c:v>
                </c:pt>
                <c:pt idx="6">
                  <c:v>268.38</c:v>
                </c:pt>
                <c:pt idx="7">
                  <c:v>161.97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289-46A4-8F7B-99D0D6C80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4061487"/>
        <c:axId val="84061071"/>
      </c:barChart>
      <c:catAx>
        <c:axId val="84061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61071"/>
        <c:crosses val="autoZero"/>
        <c:auto val="1"/>
        <c:lblAlgn val="ctr"/>
        <c:lblOffset val="100"/>
        <c:noMultiLvlLbl val="0"/>
      </c:catAx>
      <c:valAx>
        <c:axId val="84061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6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Pct90</a:t>
            </a:r>
            <a:r>
              <a:rPr lang="en-US" sz="1600" b="0" i="0" baseline="0">
                <a:effectLst/>
              </a:rPr>
              <a:t> </a:t>
            </a:r>
            <a:r>
              <a:rPr lang="en-US" sz="1600" b="0" i="0">
                <a:effectLst/>
              </a:rPr>
              <a:t>response time </a:t>
            </a:r>
            <a:r>
              <a:rPr lang="en-US" sz="1600" b="0" i="0" baseline="0">
                <a:effectLst/>
              </a:rPr>
              <a:t>(ms)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strRef>
              <c:f>MIX_Pct90!$D$3</c:f>
              <c:strCache>
                <c:ptCount val="1"/>
                <c:pt idx="0">
                  <c:v>DB_mode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MIX_Pct90!$B$4:$B$11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MIX_Pct90!$D$4:$D$11</c:f>
              <c:numCache>
                <c:formatCode>0</c:formatCode>
                <c:ptCount val="8"/>
                <c:pt idx="0">
                  <c:v>1640</c:v>
                </c:pt>
                <c:pt idx="1">
                  <c:v>644</c:v>
                </c:pt>
                <c:pt idx="2">
                  <c:v>606.29999999999995</c:v>
                </c:pt>
                <c:pt idx="3">
                  <c:v>343.6</c:v>
                </c:pt>
                <c:pt idx="4">
                  <c:v>503</c:v>
                </c:pt>
                <c:pt idx="5">
                  <c:v>296.89999999999998</c:v>
                </c:pt>
                <c:pt idx="6">
                  <c:v>495.1</c:v>
                </c:pt>
                <c:pt idx="7">
                  <c:v>246.5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01E-4731-A67A-9B7845AAB0D5}"/>
            </c:ext>
          </c:extLst>
        </c:ser>
        <c:ser>
          <c:idx val="4"/>
          <c:order val="1"/>
          <c:tx>
            <c:strRef>
              <c:f>MIX_Pct90!$C$3</c:f>
              <c:strCache>
                <c:ptCount val="1"/>
                <c:pt idx="0">
                  <c:v>file_mode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MIX_Pct90!$B$4:$B$11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MIX_Pct90!$C$4:$C$11</c:f>
              <c:numCache>
                <c:formatCode>0</c:formatCode>
                <c:ptCount val="8"/>
                <c:pt idx="0">
                  <c:v>3520</c:v>
                </c:pt>
                <c:pt idx="1">
                  <c:v>2220</c:v>
                </c:pt>
                <c:pt idx="2">
                  <c:v>1180</c:v>
                </c:pt>
                <c:pt idx="3">
                  <c:v>940</c:v>
                </c:pt>
                <c:pt idx="4">
                  <c:v>1820</c:v>
                </c:pt>
                <c:pt idx="5">
                  <c:v>880.7</c:v>
                </c:pt>
                <c:pt idx="6">
                  <c:v>1190</c:v>
                </c:pt>
                <c:pt idx="7">
                  <c:v>826.2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01E-4731-A67A-9B7845AAB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4061487"/>
        <c:axId val="84061071"/>
      </c:barChart>
      <c:catAx>
        <c:axId val="84061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61071"/>
        <c:crosses val="autoZero"/>
        <c:auto val="1"/>
        <c:lblAlgn val="ctr"/>
        <c:lblOffset val="100"/>
        <c:noMultiLvlLbl val="0"/>
      </c:catAx>
      <c:valAx>
        <c:axId val="84061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6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24765</xdr:colOff>
      <xdr:row>1</xdr:row>
      <xdr:rowOff>137158</xdr:rowOff>
    </xdr:from>
    <xdr:to>
      <xdr:col>16</xdr:col>
      <xdr:colOff>329565</xdr:colOff>
      <xdr:row>40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C7FC08-589C-489D-BCCF-94B9BEF4E8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24765</xdr:colOff>
      <xdr:row>1</xdr:row>
      <xdr:rowOff>137158</xdr:rowOff>
    </xdr:from>
    <xdr:to>
      <xdr:col>16</xdr:col>
      <xdr:colOff>329565</xdr:colOff>
      <xdr:row>37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376C92-3E43-4EA0-940A-A5DA318695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32</xdr:row>
      <xdr:rowOff>0</xdr:rowOff>
    </xdr:from>
    <xdr:to>
      <xdr:col>10</xdr:col>
      <xdr:colOff>443361</xdr:colOff>
      <xdr:row>39</xdr:row>
      <xdr:rowOff>175260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1793E7-A26E-6C1E-00CE-2DC9953A6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6149340"/>
          <a:ext cx="8345300" cy="14554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24</xdr:col>
      <xdr:colOff>7364</xdr:colOff>
      <xdr:row>100</xdr:row>
      <xdr:rowOff>158361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35E37F-D652-09BC-2097-D5DFB09E5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09660"/>
          <a:ext cx="18219164" cy="100338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1</xdr:rowOff>
    </xdr:from>
    <xdr:to>
      <xdr:col>10</xdr:col>
      <xdr:colOff>535445</xdr:colOff>
      <xdr:row>39</xdr:row>
      <xdr:rowOff>121921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15DCE3-A5F7-E4A7-FEB7-8A6D605B8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49341"/>
          <a:ext cx="8010665" cy="1402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25</xdr:col>
      <xdr:colOff>47373</xdr:colOff>
      <xdr:row>101</xdr:row>
      <xdr:rowOff>23125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C367877-786C-2E6F-8073-AE123EAFE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09660"/>
          <a:ext cx="18228693" cy="10081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3000/d/rxKcwpFmk_3/load-test-monitoring_3?orgId=1&amp;from=1678751996856&amp;to=1678780804112&amp;var-group_time=5s&amp;var-metric=All&amp;var-scenario=All&amp;var-transactions=All&amp;var-server_measurements=All&amp;var-host=All&amp;var-measurement=jmeter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localhost:3000/d/rxKcwpFmk_3/load-test-monitoring_3?orgId=1&amp;from=1679525866211&amp;to=1679554672737&amp;var-group_time=5s&amp;var-metric=All&amp;var-scenario=All&amp;var-transactions=All&amp;var-server_measurements=All&amp;var-host=All&amp;var-measurement=jmet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E9C6A-C2FF-4D62-82FE-A2808E64265F}">
  <dimension ref="C2:G29"/>
  <sheetViews>
    <sheetView workbookViewId="0">
      <selection activeCell="L24" sqref="L24"/>
    </sheetView>
  </sheetViews>
  <sheetFormatPr defaultRowHeight="14.4" x14ac:dyDescent="0.3"/>
  <sheetData>
    <row r="2" spans="3:7" x14ac:dyDescent="0.3">
      <c r="C2" s="1" t="s">
        <v>29</v>
      </c>
      <c r="D2" s="5">
        <v>0.18118881340197482</v>
      </c>
    </row>
    <row r="3" spans="3:7" x14ac:dyDescent="0.3">
      <c r="C3" t="s">
        <v>11</v>
      </c>
      <c r="D3" s="5">
        <v>9.4132416237657182E-2</v>
      </c>
    </row>
    <row r="4" spans="3:7" x14ac:dyDescent="0.3">
      <c r="C4" s="1" t="s">
        <v>2</v>
      </c>
      <c r="D4" s="5">
        <v>8.9192653388471599E-2</v>
      </c>
    </row>
    <row r="5" spans="3:7" x14ac:dyDescent="0.3">
      <c r="C5" s="1" t="s">
        <v>18</v>
      </c>
      <c r="D5" s="5">
        <v>7.035931302219596E-2</v>
      </c>
      <c r="G5">
        <f>31*0.3</f>
        <v>9.2999999999999989</v>
      </c>
    </row>
    <row r="6" spans="3:7" x14ac:dyDescent="0.3">
      <c r="C6" s="1" t="s">
        <v>19</v>
      </c>
      <c r="D6" s="5">
        <v>6.9879314710102114E-2</v>
      </c>
    </row>
    <row r="7" spans="3:7" x14ac:dyDescent="0.3">
      <c r="C7" s="1" t="s">
        <v>30</v>
      </c>
      <c r="D7" s="6">
        <v>3.9605135454468733E-2</v>
      </c>
    </row>
    <row r="8" spans="3:7" x14ac:dyDescent="0.3">
      <c r="C8" t="s">
        <v>16</v>
      </c>
      <c r="D8" s="5">
        <v>3.9259642163895693E-2</v>
      </c>
    </row>
    <row r="9" spans="3:7" x14ac:dyDescent="0.3">
      <c r="C9" t="s">
        <v>25</v>
      </c>
      <c r="D9" s="5">
        <v>3.115505527892649E-2</v>
      </c>
    </row>
    <row r="10" spans="3:7" x14ac:dyDescent="0.3">
      <c r="C10" t="s">
        <v>24</v>
      </c>
      <c r="D10" s="5">
        <v>3.1131319098658114E-2</v>
      </c>
    </row>
    <row r="11" spans="3:7" x14ac:dyDescent="0.3">
      <c r="C11" t="s">
        <v>28</v>
      </c>
      <c r="D11" s="5">
        <v>2.7734407966917039E-2</v>
      </c>
    </row>
    <row r="12" spans="3:7" x14ac:dyDescent="0.3">
      <c r="C12" t="s">
        <v>33</v>
      </c>
      <c r="D12" s="5">
        <v>2.5242109038737449E-2</v>
      </c>
    </row>
    <row r="13" spans="3:7" x14ac:dyDescent="0.3">
      <c r="C13" s="1" t="s">
        <v>32</v>
      </c>
      <c r="D13" s="5">
        <v>2.4432441556249473E-2</v>
      </c>
    </row>
    <row r="14" spans="3:7" x14ac:dyDescent="0.3">
      <c r="C14" t="s">
        <v>13</v>
      </c>
      <c r="D14" s="5">
        <v>2.3227171069288548E-2</v>
      </c>
    </row>
    <row r="15" spans="3:7" x14ac:dyDescent="0.3">
      <c r="C15" t="s">
        <v>9</v>
      </c>
      <c r="D15" s="5">
        <v>2.1895307620896278E-2</v>
      </c>
    </row>
    <row r="16" spans="3:7" x14ac:dyDescent="0.3">
      <c r="C16" s="1" t="s">
        <v>0</v>
      </c>
      <c r="D16" s="5">
        <v>2.1441682842433959E-2</v>
      </c>
    </row>
    <row r="17" spans="3:4" x14ac:dyDescent="0.3">
      <c r="C17" t="s">
        <v>3</v>
      </c>
      <c r="D17" s="5">
        <v>2.0603004472951301E-2</v>
      </c>
    </row>
    <row r="18" spans="3:4" x14ac:dyDescent="0.3">
      <c r="C18" t="s">
        <v>27</v>
      </c>
      <c r="D18" s="5">
        <v>2.0028061439783949E-2</v>
      </c>
    </row>
    <row r="19" spans="3:4" x14ac:dyDescent="0.3">
      <c r="C19" t="s">
        <v>7</v>
      </c>
      <c r="D19" s="5">
        <v>1.9938391425436745E-2</v>
      </c>
    </row>
    <row r="20" spans="3:4" x14ac:dyDescent="0.3">
      <c r="C20" t="s">
        <v>10</v>
      </c>
      <c r="D20" s="5">
        <v>1.9044328635327876E-2</v>
      </c>
    </row>
    <row r="21" spans="3:4" x14ac:dyDescent="0.3">
      <c r="C21" t="s">
        <v>6</v>
      </c>
      <c r="D21" s="5">
        <v>1.8305869693645033E-2</v>
      </c>
    </row>
    <row r="22" spans="3:4" x14ac:dyDescent="0.3">
      <c r="C22" t="s">
        <v>21</v>
      </c>
      <c r="D22" s="5">
        <v>1.7852244915182718E-2</v>
      </c>
    </row>
    <row r="23" spans="3:4" x14ac:dyDescent="0.3">
      <c r="C23" t="s">
        <v>15</v>
      </c>
      <c r="D23" s="5">
        <v>1.7781036374377585E-2</v>
      </c>
    </row>
    <row r="24" spans="3:4" x14ac:dyDescent="0.3">
      <c r="C24" s="1" t="s">
        <v>4</v>
      </c>
      <c r="D24" s="5">
        <v>1.7723014600388221E-2</v>
      </c>
    </row>
    <row r="25" spans="3:4" x14ac:dyDescent="0.3">
      <c r="C25" t="s">
        <v>5</v>
      </c>
      <c r="D25" s="5">
        <v>1.7459279264072917E-2</v>
      </c>
    </row>
    <row r="26" spans="3:4" x14ac:dyDescent="0.3">
      <c r="C26" t="s">
        <v>14</v>
      </c>
      <c r="D26" s="5">
        <v>1.7274664528652207E-2</v>
      </c>
    </row>
    <row r="27" spans="3:4" x14ac:dyDescent="0.3">
      <c r="C27" t="s">
        <v>12</v>
      </c>
      <c r="D27" s="5">
        <v>1.2110726643598618E-2</v>
      </c>
    </row>
    <row r="28" spans="3:4" x14ac:dyDescent="0.3">
      <c r="C28" t="s">
        <v>20</v>
      </c>
      <c r="D28" s="5">
        <v>7.0470081863448393E-3</v>
      </c>
    </row>
    <row r="29" spans="3:4" x14ac:dyDescent="0.3">
      <c r="C29" t="s">
        <v>22</v>
      </c>
      <c r="D29" s="5">
        <v>4.9555869693645033E-3</v>
      </c>
    </row>
  </sheetData>
  <sortState xmlns:xlrd2="http://schemas.microsoft.com/office/spreadsheetml/2017/richdata2" ref="C2:D29">
    <sortCondition descending="1" ref="D2:D2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D2A52-AD90-4786-8D10-594F61FFDCF8}">
  <sheetPr>
    <tabColor rgb="FFC00000"/>
  </sheetPr>
  <dimension ref="A1:H82"/>
  <sheetViews>
    <sheetView tabSelected="1" topLeftCell="A30" zoomScale="130" zoomScaleNormal="130" workbookViewId="0">
      <selection activeCell="G45" sqref="G45"/>
    </sheetView>
  </sheetViews>
  <sheetFormatPr defaultRowHeight="14.4" outlineLevelRow="1" x14ac:dyDescent="0.3"/>
  <cols>
    <col min="1" max="1" width="8.88671875" style="31"/>
    <col min="2" max="2" width="32.88671875" bestFit="1" customWidth="1"/>
    <col min="3" max="4" width="23.77734375" customWidth="1"/>
  </cols>
  <sheetData>
    <row r="1" spans="1:8" x14ac:dyDescent="0.3">
      <c r="A1" s="31" t="s">
        <v>52</v>
      </c>
      <c r="B1" s="31">
        <v>3</v>
      </c>
      <c r="C1" s="1" t="str">
        <f ca="1">_xlfn.CONCAT("'",C2,"' response time (ms) for long-time test")</f>
        <v>'Average' response time (ms) for long-time test</v>
      </c>
    </row>
    <row r="2" spans="1:8" s="26" customFormat="1" x14ac:dyDescent="0.3">
      <c r="A2" s="32"/>
      <c r="B2" s="28" t="s">
        <v>34</v>
      </c>
      <c r="C2" s="28" t="str">
        <f ca="1">VLOOKUP($B2,INDIRECT(_xlfn.CONCAT($A$1,C$3,$A$1,"!L:T"),1),$B$1,0)</f>
        <v>Average</v>
      </c>
      <c r="D2" s="28" t="str">
        <f ca="1">VLOOKUP($B2,INDIRECT(_xlfn.CONCAT($A$1,D$3,$A$1,"!L:T"),1),$B$1,0)</f>
        <v>Average</v>
      </c>
    </row>
    <row r="3" spans="1:8" s="29" customFormat="1" ht="15.6" customHeight="1" x14ac:dyDescent="0.25">
      <c r="A3" s="33"/>
      <c r="B3" s="30"/>
      <c r="C3" s="30" t="s">
        <v>182</v>
      </c>
      <c r="D3" s="30" t="s">
        <v>183</v>
      </c>
    </row>
    <row r="4" spans="1:8" x14ac:dyDescent="0.3">
      <c r="B4" t="s">
        <v>29</v>
      </c>
      <c r="C4" s="4">
        <f ca="1">VLOOKUP($B4,INDIRECT(_xlfn.CONCAT($A$1,C$3,$A$1,"!L:T"),1),$B$1,0)</f>
        <v>1220</v>
      </c>
      <c r="D4" s="4">
        <f ca="1">VLOOKUP($B4,INDIRECT(_xlfn.CONCAT($A$1,D$3,$A$1,"!L:T"),1),$B$1,0)</f>
        <v>579.64</v>
      </c>
      <c r="E4" s="4"/>
      <c r="F4" s="5"/>
      <c r="G4" s="4"/>
      <c r="H4" s="5"/>
    </row>
    <row r="5" spans="1:8" x14ac:dyDescent="0.3">
      <c r="B5" t="s">
        <v>32</v>
      </c>
      <c r="C5" s="4">
        <f ca="1">VLOOKUP($B5,INDIRECT(_xlfn.CONCAT($A$1,C$3,$A$1,"!L:T"),1),$B$1,0)</f>
        <v>550.14</v>
      </c>
      <c r="D5" s="4">
        <f ca="1">VLOOKUP($B5,INDIRECT(_xlfn.CONCAT($A$1,D$3,$A$1,"!L:T"),1),$B$1,0)</f>
        <v>164.67</v>
      </c>
      <c r="E5" s="4"/>
      <c r="F5" s="5"/>
      <c r="G5" s="4"/>
      <c r="H5" s="5"/>
    </row>
    <row r="6" spans="1:8" x14ac:dyDescent="0.3">
      <c r="B6" t="s">
        <v>30</v>
      </c>
      <c r="C6" s="4">
        <f ca="1">VLOOKUP($B6,INDIRECT(_xlfn.CONCAT($A$1,C$3,$A$1,"!L:T"),1),$B$1,0)</f>
        <v>290.55</v>
      </c>
      <c r="D6" s="4">
        <f ca="1">VLOOKUP($B6,INDIRECT(_xlfn.CONCAT($A$1,D$3,$A$1,"!L:T"),1),$B$1,0)</f>
        <v>157.87</v>
      </c>
      <c r="E6" s="4"/>
      <c r="F6" s="5"/>
      <c r="G6" s="4"/>
      <c r="H6" s="5"/>
    </row>
    <row r="7" spans="1:8" x14ac:dyDescent="0.3">
      <c r="B7" t="s">
        <v>24</v>
      </c>
      <c r="C7" s="4">
        <f ca="1">VLOOKUP($B7,INDIRECT(_xlfn.CONCAT($A$1,C$3,$A$1,"!L:T"),1),$B$1,0)</f>
        <v>205.35</v>
      </c>
      <c r="D7" s="4">
        <f ca="1">VLOOKUP($B7,INDIRECT(_xlfn.CONCAT($A$1,D$3,$A$1,"!L:T"),1),$B$1,0)</f>
        <v>79.59</v>
      </c>
      <c r="E7" s="4"/>
      <c r="F7" s="5"/>
      <c r="G7" s="4"/>
      <c r="H7" s="5"/>
    </row>
    <row r="8" spans="1:8" x14ac:dyDescent="0.3">
      <c r="B8" t="s">
        <v>27</v>
      </c>
      <c r="C8" s="4">
        <f ca="1">VLOOKUP($B8,INDIRECT(_xlfn.CONCAT($A$1,C$3,$A$1,"!L:T"),1),$B$1,0)</f>
        <v>485.36</v>
      </c>
      <c r="D8" s="4">
        <f ca="1">VLOOKUP($B8,INDIRECT(_xlfn.CONCAT($A$1,D$3,$A$1,"!L:T"),1),$B$1,0)</f>
        <v>129.94999999999999</v>
      </c>
      <c r="E8" s="4"/>
      <c r="F8" s="5"/>
      <c r="G8" s="4"/>
      <c r="H8" s="5"/>
    </row>
    <row r="9" spans="1:8" x14ac:dyDescent="0.3">
      <c r="B9" t="s">
        <v>12</v>
      </c>
      <c r="C9" s="4">
        <f ca="1">VLOOKUP($B9,INDIRECT(_xlfn.CONCAT($A$1,C$3,$A$1,"!L:T"),1),$B$1,0)</f>
        <v>193.44</v>
      </c>
      <c r="D9" s="4">
        <f ca="1">VLOOKUP($B9,INDIRECT(_xlfn.CONCAT($A$1,D$3,$A$1,"!L:T"),1),$B$1,0)</f>
        <v>72.83</v>
      </c>
      <c r="E9" s="4"/>
      <c r="F9" s="5"/>
      <c r="G9" s="4"/>
      <c r="H9" s="5"/>
    </row>
    <row r="10" spans="1:8" x14ac:dyDescent="0.3">
      <c r="B10" t="s">
        <v>2</v>
      </c>
      <c r="C10" s="4">
        <f ca="1">VLOOKUP($B10,INDIRECT(_xlfn.CONCAT($A$1,C$3,$A$1,"!L:T"),1),$B$1,0)</f>
        <v>268.38</v>
      </c>
      <c r="D10" s="4">
        <f ca="1">VLOOKUP($B10,INDIRECT(_xlfn.CONCAT($A$1,D$3,$A$1,"!L:T"),1),$B$1,0)</f>
        <v>109.26</v>
      </c>
      <c r="E10" s="4"/>
      <c r="F10" s="5"/>
      <c r="G10" s="4"/>
      <c r="H10" s="5"/>
    </row>
    <row r="11" spans="1:8" x14ac:dyDescent="0.3">
      <c r="B11" t="s">
        <v>25</v>
      </c>
      <c r="C11" s="4">
        <f ca="1">VLOOKUP($B11,INDIRECT(_xlfn.CONCAT($A$1,C$3,$A$1,"!L:T"),1),$B$1,0)</f>
        <v>161.97</v>
      </c>
      <c r="D11" s="4">
        <f ca="1">VLOOKUP($B11,INDIRECT(_xlfn.CONCAT($A$1,D$3,$A$1,"!L:T"),1),$B$1,0)</f>
        <v>47.95</v>
      </c>
      <c r="E11" s="4"/>
      <c r="F11" s="6"/>
      <c r="G11" s="4"/>
      <c r="H11" s="6"/>
    </row>
    <row r="12" spans="1:8" x14ac:dyDescent="0.3">
      <c r="B12" t="s">
        <v>18</v>
      </c>
      <c r="C12" s="4">
        <f ca="1">VLOOKUP($B12,INDIRECT(_xlfn.CONCAT($A$1,C$3,$A$1,"!L:T"),1),$B$1,0)</f>
        <v>317.25</v>
      </c>
      <c r="D12" s="4">
        <f ca="1">VLOOKUP($B12,INDIRECT(_xlfn.CONCAT($A$1,D$3,$A$1,"!L:T"),1),$B$1,0)</f>
        <v>120.28</v>
      </c>
      <c r="E12" s="4"/>
      <c r="F12" s="5"/>
      <c r="G12" s="4"/>
      <c r="H12" s="7"/>
    </row>
    <row r="13" spans="1:8" x14ac:dyDescent="0.3">
      <c r="B13" t="s">
        <v>4</v>
      </c>
      <c r="C13" s="4">
        <f ca="1">VLOOKUP($B13,INDIRECT(_xlfn.CONCAT($A$1,C$3,$A$1,"!L:T"),1),$B$1,0)</f>
        <v>136.78</v>
      </c>
      <c r="D13" s="4">
        <f ca="1">VLOOKUP($B13,INDIRECT(_xlfn.CONCAT($A$1,D$3,$A$1,"!L:T"),1),$B$1,0)</f>
        <v>16.68</v>
      </c>
      <c r="E13" s="4"/>
      <c r="F13" s="5"/>
      <c r="G13" s="4"/>
      <c r="H13" s="5"/>
    </row>
    <row r="14" spans="1:8" x14ac:dyDescent="0.3">
      <c r="B14" t="s">
        <v>19</v>
      </c>
      <c r="C14" s="4">
        <f ca="1">VLOOKUP($B14,INDIRECT(_xlfn.CONCAT($A$1,C$3,$A$1,"!L:T"),1),$B$1,0)</f>
        <v>313.10000000000002</v>
      </c>
      <c r="D14" s="4">
        <f ca="1">VLOOKUP($B14,INDIRECT(_xlfn.CONCAT($A$1,D$3,$A$1,"!L:T"),1),$B$1,0)</f>
        <v>111.28</v>
      </c>
      <c r="E14" s="4"/>
      <c r="F14" s="5"/>
      <c r="G14" s="4"/>
      <c r="H14" s="5"/>
    </row>
    <row r="15" spans="1:8" x14ac:dyDescent="0.3">
      <c r="B15" t="s">
        <v>11</v>
      </c>
      <c r="C15" s="4">
        <f ca="1">VLOOKUP($B15,INDIRECT(_xlfn.CONCAT($A$1,C$3,$A$1,"!L:T"),1),$B$1,0)</f>
        <v>280.2</v>
      </c>
      <c r="D15" s="4">
        <f ca="1">VLOOKUP($B15,INDIRECT(_xlfn.CONCAT($A$1,D$3,$A$1,"!L:T"),1),$B$1,0)</f>
        <v>113.22</v>
      </c>
      <c r="E15" s="4"/>
      <c r="F15" s="5"/>
      <c r="G15" s="4"/>
      <c r="H15" s="5"/>
    </row>
    <row r="16" spans="1:8" x14ac:dyDescent="0.3">
      <c r="B16" t="s">
        <v>21</v>
      </c>
      <c r="C16" s="4">
        <f ca="1">VLOOKUP($B16,INDIRECT(_xlfn.CONCAT($A$1,C$3,$A$1,"!L:T"),1),$B$1,0)</f>
        <v>119.01</v>
      </c>
      <c r="D16" s="4">
        <f ca="1">VLOOKUP($B16,INDIRECT(_xlfn.CONCAT($A$1,D$3,$A$1,"!L:T"),1),$B$1,0)</f>
        <v>46.06</v>
      </c>
      <c r="E16" s="4"/>
      <c r="F16" s="5"/>
      <c r="G16" s="4"/>
      <c r="H16" s="5"/>
    </row>
    <row r="17" spans="2:8" x14ac:dyDescent="0.3">
      <c r="B17" t="s">
        <v>33</v>
      </c>
      <c r="C17" s="4">
        <f ca="1">VLOOKUP($B17,INDIRECT(_xlfn.CONCAT($A$1,C$3,$A$1,"!L:T"),1),$B$1,0)</f>
        <v>186.91</v>
      </c>
      <c r="D17" s="4">
        <f ca="1">VLOOKUP($B17,INDIRECT(_xlfn.CONCAT($A$1,D$3,$A$1,"!L:T"),1),$B$1,0)</f>
        <v>64.94</v>
      </c>
      <c r="E17" s="4"/>
      <c r="F17" s="5"/>
      <c r="G17" s="4"/>
      <c r="H17" s="5"/>
    </row>
    <row r="18" spans="2:8" x14ac:dyDescent="0.3">
      <c r="B18" t="s">
        <v>28</v>
      </c>
      <c r="C18" s="4">
        <f ca="1">VLOOKUP($B18,INDIRECT(_xlfn.CONCAT($A$1,C$3,$A$1,"!L:T"),1),$B$1,0)</f>
        <v>354.64</v>
      </c>
      <c r="D18" s="4">
        <f ca="1">VLOOKUP($B18,INDIRECT(_xlfn.CONCAT($A$1,D$3,$A$1,"!L:T"),1),$B$1,0)</f>
        <v>131.86000000000001</v>
      </c>
      <c r="E18" s="4"/>
      <c r="F18" s="5"/>
      <c r="G18" s="4"/>
    </row>
    <row r="19" spans="2:8" x14ac:dyDescent="0.3">
      <c r="B19" t="s">
        <v>0</v>
      </c>
      <c r="C19" s="4">
        <f ca="1">VLOOKUP($B19,INDIRECT(_xlfn.CONCAT($A$1,C$3,$A$1,"!L:T"),1),$B$1,0)</f>
        <v>150.05000000000001</v>
      </c>
      <c r="D19" s="4">
        <f ca="1">VLOOKUP($B19,INDIRECT(_xlfn.CONCAT($A$1,D$3,$A$1,"!L:T"),1),$B$1,0)</f>
        <v>54.35</v>
      </c>
      <c r="E19" s="4"/>
      <c r="F19" s="5"/>
      <c r="G19" s="4"/>
    </row>
    <row r="20" spans="2:8" x14ac:dyDescent="0.3">
      <c r="B20" t="s">
        <v>13</v>
      </c>
      <c r="C20" s="4">
        <f ca="1">VLOOKUP($B20,INDIRECT(_xlfn.CONCAT($A$1,C$3,$A$1,"!L:T"),1),$B$1,0)</f>
        <v>151.37</v>
      </c>
      <c r="D20" s="4">
        <f ca="1">VLOOKUP($B20,INDIRECT(_xlfn.CONCAT($A$1,D$3,$A$1,"!L:T"),1),$B$1,0)</f>
        <v>56.04</v>
      </c>
      <c r="E20" s="4"/>
      <c r="F20" s="5"/>
      <c r="G20" s="4"/>
    </row>
    <row r="21" spans="2:8" x14ac:dyDescent="0.3">
      <c r="B21" t="s">
        <v>9</v>
      </c>
      <c r="C21" s="4">
        <f ca="1">VLOOKUP($B21,INDIRECT(_xlfn.CONCAT($A$1,C$3,$A$1,"!L:T"),1),$B$1,0)</f>
        <v>155.46</v>
      </c>
      <c r="D21" s="4">
        <f ca="1">VLOOKUP($B21,INDIRECT(_xlfn.CONCAT($A$1,D$3,$A$1,"!L:T"),1),$B$1,0)</f>
        <v>51</v>
      </c>
      <c r="E21" s="4"/>
      <c r="F21" s="5"/>
      <c r="G21" s="4"/>
    </row>
    <row r="22" spans="2:8" x14ac:dyDescent="0.3">
      <c r="B22" t="s">
        <v>14</v>
      </c>
      <c r="C22" s="4">
        <f ca="1">VLOOKUP($B22,INDIRECT(_xlfn.CONCAT($A$1,C$3,$A$1,"!L:T"),1),$B$1,0)</f>
        <v>130.47999999999999</v>
      </c>
      <c r="D22" s="4">
        <f ca="1">VLOOKUP($B22,INDIRECT(_xlfn.CONCAT($A$1,D$3,$A$1,"!L:T"),1),$B$1,0)</f>
        <v>47.7</v>
      </c>
      <c r="E22" s="4"/>
      <c r="F22" s="5"/>
      <c r="G22" s="4"/>
    </row>
    <row r="23" spans="2:8" x14ac:dyDescent="0.3">
      <c r="B23" t="s">
        <v>7</v>
      </c>
      <c r="C23" s="4">
        <f ca="1">VLOOKUP($B23,INDIRECT(_xlfn.CONCAT($A$1,C$3,$A$1,"!L:T"),1),$B$1,0)</f>
        <v>150.65</v>
      </c>
      <c r="D23" s="4">
        <f ca="1">VLOOKUP($B23,INDIRECT(_xlfn.CONCAT($A$1,D$3,$A$1,"!L:T"),1),$B$1,0)</f>
        <v>53.68</v>
      </c>
      <c r="E23" s="4"/>
      <c r="F23" s="5"/>
      <c r="G23" s="4"/>
    </row>
    <row r="24" spans="2:8" x14ac:dyDescent="0.3">
      <c r="B24" t="s">
        <v>10</v>
      </c>
      <c r="C24" s="4">
        <f ca="1">VLOOKUP($B24,INDIRECT(_xlfn.CONCAT($A$1,C$3,$A$1,"!L:T"),1),$B$1,0)</f>
        <v>147.24</v>
      </c>
      <c r="D24" s="4">
        <f ca="1">VLOOKUP($B24,INDIRECT(_xlfn.CONCAT($A$1,D$3,$A$1,"!L:T"),1),$B$1,0)</f>
        <v>48.1</v>
      </c>
      <c r="E24" s="4"/>
      <c r="F24" s="5"/>
      <c r="G24" s="4"/>
    </row>
    <row r="25" spans="2:8" x14ac:dyDescent="0.3">
      <c r="B25" t="s">
        <v>3</v>
      </c>
      <c r="C25" s="4">
        <f ca="1">VLOOKUP($B25,INDIRECT(_xlfn.CONCAT($A$1,C$3,$A$1,"!L:T"),1),$B$1,0)</f>
        <v>144.58000000000001</v>
      </c>
      <c r="D25" s="4">
        <f ca="1">VLOOKUP($B25,INDIRECT(_xlfn.CONCAT($A$1,D$3,$A$1,"!L:T"),1),$B$1,0)</f>
        <v>43.81</v>
      </c>
      <c r="E25" s="4"/>
      <c r="F25" s="5"/>
      <c r="G25" s="4"/>
    </row>
    <row r="26" spans="2:8" x14ac:dyDescent="0.3">
      <c r="B26" t="s">
        <v>6</v>
      </c>
      <c r="C26" s="4">
        <f ca="1">VLOOKUP($B26,INDIRECT(_xlfn.CONCAT($A$1,C$3,$A$1,"!L:T"),1),$B$1,0)</f>
        <v>155.65</v>
      </c>
      <c r="D26" s="4">
        <f ca="1">VLOOKUP($B26,INDIRECT(_xlfn.CONCAT($A$1,D$3,$A$1,"!L:T"),1),$B$1,0)</f>
        <v>51.05</v>
      </c>
      <c r="E26" s="4"/>
      <c r="F26" s="5"/>
      <c r="G26" s="4"/>
    </row>
    <row r="27" spans="2:8" x14ac:dyDescent="0.3">
      <c r="B27" t="s">
        <v>5</v>
      </c>
      <c r="C27" s="4">
        <f ca="1">VLOOKUP($B27,INDIRECT(_xlfn.CONCAT($A$1,C$3,$A$1,"!L:T"),1),$B$1,0)</f>
        <v>151.38</v>
      </c>
      <c r="D27" s="4">
        <f ca="1">VLOOKUP($B27,INDIRECT(_xlfn.CONCAT($A$1,D$3,$A$1,"!L:T"),1),$B$1,0)</f>
        <v>50.27</v>
      </c>
      <c r="E27" s="4"/>
      <c r="F27" s="5"/>
      <c r="G27" s="4"/>
    </row>
    <row r="28" spans="2:8" x14ac:dyDescent="0.3">
      <c r="B28" t="s">
        <v>22</v>
      </c>
      <c r="C28" s="4">
        <f ca="1">VLOOKUP($B28,INDIRECT(_xlfn.CONCAT($A$1,C$3,$A$1,"!L:T"),1),$B$1,0)</f>
        <v>136.6</v>
      </c>
      <c r="D28" s="4">
        <f ca="1">VLOOKUP($B28,INDIRECT(_xlfn.CONCAT($A$1,D$3,$A$1,"!L:T"),1),$B$1,0)</f>
        <v>48.49</v>
      </c>
      <c r="E28" s="4"/>
      <c r="F28" s="5"/>
      <c r="G28" s="4"/>
    </row>
    <row r="29" spans="2:8" x14ac:dyDescent="0.3">
      <c r="B29" t="s">
        <v>20</v>
      </c>
      <c r="C29" s="4">
        <f ca="1">VLOOKUP($B29,INDIRECT(_xlfn.CONCAT($A$1,C$3,$A$1,"!L:T"),1),$B$1,0)</f>
        <v>141.1</v>
      </c>
      <c r="D29" s="4">
        <f ca="1">VLOOKUP($B29,INDIRECT(_xlfn.CONCAT($A$1,D$3,$A$1,"!L:T"),1),$B$1,0)</f>
        <v>47.06</v>
      </c>
      <c r="E29" s="4"/>
      <c r="F29" s="5"/>
      <c r="G29" s="4"/>
    </row>
    <row r="30" spans="2:8" x14ac:dyDescent="0.3">
      <c r="B30" t="s">
        <v>16</v>
      </c>
      <c r="C30" s="4">
        <f ca="1">VLOOKUP($B30,INDIRECT(_xlfn.CONCAT($A$1,C$3,$A$1,"!L:T"),1),$B$1,0)</f>
        <v>124.82</v>
      </c>
      <c r="D30" s="4">
        <f ca="1">VLOOKUP($B30,INDIRECT(_xlfn.CONCAT($A$1,D$3,$A$1,"!L:T"),1),$B$1,0)</f>
        <v>41.74</v>
      </c>
      <c r="E30" s="4"/>
      <c r="F30" s="5"/>
      <c r="G30" s="4"/>
    </row>
    <row r="31" spans="2:8" x14ac:dyDescent="0.3">
      <c r="B31" t="s">
        <v>15</v>
      </c>
      <c r="C31" s="4">
        <f ca="1">VLOOKUP($B31,INDIRECT(_xlfn.CONCAT($A$1,C$3,$A$1,"!L:T"),1),$B$1,0)</f>
        <v>97.33</v>
      </c>
      <c r="D31" s="4">
        <f ca="1">VLOOKUP($B31,INDIRECT(_xlfn.CONCAT($A$1,D$3,$A$1,"!L:T"),1),$B$1,0)</f>
        <v>22.16</v>
      </c>
      <c r="E31" s="4"/>
      <c r="F31" s="5"/>
      <c r="G31" s="4"/>
    </row>
    <row r="32" spans="2:8" x14ac:dyDescent="0.3">
      <c r="E32" s="4"/>
      <c r="G32" s="4"/>
    </row>
    <row r="35" spans="2:4" x14ac:dyDescent="0.3">
      <c r="B35" s="18" t="s">
        <v>71</v>
      </c>
      <c r="C35" s="18" t="str">
        <f>C3</f>
        <v>file_mode</v>
      </c>
      <c r="D35" s="18" t="str">
        <f t="shared" ref="D35" si="0">D3</f>
        <v>DB_mode</v>
      </c>
    </row>
    <row r="36" spans="2:4" x14ac:dyDescent="0.3">
      <c r="B36" s="11" t="s">
        <v>58</v>
      </c>
      <c r="C36" s="12">
        <f ca="1">VLOOKUP($B36,INDIRECT(_xlfn.CONCAT($A$1,C$3,$A$1,"!L:T"),1),$B$1-1,0)</f>
        <v>18.2</v>
      </c>
      <c r="D36" s="12">
        <f ca="1">VLOOKUP($B36,INDIRECT(_xlfn.CONCAT($A$1,D$3,$A$1,"!L:T"),1),$B$1-1,0)</f>
        <v>15.2</v>
      </c>
    </row>
    <row r="37" spans="2:4" x14ac:dyDescent="0.3">
      <c r="B37" s="10" t="s">
        <v>59</v>
      </c>
      <c r="C37" s="13">
        <f ca="1">VLOOKUP($B37,INDIRECT(_xlfn.CONCAT($A$1,C$3,$A$1,"!L:T"),1),$B$1-1,0)</f>
        <v>12.2</v>
      </c>
      <c r="D37" s="13">
        <f ca="1">VLOOKUP($B37,INDIRECT(_xlfn.CONCAT($A$1,D$3,$A$1,"!L:T"),1),$B$1-1,0)</f>
        <v>11.5</v>
      </c>
    </row>
    <row r="38" spans="2:4" x14ac:dyDescent="0.3">
      <c r="B38" s="11" t="s">
        <v>60</v>
      </c>
      <c r="C38" s="12">
        <f ca="1">VLOOKUP($B38,INDIRECT(_xlfn.CONCAT($A$1,C$3,$A$1,"!L:T"),1),$B$1-1,0)</f>
        <v>100</v>
      </c>
      <c r="D38" s="12">
        <f ca="1">VLOOKUP($B38,INDIRECT(_xlfn.CONCAT($A$1,D$3,$A$1,"!L:T"),1),$B$1-1,0)</f>
        <v>100</v>
      </c>
    </row>
    <row r="39" spans="2:4" x14ac:dyDescent="0.3">
      <c r="B39" s="10" t="s">
        <v>61</v>
      </c>
      <c r="C39" s="13">
        <f ca="1">VLOOKUP($B39,INDIRECT(_xlfn.CONCAT($A$1,C$3,$A$1,"!L:T"),1),$B$1-1,0)</f>
        <v>85.6</v>
      </c>
      <c r="D39" s="13">
        <f ca="1">VLOOKUP($B39,INDIRECT(_xlfn.CONCAT($A$1,D$3,$A$1,"!L:T"),1),$B$1-1,0)</f>
        <v>70.7</v>
      </c>
    </row>
    <row r="40" spans="2:4" x14ac:dyDescent="0.3">
      <c r="B40" s="11" t="s">
        <v>62</v>
      </c>
      <c r="C40" s="12">
        <f ca="1">VLOOKUP($B40,INDIRECT(_xlfn.CONCAT($A$1,C$3,$A$1,"!L:T"),1),$B$1-1,0)</f>
        <v>91.5</v>
      </c>
      <c r="D40" s="12">
        <f ca="1">VLOOKUP($B40,INDIRECT(_xlfn.CONCAT($A$1,D$3,$A$1,"!L:T"),1),$B$1-1,0)</f>
        <v>89.2</v>
      </c>
    </row>
    <row r="41" spans="2:4" x14ac:dyDescent="0.3">
      <c r="B41" s="10" t="s">
        <v>63</v>
      </c>
      <c r="C41" s="13">
        <f ca="1">VLOOKUP($B41,INDIRECT(_xlfn.CONCAT($A$1,C$3,$A$1,"!L:T"),1),$B$1-1,0)</f>
        <v>81</v>
      </c>
      <c r="D41" s="13">
        <f ca="1">VLOOKUP($B41,INDIRECT(_xlfn.CONCAT($A$1,D$3,$A$1,"!L:T"),1),$B$1-1,0)</f>
        <v>81.7</v>
      </c>
    </row>
    <row r="42" spans="2:4" x14ac:dyDescent="0.3">
      <c r="B42" s="11" t="s">
        <v>72</v>
      </c>
      <c r="C42" s="14" t="str">
        <f ca="1">VLOOKUP($B42,INDIRECT(_xlfn.CONCAT($A$1,C$3,$A$1,"!L:T"),1),$B$1-1,0)</f>
        <v>N</v>
      </c>
      <c r="D42" s="14" t="str">
        <f ca="1">VLOOKUP($B42,INDIRECT(_xlfn.CONCAT($A$1,D$3,$A$1,"!L:T"),1),$B$1-1,0)</f>
        <v>N</v>
      </c>
    </row>
    <row r="43" spans="2:4" x14ac:dyDescent="0.3">
      <c r="B43" s="15" t="s">
        <v>64</v>
      </c>
      <c r="C43" s="13">
        <f ca="1">VLOOKUP($B43,INDIRECT(_xlfn.CONCAT($A$1,C$3,$A$1,"!L:T"),1),$B$1-1,0)</f>
        <v>28807.256000000001</v>
      </c>
      <c r="D43" s="16">
        <f ca="1">VLOOKUP($B43,INDIRECT(_xlfn.CONCAT($A$1,D$3,$A$1,"!L:T"),1),$B$1-1,0)</f>
        <v>28806.526000000002</v>
      </c>
    </row>
    <row r="44" spans="2:4" x14ac:dyDescent="0.3">
      <c r="B44" s="11" t="s">
        <v>65</v>
      </c>
      <c r="C44" s="12">
        <f ca="1">VLOOKUP($B44,INDIRECT(_xlfn.CONCAT($A$1,C$3,$A$1,"!L:T"),1),$B$1-1,0)</f>
        <v>350492</v>
      </c>
      <c r="D44" s="12">
        <f ca="1">VLOOKUP($B44,INDIRECT(_xlfn.CONCAT($A$1,D$3,$A$1,"!L:T"),1),$B$1-1,0)</f>
        <v>330784</v>
      </c>
    </row>
    <row r="45" spans="2:4" x14ac:dyDescent="0.3">
      <c r="B45" s="11" t="s">
        <v>66</v>
      </c>
      <c r="C45" s="12">
        <f ca="1">VLOOKUP($B45,INDIRECT(_xlfn.CONCAT($A$1,C$3,$A$1,"!L:T"),1),$B$1-1,0)</f>
        <v>2110</v>
      </c>
      <c r="D45" s="12">
        <f ca="1">VLOOKUP($B45,INDIRECT(_xlfn.CONCAT($A$1,D$3,$A$1,"!L:T"),1),$B$1-1,0)</f>
        <v>1475</v>
      </c>
    </row>
    <row r="46" spans="2:4" x14ac:dyDescent="0.3">
      <c r="B46" s="10" t="s">
        <v>67</v>
      </c>
      <c r="C46" s="17">
        <f ca="1">VLOOKUP($B46,INDIRECT(_xlfn.CONCAT($A$1,C$3,$A$1,"!L:T"),1),$B$1-1,0)</f>
        <v>0.60201088755235499</v>
      </c>
      <c r="D46" s="17">
        <f ca="1">VLOOKUP($B46,INDIRECT(_xlfn.CONCAT($A$1,D$3,$A$1,"!L:T"),1),$B$1-1,0)</f>
        <v>0.44591032214375548</v>
      </c>
    </row>
    <row r="49" spans="1:4" x14ac:dyDescent="0.3">
      <c r="B49" s="19"/>
      <c r="C49" s="18" t="str">
        <f>C35</f>
        <v>file_mode</v>
      </c>
      <c r="D49" s="18" t="str">
        <f t="shared" ref="D49" si="1">D35</f>
        <v>DB_mode</v>
      </c>
    </row>
    <row r="50" spans="1:4" hidden="1" outlineLevel="1" x14ac:dyDescent="0.3">
      <c r="B50" s="11" t="s">
        <v>65</v>
      </c>
      <c r="C50" s="12">
        <f ca="1">VLOOKUP($A52,INDIRECT(_xlfn.CONCAT($A$1,C$49,$A$1,"!L:T"),1),2,0)</f>
        <v>7920</v>
      </c>
      <c r="D50" s="12">
        <f ca="1">VLOOKUP($A52,INDIRECT(_xlfn.CONCAT($A$1,D$49,$A$1,"!L:T"),1),2,0)</f>
        <v>9140</v>
      </c>
    </row>
    <row r="51" spans="1:4" hidden="1" outlineLevel="1" x14ac:dyDescent="0.3">
      <c r="B51" s="11" t="s">
        <v>59</v>
      </c>
      <c r="C51" s="12">
        <f ca="1">VLOOKUP($A52,INDIRECT(_xlfn.CONCAT($A$1,C$49,$A$1,"!L:T"),1),9,0)</f>
        <v>1900</v>
      </c>
      <c r="D51" s="12">
        <f ca="1">VLOOKUP($A52,INDIRECT(_xlfn.CONCAT($A$1,D$49,$A$1,"!L:T"),1),9,0)</f>
        <v>1340</v>
      </c>
    </row>
    <row r="52" spans="1:4" collapsed="1" x14ac:dyDescent="0.3">
      <c r="A52" s="31" t="s">
        <v>29</v>
      </c>
      <c r="B52" s="24" t="str">
        <f>_xlfn.CONCAT("Error rate ",A52)</f>
        <v>Error rate TC_Ed_Editpost</v>
      </c>
      <c r="C52" s="25">
        <f t="shared" ref="C52:D52" ca="1" si="2">IF(ISERR(C51/C50),"-",C51/C50)</f>
        <v>0.23989898989898989</v>
      </c>
      <c r="D52" s="25">
        <f t="shared" ca="1" si="2"/>
        <v>0.14660831509846828</v>
      </c>
    </row>
    <row r="53" spans="1:4" hidden="1" outlineLevel="1" x14ac:dyDescent="0.3">
      <c r="B53" s="11" t="s">
        <v>65</v>
      </c>
      <c r="C53" s="12">
        <f ca="1">VLOOKUP($A55,INDIRECT(_xlfn.CONCAT($A$1,C$49,$A$1,"!L:T"),1),2,0)</f>
        <v>18490</v>
      </c>
      <c r="D53" s="12">
        <f ca="1">VLOOKUP($A55,INDIRECT(_xlfn.CONCAT($A$1,D$49,$A$1,"!L:T"),1),2,0)</f>
        <v>16170.000000000002</v>
      </c>
    </row>
    <row r="54" spans="1:4" hidden="1" outlineLevel="1" x14ac:dyDescent="0.3">
      <c r="B54" s="11" t="s">
        <v>59</v>
      </c>
      <c r="C54" s="12">
        <f ca="1">VLOOKUP($A55,INDIRECT(_xlfn.CONCAT($A$1,C$49,$A$1,"!L:T"),1),9,0)</f>
        <v>29</v>
      </c>
      <c r="D54" s="12">
        <f ca="1">VLOOKUP($A55,INDIRECT(_xlfn.CONCAT($A$1,D$49,$A$1,"!L:T"),1),9,0)</f>
        <v>71</v>
      </c>
    </row>
    <row r="55" spans="1:4" collapsed="1" x14ac:dyDescent="0.3">
      <c r="A55" s="31" t="s">
        <v>30</v>
      </c>
      <c r="B55" s="10" t="str">
        <f t="shared" ref="B55" si="3">_xlfn.CONCAT("Error rate ",A55)</f>
        <v>Error rate leave a comment</v>
      </c>
      <c r="C55" s="20">
        <f t="shared" ref="C55:D55" ca="1" si="4">IF(ISERR(C54/C53),"-",C54/C53)</f>
        <v>1.5684153596538669E-3</v>
      </c>
      <c r="D55" s="20">
        <f t="shared" ca="1" si="4"/>
        <v>4.3908472479901048E-3</v>
      </c>
    </row>
    <row r="56" spans="1:4" hidden="1" outlineLevel="1" x14ac:dyDescent="0.3">
      <c r="B56" s="11" t="s">
        <v>65</v>
      </c>
      <c r="C56" s="12">
        <f ca="1">VLOOKUP($A58,INDIRECT(_xlfn.CONCAT($A$1,C$49,$A$1,"!L:T"),1),2,0)</f>
        <v>60790</v>
      </c>
      <c r="D56" s="12">
        <f ca="1">VLOOKUP($A58,INDIRECT(_xlfn.CONCAT($A$1,D$49,$A$1,"!L:T"),1),2,0)</f>
        <v>52560</v>
      </c>
    </row>
    <row r="57" spans="1:4" hidden="1" outlineLevel="1" x14ac:dyDescent="0.3">
      <c r="B57" s="11" t="s">
        <v>59</v>
      </c>
      <c r="C57" s="12" t="str">
        <f ca="1">VLOOKUP($A58,INDIRECT(_xlfn.CONCAT($A$1,C$49,$A$1,"!L:T"),1),9,0)</f>
        <v>-</v>
      </c>
      <c r="D57" s="12" t="str">
        <f ca="1">VLOOKUP($A58,INDIRECT(_xlfn.CONCAT($A$1,D$49,$A$1,"!L:T"),1),9,0)</f>
        <v>-</v>
      </c>
    </row>
    <row r="58" spans="1:4" collapsed="1" x14ac:dyDescent="0.3">
      <c r="A58" s="31" t="s">
        <v>33</v>
      </c>
      <c r="B58" s="10" t="str">
        <f t="shared" ref="B58" si="5">_xlfn.CONCAT("Error rate ",A58)</f>
        <v>Error rate Open Random post</v>
      </c>
      <c r="C58" s="20" t="str">
        <f t="shared" ref="C58:D58" ca="1" si="6">IF(ISERR(C57/C56),"-",C57/C56)</f>
        <v>-</v>
      </c>
      <c r="D58" s="20" t="str">
        <f t="shared" ca="1" si="6"/>
        <v>-</v>
      </c>
    </row>
    <row r="59" spans="1:4" hidden="1" outlineLevel="1" x14ac:dyDescent="0.3">
      <c r="B59" s="11" t="s">
        <v>65</v>
      </c>
      <c r="C59" s="12">
        <f ca="1">VLOOKUP($A61,INDIRECT(_xlfn.CONCAT($A$1,C$49,$A$1,"!L:T"),1),2,0)</f>
        <v>6210</v>
      </c>
      <c r="D59" s="12">
        <f ca="1">VLOOKUP($A61,INDIRECT(_xlfn.CONCAT($A$1,D$49,$A$1,"!L:T"),1),2,0)</f>
        <v>7520</v>
      </c>
    </row>
    <row r="60" spans="1:4" hidden="1" outlineLevel="1" x14ac:dyDescent="0.3">
      <c r="B60" s="11" t="s">
        <v>59</v>
      </c>
      <c r="C60" s="12">
        <f ca="1">VLOOKUP($A61,INDIRECT(_xlfn.CONCAT($A$1,C$49,$A$1,"!L:T"),1),9,0)</f>
        <v>119</v>
      </c>
      <c r="D60" s="12">
        <f ca="1">VLOOKUP($A61,INDIRECT(_xlfn.CONCAT($A$1,D$49,$A$1,"!L:T"),1),9,0)</f>
        <v>25</v>
      </c>
    </row>
    <row r="61" spans="1:4" collapsed="1" x14ac:dyDescent="0.3">
      <c r="A61" s="31" t="s">
        <v>32</v>
      </c>
      <c r="B61" s="10" t="str">
        <f t="shared" ref="B61" si="7">_xlfn.CONCAT("Error rate ",A61)</f>
        <v>Error rate TC_Ad_Add user</v>
      </c>
      <c r="C61" s="20">
        <f t="shared" ref="C61:D61" ca="1" si="8">IF(ISERR(C60/C59),"-",C60/C59)</f>
        <v>1.9162640901771336E-2</v>
      </c>
      <c r="D61" s="20">
        <f t="shared" ca="1" si="8"/>
        <v>3.324468085106383E-3</v>
      </c>
    </row>
    <row r="62" spans="1:4" hidden="1" outlineLevel="1" x14ac:dyDescent="0.3">
      <c r="B62" s="11" t="s">
        <v>65</v>
      </c>
      <c r="C62" s="12">
        <f ca="1">VLOOKUP($A64,INDIRECT(_xlfn.CONCAT($A$1,C$49,$A$1,"!L:T"),1),2,0)</f>
        <v>20760</v>
      </c>
      <c r="D62" s="12">
        <f ca="1">VLOOKUP($A64,INDIRECT(_xlfn.CONCAT($A$1,D$49,$A$1,"!L:T"),1),2,0)</f>
        <v>18200</v>
      </c>
    </row>
    <row r="63" spans="1:4" hidden="1" outlineLevel="1" x14ac:dyDescent="0.3">
      <c r="B63" s="11" t="s">
        <v>59</v>
      </c>
      <c r="C63" s="12" t="str">
        <f ca="1">VLOOKUP($A64,INDIRECT(_xlfn.CONCAT($A$1,C$49,$A$1,"!L:T"),1),9,0)</f>
        <v>-</v>
      </c>
      <c r="D63" s="12" t="str">
        <f ca="1">VLOOKUP($A64,INDIRECT(_xlfn.CONCAT($A$1,D$49,$A$1,"!L:T"),1),9,0)</f>
        <v>-</v>
      </c>
    </row>
    <row r="64" spans="1:4" collapsed="1" x14ac:dyDescent="0.3">
      <c r="A64" s="31" t="s">
        <v>9</v>
      </c>
      <c r="B64" s="10" t="str">
        <f t="shared" ref="B64" si="9">_xlfn.CONCAT("Error rate ",A64)</f>
        <v>Error rate TC_Open Home page</v>
      </c>
      <c r="C64" s="20" t="str">
        <f t="shared" ref="C64:D64" ca="1" si="10">IF(ISERR(C63/C62),"-",C63/C62)</f>
        <v>-</v>
      </c>
      <c r="D64" s="20" t="str">
        <f t="shared" ca="1" si="10"/>
        <v>-</v>
      </c>
    </row>
    <row r="65" spans="1:4" hidden="1" outlineLevel="1" x14ac:dyDescent="0.3">
      <c r="B65" s="11" t="s">
        <v>65</v>
      </c>
      <c r="C65" s="12">
        <f ca="1">VLOOKUP($A67,INDIRECT(_xlfn.CONCAT($A$1,C$49,$A$1,"!L:T"),1),2,0)</f>
        <v>31600</v>
      </c>
      <c r="D65" s="12">
        <f ca="1">VLOOKUP($A67,INDIRECT(_xlfn.CONCAT($A$1,D$49,$A$1,"!L:T"),1),2,0)</f>
        <v>27710</v>
      </c>
    </row>
    <row r="66" spans="1:4" hidden="1" outlineLevel="1" x14ac:dyDescent="0.3">
      <c r="B66" s="11" t="s">
        <v>59</v>
      </c>
      <c r="C66" s="12">
        <f ca="1">VLOOKUP($A67,INDIRECT(_xlfn.CONCAT($A$1,C$49,$A$1,"!L:T"),1),9,0)</f>
        <v>1</v>
      </c>
      <c r="D66" s="12">
        <f ca="1">VLOOKUP($A67,INDIRECT(_xlfn.CONCAT($A$1,D$49,$A$1,"!L:T"),1),9,0)</f>
        <v>1</v>
      </c>
    </row>
    <row r="67" spans="1:4" collapsed="1" x14ac:dyDescent="0.3">
      <c r="A67" s="31" t="s">
        <v>28</v>
      </c>
      <c r="B67" s="10" t="str">
        <f t="shared" ref="B67" si="11">_xlfn.CONCAT("Error rate ",A67)</f>
        <v>Error rate Open first post</v>
      </c>
      <c r="C67" s="20">
        <f t="shared" ref="C67:D67" ca="1" si="12">IF(ISERR(C66/C65),"-",C66/C65)</f>
        <v>3.1645569620253167E-5</v>
      </c>
      <c r="D67" s="20">
        <f t="shared" ca="1" si="12"/>
        <v>3.6088054853843375E-5</v>
      </c>
    </row>
    <row r="68" spans="1:4" hidden="1" outlineLevel="1" x14ac:dyDescent="0.3">
      <c r="B68" s="11" t="s">
        <v>65</v>
      </c>
      <c r="C68" s="12">
        <f ca="1">VLOOKUP($A70,INDIRECT(_xlfn.CONCAT($A$1,C$49,$A$1,"!L:T"),1),2,0)</f>
        <v>2760</v>
      </c>
      <c r="D68" s="12">
        <f ca="1">VLOOKUP($A70,INDIRECT(_xlfn.CONCAT($A$1,D$49,$A$1,"!L:T"),1),2,0)</f>
        <v>2400</v>
      </c>
    </row>
    <row r="69" spans="1:4" hidden="1" outlineLevel="1" x14ac:dyDescent="0.3">
      <c r="B69" s="11" t="s">
        <v>59</v>
      </c>
      <c r="C69" s="12" t="str">
        <f ca="1">VLOOKUP($A70,INDIRECT(_xlfn.CONCAT($A$1,C$49,$A$1,"!L:T"),1),9,0)</f>
        <v>-</v>
      </c>
      <c r="D69" s="12" t="str">
        <f ca="1">VLOOKUP($A70,INDIRECT(_xlfn.CONCAT($A$1,D$49,$A$1,"!L:T"),1),9,0)</f>
        <v>-</v>
      </c>
    </row>
    <row r="70" spans="1:4" collapsed="1" x14ac:dyDescent="0.3">
      <c r="A70" s="31" t="s">
        <v>0</v>
      </c>
      <c r="B70" s="10" t="str">
        <f t="shared" ref="B70" si="13">_xlfn.CONCAT("Error rate ",A70)</f>
        <v>Error rate TC_start_Open Home page</v>
      </c>
      <c r="C70" s="20" t="str">
        <f t="shared" ref="C70:D70" ca="1" si="14">IF(ISERR(C69/C68),"-",C69/C68)</f>
        <v>-</v>
      </c>
      <c r="D70" s="20" t="str">
        <f t="shared" ca="1" si="14"/>
        <v>-</v>
      </c>
    </row>
    <row r="71" spans="1:4" hidden="1" outlineLevel="1" x14ac:dyDescent="0.3">
      <c r="B71" s="11" t="s">
        <v>65</v>
      </c>
      <c r="C71" s="12">
        <f ca="1">VLOOKUP($A73,INDIRECT(_xlfn.CONCAT($A$1,C$49,$A$1,"!L:T"),1),2,0)</f>
        <v>41280</v>
      </c>
      <c r="D71" s="12">
        <f ca="1">VLOOKUP($A73,INDIRECT(_xlfn.CONCAT($A$1,D$49,$A$1,"!L:T"),1),2,0)</f>
        <v>35890</v>
      </c>
    </row>
    <row r="72" spans="1:4" hidden="1" outlineLevel="1" x14ac:dyDescent="0.3">
      <c r="B72" s="11" t="s">
        <v>59</v>
      </c>
      <c r="C72" s="12">
        <f ca="1">VLOOKUP($A73,INDIRECT(_xlfn.CONCAT($A$1,C$49,$A$1,"!L:T"),1),9,0)</f>
        <v>2</v>
      </c>
      <c r="D72" s="12" t="str">
        <f ca="1">VLOOKUP($A73,INDIRECT(_xlfn.CONCAT($A$1,D$49,$A$1,"!L:T"),1),9,0)</f>
        <v>-</v>
      </c>
    </row>
    <row r="73" spans="1:4" collapsed="1" x14ac:dyDescent="0.3">
      <c r="A73" s="31" t="s">
        <v>2</v>
      </c>
      <c r="B73" s="10" t="str">
        <f t="shared" ref="B73" si="15">_xlfn.CONCAT("Error rate ",A73)</f>
        <v>Error rate TC_Search by Name</v>
      </c>
      <c r="C73" s="20">
        <f t="shared" ref="C73:D73" ca="1" si="16">IF(ISERR(C72/C71),"-",C72/C71)</f>
        <v>4.8449612403100775E-5</v>
      </c>
      <c r="D73" s="20" t="str">
        <f t="shared" ca="1" si="16"/>
        <v>-</v>
      </c>
    </row>
    <row r="74" spans="1:4" hidden="1" outlineLevel="1" x14ac:dyDescent="0.3">
      <c r="B74" s="11" t="s">
        <v>65</v>
      </c>
      <c r="C74" s="12">
        <f ca="1">VLOOKUP($A76,INDIRECT(_xlfn.CONCAT($A$1,C$49,$A$1,"!L:T"),1),2,0)</f>
        <v>13910</v>
      </c>
      <c r="D74" s="12">
        <f ca="1">VLOOKUP($A76,INDIRECT(_xlfn.CONCAT($A$1,D$49,$A$1,"!L:T"),1),2,0)</f>
        <v>11930</v>
      </c>
    </row>
    <row r="75" spans="1:4" hidden="1" outlineLevel="1" x14ac:dyDescent="0.3">
      <c r="B75" s="11" t="s">
        <v>59</v>
      </c>
      <c r="C75" s="12" t="str">
        <f ca="1">VLOOKUP($A76,INDIRECT(_xlfn.CONCAT($A$1,C$49,$A$1,"!L:T"),1),9,0)</f>
        <v>-</v>
      </c>
      <c r="D75" s="12" t="str">
        <f ca="1">VLOOKUP($A76,INDIRECT(_xlfn.CONCAT($A$1,D$49,$A$1,"!L:T"),1),9,0)</f>
        <v>-</v>
      </c>
    </row>
    <row r="76" spans="1:4" collapsed="1" x14ac:dyDescent="0.3">
      <c r="A76" s="31" t="s">
        <v>5</v>
      </c>
      <c r="B76" s="10" t="str">
        <f t="shared" ref="B76" si="17">_xlfn.CONCAT("Error rate ",A76)</f>
        <v>Error rate TC_Open Random Date</v>
      </c>
      <c r="C76" s="20" t="str">
        <f t="shared" ref="C76:D76" ca="1" si="18">IF(ISERR(C75/C74),"-",C75/C74)</f>
        <v>-</v>
      </c>
      <c r="D76" s="20" t="str">
        <f t="shared" ca="1" si="18"/>
        <v>-</v>
      </c>
    </row>
    <row r="77" spans="1:4" hidden="1" outlineLevel="1" x14ac:dyDescent="0.3">
      <c r="B77" s="11" t="s">
        <v>65</v>
      </c>
      <c r="C77" s="12">
        <f ca="1">VLOOKUP($A79,INDIRECT(_xlfn.CONCAT($A$1,C$49,$A$1,"!L:T"),1),2,0)</f>
        <v>41440</v>
      </c>
      <c r="D77" s="12">
        <f ca="1">VLOOKUP($A79,INDIRECT(_xlfn.CONCAT($A$1,D$49,$A$1,"!L:T"),1),2,0)</f>
        <v>36040</v>
      </c>
    </row>
    <row r="78" spans="1:4" hidden="1" outlineLevel="1" x14ac:dyDescent="0.3">
      <c r="B78" s="11" t="s">
        <v>59</v>
      </c>
      <c r="C78" s="12">
        <f ca="1">VLOOKUP($A79,INDIRECT(_xlfn.CONCAT($A$1,C$49,$A$1,"!L:T"),1),9,0)</f>
        <v>1</v>
      </c>
      <c r="D78" s="12" t="str">
        <f ca="1">VLOOKUP($A79,INDIRECT(_xlfn.CONCAT($A$1,D$49,$A$1,"!L:T"),1),9,0)</f>
        <v>-</v>
      </c>
    </row>
    <row r="79" spans="1:4" collapsed="1" x14ac:dyDescent="0.3">
      <c r="A79" s="31" t="s">
        <v>6</v>
      </c>
      <c r="B79" s="10" t="str">
        <f t="shared" ref="B79" si="19">_xlfn.CONCAT("Error rate ",A79)</f>
        <v>Error rate TC_Open Predefined Date</v>
      </c>
      <c r="C79" s="20">
        <f t="shared" ref="C79:D79" ca="1" si="20">IF(ISERR(C78/C77),"-",C78/C77)</f>
        <v>2.4131274131274131E-5</v>
      </c>
      <c r="D79" s="20" t="str">
        <f t="shared" ca="1" si="20"/>
        <v>-</v>
      </c>
    </row>
    <row r="80" spans="1:4" hidden="1" outlineLevel="1" x14ac:dyDescent="0.3">
      <c r="B80" s="11"/>
      <c r="C80" s="22"/>
      <c r="D80" s="22"/>
    </row>
    <row r="81" spans="2:4" hidden="1" outlineLevel="1" x14ac:dyDescent="0.3">
      <c r="B81" s="11"/>
      <c r="C81" s="22"/>
      <c r="D81" s="22"/>
    </row>
    <row r="82" spans="2:4" collapsed="1" x14ac:dyDescent="0.3">
      <c r="B82" s="10"/>
      <c r="C82" s="21"/>
      <c r="D82" s="2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6FFF8-90D6-4BBC-8556-3D38D15C8604}">
  <sheetPr>
    <tabColor rgb="FFC00000"/>
  </sheetPr>
  <dimension ref="A1:H39"/>
  <sheetViews>
    <sheetView topLeftCell="A21" workbookViewId="0">
      <selection activeCell="F27" sqref="F27"/>
    </sheetView>
  </sheetViews>
  <sheetFormatPr defaultRowHeight="14.4" x14ac:dyDescent="0.3"/>
  <cols>
    <col min="2" max="2" width="25.44140625" bestFit="1" customWidth="1"/>
    <col min="3" max="4" width="22.5546875" customWidth="1"/>
  </cols>
  <sheetData>
    <row r="1" spans="1:8" x14ac:dyDescent="0.3">
      <c r="A1" s="31" t="s">
        <v>52</v>
      </c>
      <c r="B1" s="31">
        <v>4</v>
      </c>
      <c r="C1" s="1" t="str">
        <f ca="1">_xlfn.CONCAT("'",C2,"' response time (ms) for long-time test")</f>
        <v>'pct90' response time (ms) for long-time test</v>
      </c>
    </row>
    <row r="2" spans="1:8" s="26" customFormat="1" x14ac:dyDescent="0.3">
      <c r="B2" s="28" t="s">
        <v>34</v>
      </c>
      <c r="C2" s="28" t="str">
        <f ca="1">VLOOKUP($B2,INDIRECT(_xlfn.CONCAT($A$1,C$3,$A$1,"!L:T"),1),$B$1,0)</f>
        <v>pct90</v>
      </c>
      <c r="D2" s="28" t="str">
        <f ca="1">VLOOKUP($B2,INDIRECT(_xlfn.CONCAT($A$1,D$3,$A$1,"!L:T"),1),$B$1,0)</f>
        <v>pct90</v>
      </c>
    </row>
    <row r="3" spans="1:8" s="29" customFormat="1" ht="15.6" customHeight="1" x14ac:dyDescent="0.25">
      <c r="B3" s="30"/>
      <c r="C3" s="30" t="s">
        <v>182</v>
      </c>
      <c r="D3" s="30" t="s">
        <v>183</v>
      </c>
    </row>
    <row r="4" spans="1:8" x14ac:dyDescent="0.3">
      <c r="B4" t="s">
        <v>29</v>
      </c>
      <c r="C4" s="4">
        <f ca="1">VLOOKUP($B4,INDIRECT(_xlfn.CONCAT($A$1,C$3,$A$1,"!L:T"),1),$B$1,0)</f>
        <v>3520</v>
      </c>
      <c r="D4" s="4">
        <f ca="1">VLOOKUP($B4,INDIRECT(_xlfn.CONCAT($A$1,D$3,$A$1,"!L:T"),1),$B$1,0)</f>
        <v>1640</v>
      </c>
      <c r="E4" s="4"/>
      <c r="F4" s="5"/>
      <c r="G4" s="4"/>
      <c r="H4" s="5"/>
    </row>
    <row r="5" spans="1:8" x14ac:dyDescent="0.3">
      <c r="B5" t="s">
        <v>32</v>
      </c>
      <c r="C5" s="4">
        <f ca="1">VLOOKUP($B5,INDIRECT(_xlfn.CONCAT($A$1,C$3,$A$1,"!L:T"),1),$B$1,0)</f>
        <v>2220</v>
      </c>
      <c r="D5" s="4">
        <f ca="1">VLOOKUP($B5,INDIRECT(_xlfn.CONCAT($A$1,D$3,$A$1,"!L:T"),1),$B$1,0)</f>
        <v>644</v>
      </c>
      <c r="E5" s="4"/>
      <c r="F5" s="5"/>
      <c r="G5" s="4"/>
      <c r="H5" s="5"/>
    </row>
    <row r="6" spans="1:8" x14ac:dyDescent="0.3">
      <c r="B6" t="s">
        <v>30</v>
      </c>
      <c r="C6" s="4">
        <f ca="1">VLOOKUP($B6,INDIRECT(_xlfn.CONCAT($A$1,C$3,$A$1,"!L:T"),1),$B$1,0)</f>
        <v>1180</v>
      </c>
      <c r="D6" s="4">
        <f ca="1">VLOOKUP($B6,INDIRECT(_xlfn.CONCAT($A$1,D$3,$A$1,"!L:T"),1),$B$1,0)</f>
        <v>606.29999999999995</v>
      </c>
      <c r="E6" s="4"/>
      <c r="F6" s="5"/>
      <c r="G6" s="4"/>
      <c r="H6" s="5"/>
    </row>
    <row r="7" spans="1:8" x14ac:dyDescent="0.3">
      <c r="B7" t="s">
        <v>24</v>
      </c>
      <c r="C7" s="4">
        <f ca="1">VLOOKUP($B7,INDIRECT(_xlfn.CONCAT($A$1,C$3,$A$1,"!L:T"),1),$B$1,0)</f>
        <v>940</v>
      </c>
      <c r="D7" s="4">
        <f ca="1">VLOOKUP($B7,INDIRECT(_xlfn.CONCAT($A$1,D$3,$A$1,"!L:T"),1),$B$1,0)</f>
        <v>343.6</v>
      </c>
      <c r="E7" s="4"/>
      <c r="F7" s="5"/>
      <c r="G7" s="4"/>
      <c r="H7" s="5"/>
    </row>
    <row r="8" spans="1:8" x14ac:dyDescent="0.3">
      <c r="B8" t="s">
        <v>27</v>
      </c>
      <c r="C8" s="4">
        <f ca="1">VLOOKUP($B8,INDIRECT(_xlfn.CONCAT($A$1,C$3,$A$1,"!L:T"),1),$B$1,0)</f>
        <v>1820</v>
      </c>
      <c r="D8" s="4">
        <f ca="1">VLOOKUP($B8,INDIRECT(_xlfn.CONCAT($A$1,D$3,$A$1,"!L:T"),1),$B$1,0)</f>
        <v>503</v>
      </c>
      <c r="E8" s="4"/>
      <c r="F8" s="5"/>
      <c r="G8" s="4"/>
      <c r="H8" s="5"/>
    </row>
    <row r="9" spans="1:8" x14ac:dyDescent="0.3">
      <c r="B9" t="s">
        <v>12</v>
      </c>
      <c r="C9" s="4">
        <f ca="1">VLOOKUP($B9,INDIRECT(_xlfn.CONCAT($A$1,C$3,$A$1,"!L:T"),1),$B$1,0)</f>
        <v>880.7</v>
      </c>
      <c r="D9" s="4">
        <f ca="1">VLOOKUP($B9,INDIRECT(_xlfn.CONCAT($A$1,D$3,$A$1,"!L:T"),1),$B$1,0)</f>
        <v>296.89999999999998</v>
      </c>
      <c r="E9" s="4"/>
      <c r="F9" s="5"/>
      <c r="G9" s="4"/>
      <c r="H9" s="5"/>
    </row>
    <row r="10" spans="1:8" x14ac:dyDescent="0.3">
      <c r="B10" t="s">
        <v>2</v>
      </c>
      <c r="C10" s="4">
        <f ca="1">VLOOKUP($B10,INDIRECT(_xlfn.CONCAT($A$1,C$3,$A$1,"!L:T"),1),$B$1,0)</f>
        <v>1190</v>
      </c>
      <c r="D10" s="4">
        <f ca="1">VLOOKUP($B10,INDIRECT(_xlfn.CONCAT($A$1,D$3,$A$1,"!L:T"),1),$B$1,0)</f>
        <v>495.1</v>
      </c>
      <c r="E10" s="4"/>
      <c r="F10" s="5"/>
      <c r="G10" s="4"/>
      <c r="H10" s="5"/>
    </row>
    <row r="11" spans="1:8" x14ac:dyDescent="0.3">
      <c r="B11" t="s">
        <v>25</v>
      </c>
      <c r="C11" s="4">
        <f ca="1">VLOOKUP($B11,INDIRECT(_xlfn.CONCAT($A$1,C$3,$A$1,"!L:T"),1),$B$1,0)</f>
        <v>826.2</v>
      </c>
      <c r="D11" s="4">
        <f ca="1">VLOOKUP($B11,INDIRECT(_xlfn.CONCAT($A$1,D$3,$A$1,"!L:T"),1),$B$1,0)</f>
        <v>246.5</v>
      </c>
      <c r="E11" s="4"/>
      <c r="F11" s="6"/>
      <c r="G11" s="4"/>
      <c r="H11" s="6"/>
    </row>
    <row r="12" spans="1:8" x14ac:dyDescent="0.3">
      <c r="B12" t="s">
        <v>18</v>
      </c>
      <c r="C12" s="4">
        <f ca="1">VLOOKUP($B12,INDIRECT(_xlfn.CONCAT($A$1,C$3,$A$1,"!L:T"),1),$B$1,0)</f>
        <v>1250</v>
      </c>
      <c r="D12" s="4">
        <f ca="1">VLOOKUP($B12,INDIRECT(_xlfn.CONCAT($A$1,D$3,$A$1,"!L:T"),1),$B$1,0)</f>
        <v>479.2</v>
      </c>
      <c r="E12" s="4"/>
      <c r="F12" s="5"/>
      <c r="G12" s="4"/>
      <c r="H12" s="7"/>
    </row>
    <row r="13" spans="1:8" x14ac:dyDescent="0.3">
      <c r="B13" t="s">
        <v>4</v>
      </c>
      <c r="C13" s="4">
        <f ca="1">VLOOKUP($B13,INDIRECT(_xlfn.CONCAT($A$1,C$3,$A$1,"!L:T"),1),$B$1,0)</f>
        <v>595.29999999999995</v>
      </c>
      <c r="D13" s="4">
        <f ca="1">VLOOKUP($B13,INDIRECT(_xlfn.CONCAT($A$1,D$3,$A$1,"!L:T"),1),$B$1,0)</f>
        <v>47</v>
      </c>
      <c r="E13" s="4"/>
      <c r="F13" s="5"/>
      <c r="G13" s="4"/>
      <c r="H13" s="5"/>
    </row>
    <row r="14" spans="1:8" x14ac:dyDescent="0.3">
      <c r="B14" t="s">
        <v>19</v>
      </c>
      <c r="C14" s="4">
        <f ca="1">VLOOKUP($B14,INDIRECT(_xlfn.CONCAT($A$1,C$3,$A$1,"!L:T"),1),$B$1,0)</f>
        <v>1360</v>
      </c>
      <c r="D14" s="4">
        <f ca="1">VLOOKUP($B14,INDIRECT(_xlfn.CONCAT($A$1,D$3,$A$1,"!L:T"),1),$B$1,0)</f>
        <v>395.3</v>
      </c>
      <c r="E14" s="4"/>
      <c r="F14" s="5"/>
      <c r="G14" s="4"/>
      <c r="H14" s="5"/>
    </row>
    <row r="15" spans="1:8" x14ac:dyDescent="0.3">
      <c r="B15" t="s">
        <v>11</v>
      </c>
      <c r="C15" s="4">
        <f ca="1">VLOOKUP($B15,INDIRECT(_xlfn.CONCAT($A$1,C$3,$A$1,"!L:T"),1),$B$1,0)</f>
        <v>1050</v>
      </c>
      <c r="D15" s="4">
        <f ca="1">VLOOKUP($B15,INDIRECT(_xlfn.CONCAT($A$1,D$3,$A$1,"!L:T"),1),$B$1,0)</f>
        <v>332.9</v>
      </c>
      <c r="E15" s="4"/>
      <c r="F15" s="5"/>
      <c r="G15" s="4"/>
      <c r="H15" s="5"/>
    </row>
    <row r="16" spans="1:8" x14ac:dyDescent="0.3">
      <c r="B16" t="s">
        <v>21</v>
      </c>
      <c r="C16" s="4">
        <f ca="1">VLOOKUP($B16,INDIRECT(_xlfn.CONCAT($A$1,C$3,$A$1,"!L:T"),1),$B$1,0)</f>
        <v>634.79999999999995</v>
      </c>
      <c r="D16" s="4">
        <f ca="1">VLOOKUP($B16,INDIRECT(_xlfn.CONCAT($A$1,D$3,$A$1,"!L:T"),1),$B$1,0)</f>
        <v>199.6</v>
      </c>
      <c r="E16" s="4"/>
      <c r="F16" s="5"/>
      <c r="G16" s="4"/>
      <c r="H16" s="5"/>
    </row>
    <row r="17" spans="2:8" x14ac:dyDescent="0.3">
      <c r="B17" t="s">
        <v>33</v>
      </c>
      <c r="C17" s="4">
        <f ca="1">VLOOKUP($B17,INDIRECT(_xlfn.CONCAT($A$1,C$3,$A$1,"!L:T"),1),$B$1,0)</f>
        <v>966.4</v>
      </c>
      <c r="D17" s="4">
        <f ca="1">VLOOKUP($B17,INDIRECT(_xlfn.CONCAT($A$1,D$3,$A$1,"!L:T"),1),$B$1,0)</f>
        <v>262.39999999999998</v>
      </c>
      <c r="E17" s="4"/>
      <c r="F17" s="5"/>
      <c r="G17" s="4"/>
      <c r="H17" s="5"/>
    </row>
    <row r="18" spans="2:8" x14ac:dyDescent="0.3">
      <c r="B18" t="s">
        <v>28</v>
      </c>
      <c r="C18" s="4">
        <f ca="1">VLOOKUP($B18,INDIRECT(_xlfn.CONCAT($A$1,C$3,$A$1,"!L:T"),1),$B$1,0)</f>
        <v>1720</v>
      </c>
      <c r="D18" s="4">
        <f ca="1">VLOOKUP($B18,INDIRECT(_xlfn.CONCAT($A$1,D$3,$A$1,"!L:T"),1),$B$1,0)</f>
        <v>610.79999999999995</v>
      </c>
      <c r="E18" s="4"/>
      <c r="F18" s="5"/>
      <c r="G18" s="4"/>
    </row>
    <row r="19" spans="2:8" x14ac:dyDescent="0.3">
      <c r="B19" t="s">
        <v>0</v>
      </c>
      <c r="C19" s="4">
        <f ca="1">VLOOKUP($B19,INDIRECT(_xlfn.CONCAT($A$1,C$3,$A$1,"!L:T"),1),$B$1,0)</f>
        <v>723.2</v>
      </c>
      <c r="D19" s="4">
        <f ca="1">VLOOKUP($B19,INDIRECT(_xlfn.CONCAT($A$1,D$3,$A$1,"!L:T"),1),$B$1,0)</f>
        <v>203</v>
      </c>
      <c r="E19" s="4"/>
      <c r="F19" s="5"/>
      <c r="G19" s="4"/>
    </row>
    <row r="20" spans="2:8" x14ac:dyDescent="0.3">
      <c r="B20" t="s">
        <v>13</v>
      </c>
      <c r="C20" s="4">
        <f ca="1">VLOOKUP($B20,INDIRECT(_xlfn.CONCAT($A$1,C$3,$A$1,"!L:T"),1),$B$1,0)</f>
        <v>736.5</v>
      </c>
      <c r="D20" s="4">
        <f ca="1">VLOOKUP($B20,INDIRECT(_xlfn.CONCAT($A$1,D$3,$A$1,"!L:T"),1),$B$1,0)</f>
        <v>238.5</v>
      </c>
      <c r="E20" s="4"/>
      <c r="F20" s="5"/>
      <c r="G20" s="4"/>
    </row>
    <row r="21" spans="2:8" x14ac:dyDescent="0.3">
      <c r="B21" t="s">
        <v>9</v>
      </c>
      <c r="C21" s="4">
        <f ca="1">VLOOKUP($B21,INDIRECT(_xlfn.CONCAT($A$1,C$3,$A$1,"!L:T"),1),$B$1,0)</f>
        <v>760.2</v>
      </c>
      <c r="D21" s="4">
        <f ca="1">VLOOKUP($B21,INDIRECT(_xlfn.CONCAT($A$1,D$3,$A$1,"!L:T"),1),$B$1,0)</f>
        <v>211</v>
      </c>
      <c r="E21" s="4"/>
      <c r="F21" s="5"/>
      <c r="G21" s="4"/>
    </row>
    <row r="22" spans="2:8" x14ac:dyDescent="0.3">
      <c r="B22" t="s">
        <v>14</v>
      </c>
      <c r="C22" s="4">
        <f ca="1">VLOOKUP($B22,INDIRECT(_xlfn.CONCAT($A$1,C$3,$A$1,"!L:T"),1),$B$1,0)</f>
        <v>656.8</v>
      </c>
      <c r="D22" s="4">
        <f ca="1">VLOOKUP($B22,INDIRECT(_xlfn.CONCAT($A$1,D$3,$A$1,"!L:T"),1),$B$1,0)</f>
        <v>214.7</v>
      </c>
      <c r="E22" s="4"/>
      <c r="F22" s="5"/>
      <c r="G22" s="4"/>
    </row>
    <row r="23" spans="2:8" x14ac:dyDescent="0.3">
      <c r="B23" t="s">
        <v>7</v>
      </c>
      <c r="C23" s="4">
        <f ca="1">VLOOKUP($B23,INDIRECT(_xlfn.CONCAT($A$1,C$3,$A$1,"!L:T"),1),$B$1,0)</f>
        <v>787</v>
      </c>
      <c r="D23" s="4">
        <f ca="1">VLOOKUP($B23,INDIRECT(_xlfn.CONCAT($A$1,D$3,$A$1,"!L:T"),1),$B$1,0)</f>
        <v>204.5</v>
      </c>
      <c r="E23" s="4"/>
      <c r="F23" s="5"/>
      <c r="G23" s="4"/>
    </row>
    <row r="24" spans="2:8" x14ac:dyDescent="0.3">
      <c r="B24" t="s">
        <v>10</v>
      </c>
      <c r="C24" s="4">
        <f ca="1">VLOOKUP($B24,INDIRECT(_xlfn.CONCAT($A$1,C$3,$A$1,"!L:T"),1),$B$1,0)</f>
        <v>711</v>
      </c>
      <c r="D24" s="4">
        <f ca="1">VLOOKUP($B24,INDIRECT(_xlfn.CONCAT($A$1,D$3,$A$1,"!L:T"),1),$B$1,0)</f>
        <v>198.1</v>
      </c>
      <c r="E24" s="4"/>
      <c r="F24" s="5"/>
      <c r="G24" s="4"/>
    </row>
    <row r="25" spans="2:8" x14ac:dyDescent="0.3">
      <c r="B25" t="s">
        <v>3</v>
      </c>
      <c r="C25" s="4">
        <f ca="1">VLOOKUP($B25,INDIRECT(_xlfn.CONCAT($A$1,C$3,$A$1,"!L:T"),1),$B$1,0)</f>
        <v>658.7</v>
      </c>
      <c r="D25" s="4">
        <f ca="1">VLOOKUP($B25,INDIRECT(_xlfn.CONCAT($A$1,D$3,$A$1,"!L:T"),1),$B$1,0)</f>
        <v>171.9</v>
      </c>
      <c r="E25" s="4"/>
      <c r="F25" s="5"/>
      <c r="G25" s="4"/>
    </row>
    <row r="26" spans="2:8" x14ac:dyDescent="0.3">
      <c r="B26" t="s">
        <v>6</v>
      </c>
      <c r="C26" s="4">
        <f ca="1">VLOOKUP($B26,INDIRECT(_xlfn.CONCAT($A$1,C$3,$A$1,"!L:T"),1),$B$1,0)</f>
        <v>824.2</v>
      </c>
      <c r="D26" s="4">
        <f ca="1">VLOOKUP($B26,INDIRECT(_xlfn.CONCAT($A$1,D$3,$A$1,"!L:T"),1),$B$1,0)</f>
        <v>211.7</v>
      </c>
      <c r="E26" s="4"/>
      <c r="F26" s="5"/>
      <c r="G26" s="4"/>
    </row>
    <row r="27" spans="2:8" x14ac:dyDescent="0.3">
      <c r="B27" t="s">
        <v>5</v>
      </c>
      <c r="C27" s="4">
        <f ca="1">VLOOKUP($B27,INDIRECT(_xlfn.CONCAT($A$1,C$3,$A$1,"!L:T"),1),$B$1,0)</f>
        <v>747</v>
      </c>
      <c r="D27" s="4">
        <f ca="1">VLOOKUP($B27,INDIRECT(_xlfn.CONCAT($A$1,D$3,$A$1,"!L:T"),1),$B$1,0)</f>
        <v>188.6</v>
      </c>
      <c r="E27" s="4"/>
      <c r="F27" s="5"/>
      <c r="G27" s="4"/>
    </row>
    <row r="28" spans="2:8" x14ac:dyDescent="0.3">
      <c r="B28" t="s">
        <v>22</v>
      </c>
      <c r="C28" s="4">
        <f ca="1">VLOOKUP($B28,INDIRECT(_xlfn.CONCAT($A$1,C$3,$A$1,"!L:T"),1),$B$1,0)</f>
        <v>718.1</v>
      </c>
      <c r="D28" s="4">
        <f ca="1">VLOOKUP($B28,INDIRECT(_xlfn.CONCAT($A$1,D$3,$A$1,"!L:T"),1),$B$1,0)</f>
        <v>202.8</v>
      </c>
      <c r="E28" s="4"/>
      <c r="F28" s="5"/>
      <c r="G28" s="4"/>
    </row>
    <row r="29" spans="2:8" x14ac:dyDescent="0.3">
      <c r="B29" t="s">
        <v>20</v>
      </c>
      <c r="C29" s="4">
        <f ca="1">VLOOKUP($B29,INDIRECT(_xlfn.CONCAT($A$1,C$3,$A$1,"!L:T"),1),$B$1,0)</f>
        <v>722.6</v>
      </c>
      <c r="D29" s="4">
        <f ca="1">VLOOKUP($B29,INDIRECT(_xlfn.CONCAT($A$1,D$3,$A$1,"!L:T"),1),$B$1,0)</f>
        <v>208.5</v>
      </c>
      <c r="E29" s="4"/>
      <c r="F29" s="5"/>
      <c r="G29" s="4"/>
    </row>
    <row r="30" spans="2:8" x14ac:dyDescent="0.3">
      <c r="B30" t="s">
        <v>16</v>
      </c>
      <c r="C30" s="4">
        <f ca="1">VLOOKUP($B30,INDIRECT(_xlfn.CONCAT($A$1,C$3,$A$1,"!L:T"),1),$B$1,0)</f>
        <v>559.70000000000005</v>
      </c>
      <c r="D30" s="4">
        <f ca="1">VLOOKUP($B30,INDIRECT(_xlfn.CONCAT($A$1,D$3,$A$1,"!L:T"),1),$B$1,0)</f>
        <v>286.89999999999998</v>
      </c>
      <c r="E30" s="4"/>
      <c r="F30" s="5"/>
      <c r="G30" s="4"/>
    </row>
    <row r="31" spans="2:8" x14ac:dyDescent="0.3">
      <c r="B31" t="s">
        <v>15</v>
      </c>
      <c r="C31" s="4">
        <f ca="1">VLOOKUP($B31,INDIRECT(_xlfn.CONCAT($A$1,C$3,$A$1,"!L:T"),1),$B$1,0)</f>
        <v>583.5</v>
      </c>
      <c r="D31" s="4">
        <f ca="1">VLOOKUP($B31,INDIRECT(_xlfn.CONCAT($A$1,D$3,$A$1,"!L:T"),1),$B$1,0)</f>
        <v>117.1</v>
      </c>
      <c r="E31" s="4"/>
      <c r="F31" s="5"/>
      <c r="G31" s="4"/>
    </row>
    <row r="32" spans="2:8" x14ac:dyDescent="0.3">
      <c r="E32" s="4"/>
      <c r="G32" s="4"/>
    </row>
    <row r="35" spans="2:4" x14ac:dyDescent="0.3">
      <c r="B35" s="18" t="s">
        <v>71</v>
      </c>
      <c r="C35" s="18" t="str">
        <f>C3</f>
        <v>file_mode</v>
      </c>
      <c r="D35" s="18" t="str">
        <f t="shared" ref="D35" si="0">D3</f>
        <v>DB_mode</v>
      </c>
    </row>
    <row r="36" spans="2:4" x14ac:dyDescent="0.3">
      <c r="B36" s="10" t="s">
        <v>59</v>
      </c>
      <c r="C36" s="13">
        <f ca="1">VLOOKUP($B36,MIX_Avg!$B:$D,COLUMN()-1,0)</f>
        <v>12.2</v>
      </c>
      <c r="D36" s="13">
        <f ca="1">VLOOKUP($B36,MIX_Avg!$B:$D,COLUMN()-1,0)</f>
        <v>11.5</v>
      </c>
    </row>
    <row r="37" spans="2:4" x14ac:dyDescent="0.3">
      <c r="B37" s="10" t="s">
        <v>61</v>
      </c>
      <c r="C37" s="13">
        <f ca="1">VLOOKUP($B37,MIX_Avg!$B:$D,COLUMN()-1,0)</f>
        <v>85.6</v>
      </c>
      <c r="D37" s="13">
        <f ca="1">VLOOKUP($B37,MIX_Avg!$B:$D,COLUMN()-1,0)</f>
        <v>70.7</v>
      </c>
    </row>
    <row r="38" spans="2:4" x14ac:dyDescent="0.3">
      <c r="B38" s="10" t="s">
        <v>63</v>
      </c>
      <c r="C38" s="13">
        <f ca="1">VLOOKUP($B38,MIX_Avg!$B:$D,COLUMN()-1,0)</f>
        <v>81</v>
      </c>
      <c r="D38" s="13">
        <f ca="1">VLOOKUP($B38,MIX_Avg!$B:$D,COLUMN()-1,0)</f>
        <v>81.7</v>
      </c>
    </row>
    <row r="39" spans="2:4" x14ac:dyDescent="0.3">
      <c r="B39" s="10" t="s">
        <v>67</v>
      </c>
      <c r="C39" s="17">
        <f ca="1">VLOOKUP($B39,MIX_Avg!$B:$D,COLUMN()-1,0)</f>
        <v>0.60201088755235499</v>
      </c>
      <c r="D39" s="17">
        <f ca="1">VLOOKUP($B39,MIX_Avg!$B:$D,COLUMN()-1,0)</f>
        <v>0.44591032214375548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9AC57-7CF5-432A-BC44-996221848198}">
  <sheetPr>
    <tabColor theme="9" tint="0.59999389629810485"/>
  </sheetPr>
  <dimension ref="B1:T45"/>
  <sheetViews>
    <sheetView topLeftCell="A23" workbookViewId="0">
      <selection activeCell="N40" sqref="N40"/>
    </sheetView>
  </sheetViews>
  <sheetFormatPr defaultRowHeight="14.4" x14ac:dyDescent="0.3"/>
  <cols>
    <col min="2" max="2" width="22.88671875" customWidth="1"/>
    <col min="3" max="3" width="15" customWidth="1"/>
    <col min="4" max="5" width="12" bestFit="1" customWidth="1"/>
    <col min="12" max="12" width="28.5546875" bestFit="1" customWidth="1"/>
    <col min="14" max="15" width="12" bestFit="1" customWidth="1"/>
  </cols>
  <sheetData>
    <row r="1" spans="2:20" s="1" customFormat="1" x14ac:dyDescent="0.3">
      <c r="B1" s="1" t="str" cm="1">
        <f t="array" aca="1" ref="B1" ca="1">_xlfn.CONCAT("Aggregate report data for long-time test ",MID(CELL("filename",A2),SEARCH("]",CELL("filename",A2))+1,31),"")</f>
        <v>Aggregate report data for long-time test file_mode</v>
      </c>
      <c r="L1" s="1" t="s">
        <v>125</v>
      </c>
    </row>
    <row r="2" spans="2:20" ht="20.399999999999999" x14ac:dyDescent="0.3">
      <c r="B2" s="34" t="s">
        <v>34</v>
      </c>
      <c r="C2" s="34" t="s">
        <v>35</v>
      </c>
      <c r="D2" s="34" t="s">
        <v>36</v>
      </c>
      <c r="E2" s="34" t="s">
        <v>37</v>
      </c>
      <c r="F2" s="34" t="s">
        <v>38</v>
      </c>
      <c r="G2" s="34" t="s">
        <v>39</v>
      </c>
      <c r="H2" s="34" t="s">
        <v>40</v>
      </c>
      <c r="I2" s="34" t="s">
        <v>41</v>
      </c>
      <c r="J2" s="34" t="s">
        <v>42</v>
      </c>
      <c r="L2" s="23" t="s">
        <v>34</v>
      </c>
      <c r="M2" s="23" t="s">
        <v>35</v>
      </c>
      <c r="N2" s="23" t="s">
        <v>36</v>
      </c>
      <c r="O2" s="23" t="s">
        <v>37</v>
      </c>
      <c r="P2" s="23" t="s">
        <v>38</v>
      </c>
      <c r="Q2" s="23" t="s">
        <v>39</v>
      </c>
      <c r="R2" s="23" t="s">
        <v>40</v>
      </c>
      <c r="S2" s="23" t="s">
        <v>41</v>
      </c>
      <c r="T2" s="23" t="s">
        <v>42</v>
      </c>
    </row>
    <row r="3" spans="2:20" ht="15" thickBot="1" x14ac:dyDescent="0.35">
      <c r="B3" s="2" t="s">
        <v>0</v>
      </c>
      <c r="C3" s="2" t="s">
        <v>56</v>
      </c>
      <c r="D3" s="2">
        <v>150.05000000000001</v>
      </c>
      <c r="E3" s="2">
        <v>723.2</v>
      </c>
      <c r="F3" s="2" t="s">
        <v>50</v>
      </c>
      <c r="G3" s="2" t="s">
        <v>74</v>
      </c>
      <c r="H3" s="2">
        <v>8</v>
      </c>
      <c r="I3" s="2" t="s">
        <v>48</v>
      </c>
      <c r="J3" s="3" t="s">
        <v>1</v>
      </c>
      <c r="L3" s="2" t="str">
        <f>IF(ISERR(FIND(" K",B3,1)),B3,REPLACE(B3,FIND(" K",B3,1),2,"")*1000)</f>
        <v>TC_start_Open Home page</v>
      </c>
      <c r="M3" s="2">
        <f>IF(ISERR(FIND(" K",C3,1)),C3,REPLACE(C3,FIND(" K",C3,1),2,"")*1000)</f>
        <v>2760</v>
      </c>
      <c r="N3" s="2">
        <f t="shared" ref="N3:T18" si="0">IF(ISERR(FIND(" K",D3,1)),D3,REPLACE(D3,FIND(" K",D3,1),2,"")*1000)</f>
        <v>150.05000000000001</v>
      </c>
      <c r="O3" s="2">
        <f t="shared" si="0"/>
        <v>723.2</v>
      </c>
      <c r="P3" s="2">
        <f t="shared" si="0"/>
        <v>1270</v>
      </c>
      <c r="Q3" s="2">
        <f t="shared" si="0"/>
        <v>4900</v>
      </c>
      <c r="R3" s="2">
        <f t="shared" si="0"/>
        <v>8</v>
      </c>
      <c r="S3" s="2">
        <f t="shared" si="0"/>
        <v>4930</v>
      </c>
      <c r="T3" s="3" t="str">
        <f t="shared" si="0"/>
        <v>-</v>
      </c>
    </row>
    <row r="4" spans="2:20" ht="15" thickBot="1" x14ac:dyDescent="0.35">
      <c r="B4" s="2" t="s">
        <v>3</v>
      </c>
      <c r="C4" s="2" t="s">
        <v>143</v>
      </c>
      <c r="D4" s="2">
        <v>144.58000000000001</v>
      </c>
      <c r="E4" s="2">
        <v>658.7</v>
      </c>
      <c r="F4" s="2" t="s">
        <v>55</v>
      </c>
      <c r="G4" s="2" t="s">
        <v>144</v>
      </c>
      <c r="H4" s="2">
        <v>0</v>
      </c>
      <c r="I4" s="2" t="s">
        <v>106</v>
      </c>
      <c r="J4" s="3" t="s">
        <v>1</v>
      </c>
      <c r="L4" s="2" t="str">
        <f t="shared" ref="L4:T30" si="1">IF(ISERR(FIND(" K",B4,1)),B4,REPLACE(B4,FIND(" K",B4,1),2,"")*1000)</f>
        <v>TC_Open Random page &gt;1</v>
      </c>
      <c r="M4" s="2">
        <f t="shared" si="1"/>
        <v>11450</v>
      </c>
      <c r="N4" s="2">
        <f t="shared" si="0"/>
        <v>144.58000000000001</v>
      </c>
      <c r="O4" s="2">
        <f t="shared" si="0"/>
        <v>658.7</v>
      </c>
      <c r="P4" s="2">
        <f t="shared" si="0"/>
        <v>1390</v>
      </c>
      <c r="Q4" s="2">
        <f t="shared" si="0"/>
        <v>5150</v>
      </c>
      <c r="R4" s="2">
        <f t="shared" si="0"/>
        <v>0</v>
      </c>
      <c r="S4" s="2">
        <f t="shared" si="0"/>
        <v>5190</v>
      </c>
      <c r="T4" s="3" t="str">
        <f t="shared" si="0"/>
        <v>-</v>
      </c>
    </row>
    <row r="5" spans="2:20" ht="15" thickBot="1" x14ac:dyDescent="0.35">
      <c r="B5" s="2" t="s">
        <v>4</v>
      </c>
      <c r="C5" s="2" t="s">
        <v>86</v>
      </c>
      <c r="D5" s="2">
        <v>136.78</v>
      </c>
      <c r="E5" s="2">
        <v>595.29999999999995</v>
      </c>
      <c r="F5" s="2" t="s">
        <v>8</v>
      </c>
      <c r="G5" s="2" t="s">
        <v>73</v>
      </c>
      <c r="H5" s="2">
        <v>7</v>
      </c>
      <c r="I5" s="2" t="s">
        <v>73</v>
      </c>
      <c r="J5" s="3" t="s">
        <v>1</v>
      </c>
      <c r="L5" s="2" t="str">
        <f t="shared" si="1"/>
        <v>TC_Open Random page =1</v>
      </c>
      <c r="M5" s="2">
        <f t="shared" si="1"/>
        <v>1200</v>
      </c>
      <c r="N5" s="2">
        <f t="shared" si="0"/>
        <v>136.78</v>
      </c>
      <c r="O5" s="2">
        <f t="shared" si="0"/>
        <v>595.29999999999995</v>
      </c>
      <c r="P5" s="2">
        <f t="shared" si="0"/>
        <v>1410</v>
      </c>
      <c r="Q5" s="2">
        <f t="shared" si="0"/>
        <v>2790</v>
      </c>
      <c r="R5" s="2">
        <f t="shared" si="0"/>
        <v>7</v>
      </c>
      <c r="S5" s="2">
        <f t="shared" si="0"/>
        <v>2790</v>
      </c>
      <c r="T5" s="3" t="str">
        <f t="shared" si="0"/>
        <v>-</v>
      </c>
    </row>
    <row r="6" spans="2:20" ht="15" thickBot="1" x14ac:dyDescent="0.35">
      <c r="B6" s="2" t="s">
        <v>5</v>
      </c>
      <c r="C6" s="2" t="s">
        <v>145</v>
      </c>
      <c r="D6" s="2">
        <v>151.38</v>
      </c>
      <c r="E6" s="2">
        <v>747</v>
      </c>
      <c r="F6" s="2" t="s">
        <v>75</v>
      </c>
      <c r="G6" s="2" t="s">
        <v>146</v>
      </c>
      <c r="H6" s="2">
        <v>0</v>
      </c>
      <c r="I6" s="2" t="s">
        <v>147</v>
      </c>
      <c r="J6" s="3" t="s">
        <v>1</v>
      </c>
      <c r="L6" s="2" t="str">
        <f t="shared" si="1"/>
        <v>TC_Open Random Date</v>
      </c>
      <c r="M6" s="2">
        <f t="shared" si="1"/>
        <v>13910</v>
      </c>
      <c r="N6" s="2">
        <f t="shared" si="0"/>
        <v>151.38</v>
      </c>
      <c r="O6" s="2">
        <f t="shared" si="0"/>
        <v>747</v>
      </c>
      <c r="P6" s="2">
        <f t="shared" si="0"/>
        <v>1540</v>
      </c>
      <c r="Q6" s="2">
        <f t="shared" si="0"/>
        <v>5050</v>
      </c>
      <c r="R6" s="2">
        <f t="shared" si="0"/>
        <v>0</v>
      </c>
      <c r="S6" s="2">
        <f t="shared" si="0"/>
        <v>5370</v>
      </c>
      <c r="T6" s="3" t="str">
        <f t="shared" si="0"/>
        <v>-</v>
      </c>
    </row>
    <row r="7" spans="2:20" ht="15" thickBot="1" x14ac:dyDescent="0.35">
      <c r="B7" s="2" t="s">
        <v>7</v>
      </c>
      <c r="C7" s="2" t="s">
        <v>148</v>
      </c>
      <c r="D7" s="2">
        <v>150.65</v>
      </c>
      <c r="E7" s="2">
        <v>787</v>
      </c>
      <c r="F7" s="2" t="s">
        <v>45</v>
      </c>
      <c r="G7" s="2" t="s">
        <v>78</v>
      </c>
      <c r="H7" s="2">
        <v>8</v>
      </c>
      <c r="I7" s="2" t="s">
        <v>104</v>
      </c>
      <c r="J7" s="3" t="s">
        <v>1</v>
      </c>
      <c r="L7" s="2" t="str">
        <f t="shared" si="1"/>
        <v>TC_Open Large Calendar</v>
      </c>
      <c r="M7" s="2">
        <f t="shared" si="1"/>
        <v>13760</v>
      </c>
      <c r="N7" s="2">
        <f t="shared" si="0"/>
        <v>150.65</v>
      </c>
      <c r="O7" s="2">
        <f t="shared" si="0"/>
        <v>787</v>
      </c>
      <c r="P7" s="2">
        <f t="shared" si="0"/>
        <v>1490</v>
      </c>
      <c r="Q7" s="2">
        <f t="shared" si="0"/>
        <v>5270</v>
      </c>
      <c r="R7" s="2">
        <f t="shared" si="0"/>
        <v>8</v>
      </c>
      <c r="S7" s="2">
        <f t="shared" si="0"/>
        <v>5330</v>
      </c>
      <c r="T7" s="3" t="str">
        <f t="shared" si="0"/>
        <v>-</v>
      </c>
    </row>
    <row r="8" spans="2:20" ht="15" thickBot="1" x14ac:dyDescent="0.35">
      <c r="B8" s="2" t="s">
        <v>9</v>
      </c>
      <c r="C8" s="2" t="s">
        <v>149</v>
      </c>
      <c r="D8" s="2">
        <v>155.46</v>
      </c>
      <c r="E8" s="2">
        <v>760.2</v>
      </c>
      <c r="F8" s="2" t="s">
        <v>54</v>
      </c>
      <c r="G8" s="2" t="s">
        <v>115</v>
      </c>
      <c r="H8" s="2">
        <v>0</v>
      </c>
      <c r="I8" s="2" t="s">
        <v>130</v>
      </c>
      <c r="J8" s="3" t="s">
        <v>1</v>
      </c>
      <c r="L8" s="2" t="str">
        <f t="shared" si="1"/>
        <v>TC_Open Home page</v>
      </c>
      <c r="M8" s="2">
        <f t="shared" si="1"/>
        <v>20760</v>
      </c>
      <c r="N8" s="2">
        <f t="shared" si="0"/>
        <v>155.46</v>
      </c>
      <c r="O8" s="2">
        <f t="shared" si="0"/>
        <v>760.2</v>
      </c>
      <c r="P8" s="2">
        <f t="shared" si="0"/>
        <v>1640</v>
      </c>
      <c r="Q8" s="2">
        <f t="shared" si="0"/>
        <v>5560</v>
      </c>
      <c r="R8" s="2">
        <f t="shared" si="0"/>
        <v>0</v>
      </c>
      <c r="S8" s="2">
        <f t="shared" si="0"/>
        <v>5850</v>
      </c>
      <c r="T8" s="3" t="str">
        <f t="shared" si="0"/>
        <v>-</v>
      </c>
    </row>
    <row r="9" spans="2:20" ht="15" thickBot="1" x14ac:dyDescent="0.35">
      <c r="B9" s="2" t="s">
        <v>10</v>
      </c>
      <c r="C9" s="2" t="s">
        <v>127</v>
      </c>
      <c r="D9" s="2">
        <v>147.24</v>
      </c>
      <c r="E9" s="2">
        <v>711</v>
      </c>
      <c r="F9" s="2" t="s">
        <v>55</v>
      </c>
      <c r="G9" s="2" t="s">
        <v>150</v>
      </c>
      <c r="H9" s="2">
        <v>6</v>
      </c>
      <c r="I9" s="2" t="s">
        <v>91</v>
      </c>
      <c r="J9" s="3" t="s">
        <v>1</v>
      </c>
      <c r="L9" s="2" t="str">
        <f t="shared" si="1"/>
        <v>TC_Open Contacts</v>
      </c>
      <c r="M9" s="2">
        <f t="shared" si="1"/>
        <v>5550</v>
      </c>
      <c r="N9" s="2">
        <f t="shared" si="0"/>
        <v>147.24</v>
      </c>
      <c r="O9" s="2">
        <f t="shared" si="0"/>
        <v>711</v>
      </c>
      <c r="P9" s="2">
        <f t="shared" si="0"/>
        <v>1390</v>
      </c>
      <c r="Q9" s="2">
        <f t="shared" si="0"/>
        <v>5960</v>
      </c>
      <c r="R9" s="2">
        <f t="shared" si="0"/>
        <v>6</v>
      </c>
      <c r="S9" s="2">
        <f t="shared" si="0"/>
        <v>6000</v>
      </c>
      <c r="T9" s="3" t="str">
        <f t="shared" si="0"/>
        <v>-</v>
      </c>
    </row>
    <row r="10" spans="2:20" ht="15" thickBot="1" x14ac:dyDescent="0.35">
      <c r="B10" s="2" t="s">
        <v>11</v>
      </c>
      <c r="C10" s="2">
        <v>160</v>
      </c>
      <c r="D10" s="2">
        <v>280.2</v>
      </c>
      <c r="E10" s="2" t="s">
        <v>108</v>
      </c>
      <c r="F10" s="2" t="s">
        <v>131</v>
      </c>
      <c r="G10" s="2" t="s">
        <v>99</v>
      </c>
      <c r="H10" s="2">
        <v>97</v>
      </c>
      <c r="I10" s="2" t="s">
        <v>151</v>
      </c>
      <c r="J10" s="3" t="s">
        <v>1</v>
      </c>
      <c r="L10" s="2" t="str">
        <f t="shared" si="1"/>
        <v>TC_Ed_Open login page</v>
      </c>
      <c r="M10" s="2">
        <f t="shared" si="1"/>
        <v>160</v>
      </c>
      <c r="N10" s="2">
        <f t="shared" si="0"/>
        <v>280.2</v>
      </c>
      <c r="O10" s="2">
        <f t="shared" si="0"/>
        <v>1050</v>
      </c>
      <c r="P10" s="2">
        <f t="shared" si="0"/>
        <v>1920</v>
      </c>
      <c r="Q10" s="2">
        <f t="shared" si="0"/>
        <v>2220</v>
      </c>
      <c r="R10" s="2">
        <f t="shared" si="0"/>
        <v>97</v>
      </c>
      <c r="S10" s="2">
        <f t="shared" si="0"/>
        <v>2570</v>
      </c>
      <c r="T10" s="3" t="str">
        <f t="shared" si="0"/>
        <v>-</v>
      </c>
    </row>
    <row r="11" spans="2:20" ht="15" thickBot="1" x14ac:dyDescent="0.35">
      <c r="B11" s="2" t="s">
        <v>12</v>
      </c>
      <c r="C11" s="2" t="s">
        <v>132</v>
      </c>
      <c r="D11" s="2">
        <v>193.44</v>
      </c>
      <c r="E11" s="2">
        <v>880.7</v>
      </c>
      <c r="F11" s="2" t="s">
        <v>51</v>
      </c>
      <c r="G11" s="2" t="s">
        <v>152</v>
      </c>
      <c r="H11" s="2">
        <v>3</v>
      </c>
      <c r="I11" s="2" t="s">
        <v>153</v>
      </c>
      <c r="J11" s="3" t="s">
        <v>1</v>
      </c>
      <c r="L11" s="2" t="str">
        <f t="shared" si="1"/>
        <v>TC_Ed_Open editpost page</v>
      </c>
      <c r="M11" s="2">
        <f t="shared" si="1"/>
        <v>7920</v>
      </c>
      <c r="N11" s="2">
        <f t="shared" si="0"/>
        <v>193.44</v>
      </c>
      <c r="O11" s="2">
        <f t="shared" si="0"/>
        <v>880.7</v>
      </c>
      <c r="P11" s="2">
        <f t="shared" si="0"/>
        <v>1450</v>
      </c>
      <c r="Q11" s="2">
        <f t="shared" si="0"/>
        <v>5380</v>
      </c>
      <c r="R11" s="2">
        <f t="shared" si="0"/>
        <v>3</v>
      </c>
      <c r="S11" s="2">
        <f t="shared" si="0"/>
        <v>5420</v>
      </c>
      <c r="T11" s="3" t="str">
        <f t="shared" si="0"/>
        <v>-</v>
      </c>
    </row>
    <row r="12" spans="2:20" ht="15" thickBot="1" x14ac:dyDescent="0.35">
      <c r="B12" s="2" t="s">
        <v>13</v>
      </c>
      <c r="C12" s="2" t="s">
        <v>132</v>
      </c>
      <c r="D12" s="2">
        <v>151.37</v>
      </c>
      <c r="E12" s="2">
        <v>736.5</v>
      </c>
      <c r="F12" s="2" t="s">
        <v>95</v>
      </c>
      <c r="G12" s="2" t="s">
        <v>77</v>
      </c>
      <c r="H12" s="2">
        <v>0</v>
      </c>
      <c r="I12" s="2" t="s">
        <v>105</v>
      </c>
      <c r="J12" s="3" t="s">
        <v>1</v>
      </c>
      <c r="L12" s="2" t="str">
        <f t="shared" si="1"/>
        <v>TC_Ed_Open Random post</v>
      </c>
      <c r="M12" s="2">
        <f t="shared" si="1"/>
        <v>7920</v>
      </c>
      <c r="N12" s="2">
        <f t="shared" si="0"/>
        <v>151.37</v>
      </c>
      <c r="O12" s="2">
        <f t="shared" si="0"/>
        <v>736.5</v>
      </c>
      <c r="P12" s="2">
        <f t="shared" si="0"/>
        <v>1310</v>
      </c>
      <c r="Q12" s="2">
        <f t="shared" si="0"/>
        <v>3070</v>
      </c>
      <c r="R12" s="2">
        <f t="shared" si="0"/>
        <v>0</v>
      </c>
      <c r="S12" s="2">
        <f t="shared" si="0"/>
        <v>3090</v>
      </c>
      <c r="T12" s="3" t="str">
        <f t="shared" si="0"/>
        <v>-</v>
      </c>
    </row>
    <row r="13" spans="2:20" ht="15" thickBot="1" x14ac:dyDescent="0.35">
      <c r="B13" s="2" t="s">
        <v>14</v>
      </c>
      <c r="C13" s="2" t="s">
        <v>132</v>
      </c>
      <c r="D13" s="2">
        <v>130.47999999999999</v>
      </c>
      <c r="E13" s="2">
        <v>656.8</v>
      </c>
      <c r="F13" s="2" t="s">
        <v>86</v>
      </c>
      <c r="G13" s="2" t="s">
        <v>154</v>
      </c>
      <c r="H13" s="2">
        <v>8</v>
      </c>
      <c r="I13" s="2" t="s">
        <v>129</v>
      </c>
      <c r="J13" s="3" t="s">
        <v>1</v>
      </c>
      <c r="L13" s="2" t="str">
        <f t="shared" si="1"/>
        <v>TC_Ed_Open Predefined Date</v>
      </c>
      <c r="M13" s="2">
        <f t="shared" si="1"/>
        <v>7920</v>
      </c>
      <c r="N13" s="2">
        <f t="shared" si="0"/>
        <v>130.47999999999999</v>
      </c>
      <c r="O13" s="2">
        <f t="shared" si="0"/>
        <v>656.8</v>
      </c>
      <c r="P13" s="2">
        <f t="shared" si="0"/>
        <v>1200</v>
      </c>
      <c r="Q13" s="2">
        <f t="shared" si="0"/>
        <v>3460</v>
      </c>
      <c r="R13" s="2">
        <f t="shared" si="0"/>
        <v>8</v>
      </c>
      <c r="S13" s="2">
        <f t="shared" si="0"/>
        <v>3480</v>
      </c>
      <c r="T13" s="3" t="str">
        <f t="shared" si="0"/>
        <v>-</v>
      </c>
    </row>
    <row r="14" spans="2:20" ht="15" thickBot="1" x14ac:dyDescent="0.35">
      <c r="B14" s="2" t="s">
        <v>15</v>
      </c>
      <c r="C14" s="2">
        <v>160</v>
      </c>
      <c r="D14" s="2">
        <v>97.33</v>
      </c>
      <c r="E14" s="2">
        <v>583.5</v>
      </c>
      <c r="F14" s="2">
        <v>898.05</v>
      </c>
      <c r="G14" s="2" t="s">
        <v>155</v>
      </c>
      <c r="H14" s="2">
        <v>10</v>
      </c>
      <c r="I14" s="2" t="s">
        <v>155</v>
      </c>
      <c r="J14" s="3" t="s">
        <v>1</v>
      </c>
      <c r="L14" s="2" t="str">
        <f>IF(ISERR(FIND(" K",B14,1)),B14,REPLACE(B14,FIND(" K",B14,1),2,"")*1000)</f>
        <v>TC_Ed_Open Home page</v>
      </c>
      <c r="M14" s="2">
        <f t="shared" si="1"/>
        <v>160</v>
      </c>
      <c r="N14" s="2">
        <f t="shared" si="0"/>
        <v>97.33</v>
      </c>
      <c r="O14" s="2">
        <f t="shared" si="0"/>
        <v>583.5</v>
      </c>
      <c r="P14" s="2">
        <f t="shared" si="0"/>
        <v>898.05</v>
      </c>
      <c r="Q14" s="2">
        <f t="shared" si="0"/>
        <v>2230</v>
      </c>
      <c r="R14" s="2">
        <f t="shared" si="0"/>
        <v>10</v>
      </c>
      <c r="S14" s="2">
        <f t="shared" si="0"/>
        <v>2230</v>
      </c>
      <c r="T14" s="3" t="str">
        <f t="shared" si="0"/>
        <v>-</v>
      </c>
    </row>
    <row r="15" spans="2:20" ht="15" thickBot="1" x14ac:dyDescent="0.35">
      <c r="B15" s="2" t="s">
        <v>16</v>
      </c>
      <c r="C15" s="2">
        <v>160</v>
      </c>
      <c r="D15" s="2">
        <v>124.82</v>
      </c>
      <c r="E15" s="2">
        <v>559.70000000000005</v>
      </c>
      <c r="F15" s="2">
        <v>686.5</v>
      </c>
      <c r="G15" s="2" t="s">
        <v>83</v>
      </c>
      <c r="H15" s="2">
        <v>14</v>
      </c>
      <c r="I15" s="2" t="s">
        <v>83</v>
      </c>
      <c r="J15" s="3" t="s">
        <v>1</v>
      </c>
      <c r="L15" s="2" t="str">
        <f t="shared" si="1"/>
        <v>TC_Ed_Login</v>
      </c>
      <c r="M15" s="2">
        <f t="shared" si="1"/>
        <v>160</v>
      </c>
      <c r="N15" s="2">
        <f t="shared" si="0"/>
        <v>124.82</v>
      </c>
      <c r="O15" s="2">
        <f t="shared" si="0"/>
        <v>559.70000000000005</v>
      </c>
      <c r="P15" s="2">
        <f t="shared" si="0"/>
        <v>686.5</v>
      </c>
      <c r="Q15" s="2">
        <f t="shared" si="0"/>
        <v>1610</v>
      </c>
      <c r="R15" s="2">
        <f t="shared" si="0"/>
        <v>14</v>
      </c>
      <c r="S15" s="2">
        <f t="shared" si="0"/>
        <v>1610</v>
      </c>
      <c r="T15" s="3" t="str">
        <f t="shared" si="0"/>
        <v>-</v>
      </c>
    </row>
    <row r="16" spans="2:20" ht="15" thickBot="1" x14ac:dyDescent="0.35">
      <c r="B16" s="2" t="s">
        <v>17</v>
      </c>
      <c r="C16" s="2">
        <v>158</v>
      </c>
      <c r="D16" s="2">
        <v>85.15</v>
      </c>
      <c r="E16" s="2">
        <v>417.6</v>
      </c>
      <c r="F16" s="2">
        <v>870</v>
      </c>
      <c r="G16" s="2" t="s">
        <v>70</v>
      </c>
      <c r="H16" s="2">
        <v>11</v>
      </c>
      <c r="I16" s="2" t="s">
        <v>70</v>
      </c>
      <c r="J16" s="3" t="s">
        <v>1</v>
      </c>
      <c r="L16" s="2" t="str">
        <f t="shared" si="1"/>
        <v>TC_Ed_LogOff</v>
      </c>
      <c r="M16" s="2">
        <f t="shared" si="1"/>
        <v>158</v>
      </c>
      <c r="N16" s="2">
        <f t="shared" si="0"/>
        <v>85.15</v>
      </c>
      <c r="O16" s="2">
        <f t="shared" si="0"/>
        <v>417.6</v>
      </c>
      <c r="P16" s="2">
        <f t="shared" si="0"/>
        <v>870</v>
      </c>
      <c r="Q16" s="2">
        <f t="shared" si="0"/>
        <v>2520</v>
      </c>
      <c r="R16" s="2">
        <f t="shared" si="0"/>
        <v>11</v>
      </c>
      <c r="S16" s="2">
        <f t="shared" si="0"/>
        <v>2520</v>
      </c>
      <c r="T16" s="3" t="str">
        <f t="shared" si="0"/>
        <v>-</v>
      </c>
    </row>
    <row r="17" spans="2:20" ht="15" thickBot="1" x14ac:dyDescent="0.35">
      <c r="B17" s="2" t="s">
        <v>18</v>
      </c>
      <c r="C17" s="2" t="s">
        <v>26</v>
      </c>
      <c r="D17" s="2">
        <v>317.25</v>
      </c>
      <c r="E17" s="2" t="s">
        <v>26</v>
      </c>
      <c r="F17" s="2" t="s">
        <v>53</v>
      </c>
      <c r="G17" s="2" t="s">
        <v>156</v>
      </c>
      <c r="H17" s="2">
        <v>61</v>
      </c>
      <c r="I17" s="2" t="s">
        <v>144</v>
      </c>
      <c r="J17" s="3" t="s">
        <v>1</v>
      </c>
      <c r="L17" s="2" t="str">
        <f t="shared" si="1"/>
        <v>TC_Ad_Open login page</v>
      </c>
      <c r="M17" s="2">
        <f t="shared" si="1"/>
        <v>1250</v>
      </c>
      <c r="N17" s="2">
        <f t="shared" si="0"/>
        <v>317.25</v>
      </c>
      <c r="O17" s="2">
        <f t="shared" si="0"/>
        <v>1250</v>
      </c>
      <c r="P17" s="2">
        <f t="shared" si="0"/>
        <v>2000</v>
      </c>
      <c r="Q17" s="2">
        <f t="shared" si="0"/>
        <v>5140</v>
      </c>
      <c r="R17" s="2">
        <f t="shared" si="0"/>
        <v>61</v>
      </c>
      <c r="S17" s="2">
        <f t="shared" si="0"/>
        <v>5150</v>
      </c>
      <c r="T17" s="3" t="str">
        <f t="shared" si="0"/>
        <v>-</v>
      </c>
    </row>
    <row r="18" spans="2:20" ht="15" thickBot="1" x14ac:dyDescent="0.35">
      <c r="B18" s="2" t="s">
        <v>21</v>
      </c>
      <c r="C18" s="2" t="s">
        <v>26</v>
      </c>
      <c r="D18" s="2">
        <v>119.01</v>
      </c>
      <c r="E18" s="2">
        <v>634.79999999999995</v>
      </c>
      <c r="F18" s="2" t="s">
        <v>75</v>
      </c>
      <c r="G18" s="2" t="s">
        <v>157</v>
      </c>
      <c r="H18" s="2">
        <v>8</v>
      </c>
      <c r="I18" s="2" t="s">
        <v>158</v>
      </c>
      <c r="J18" s="3" t="s">
        <v>1</v>
      </c>
      <c r="L18" s="2" t="str">
        <f t="shared" si="1"/>
        <v>TC_Ad_Open Home page</v>
      </c>
      <c r="M18" s="2">
        <f t="shared" si="1"/>
        <v>1250</v>
      </c>
      <c r="N18" s="2">
        <f t="shared" si="0"/>
        <v>119.01</v>
      </c>
      <c r="O18" s="2">
        <f t="shared" si="0"/>
        <v>634.79999999999995</v>
      </c>
      <c r="P18" s="2">
        <f t="shared" si="0"/>
        <v>1540</v>
      </c>
      <c r="Q18" s="2">
        <f t="shared" si="0"/>
        <v>3110</v>
      </c>
      <c r="R18" s="2">
        <f t="shared" si="0"/>
        <v>8</v>
      </c>
      <c r="S18" s="2">
        <f t="shared" si="0"/>
        <v>3120</v>
      </c>
      <c r="T18" s="3" t="str">
        <f t="shared" si="0"/>
        <v>-</v>
      </c>
    </row>
    <row r="19" spans="2:20" ht="15" thickBot="1" x14ac:dyDescent="0.35">
      <c r="B19" s="2" t="s">
        <v>22</v>
      </c>
      <c r="C19" s="2" t="s">
        <v>159</v>
      </c>
      <c r="D19" s="2">
        <v>136.6</v>
      </c>
      <c r="E19" s="2">
        <v>718.1</v>
      </c>
      <c r="F19" s="2" t="s">
        <v>43</v>
      </c>
      <c r="G19" s="2" t="s">
        <v>160</v>
      </c>
      <c r="H19" s="2">
        <v>2</v>
      </c>
      <c r="I19" s="2" t="s">
        <v>161</v>
      </c>
      <c r="J19" s="3" t="s">
        <v>1</v>
      </c>
      <c r="L19" s="2" t="str">
        <f t="shared" si="1"/>
        <v>TC_Ad_Open Admin Page</v>
      </c>
      <c r="M19" s="2">
        <f t="shared" si="1"/>
        <v>12540</v>
      </c>
      <c r="N19" s="2">
        <f t="shared" si="1"/>
        <v>136.6</v>
      </c>
      <c r="O19" s="2">
        <f t="shared" si="1"/>
        <v>718.1</v>
      </c>
      <c r="P19" s="2">
        <f t="shared" si="1"/>
        <v>1420</v>
      </c>
      <c r="Q19" s="2">
        <f t="shared" si="1"/>
        <v>4340</v>
      </c>
      <c r="R19" s="2">
        <f t="shared" si="1"/>
        <v>2</v>
      </c>
      <c r="S19" s="2">
        <f t="shared" si="1"/>
        <v>5990</v>
      </c>
      <c r="T19" s="3" t="str">
        <f t="shared" si="1"/>
        <v>-</v>
      </c>
    </row>
    <row r="20" spans="2:20" ht="15" thickBot="1" x14ac:dyDescent="0.35">
      <c r="B20" s="2" t="s">
        <v>24</v>
      </c>
      <c r="C20" s="2" t="s">
        <v>26</v>
      </c>
      <c r="D20" s="2">
        <v>205.35</v>
      </c>
      <c r="E20" s="2">
        <v>940</v>
      </c>
      <c r="F20" s="2" t="s">
        <v>98</v>
      </c>
      <c r="G20" s="2" t="s">
        <v>133</v>
      </c>
      <c r="H20" s="2">
        <v>15</v>
      </c>
      <c r="I20" s="2" t="s">
        <v>92</v>
      </c>
      <c r="J20" s="3" t="s">
        <v>1</v>
      </c>
      <c r="L20" s="2" t="str">
        <f t="shared" si="1"/>
        <v>TC_Ad_Login</v>
      </c>
      <c r="M20" s="2">
        <f t="shared" si="1"/>
        <v>1250</v>
      </c>
      <c r="N20" s="2">
        <f t="shared" si="1"/>
        <v>205.35</v>
      </c>
      <c r="O20" s="2">
        <f t="shared" si="1"/>
        <v>940</v>
      </c>
      <c r="P20" s="2">
        <f t="shared" si="1"/>
        <v>1470</v>
      </c>
      <c r="Q20" s="2">
        <f t="shared" si="1"/>
        <v>5480</v>
      </c>
      <c r="R20" s="2">
        <f t="shared" si="1"/>
        <v>15</v>
      </c>
      <c r="S20" s="2">
        <f t="shared" si="1"/>
        <v>5500</v>
      </c>
      <c r="T20" s="3" t="str">
        <f t="shared" si="1"/>
        <v>-</v>
      </c>
    </row>
    <row r="21" spans="2:20" ht="15" thickBot="1" x14ac:dyDescent="0.35">
      <c r="B21" s="2" t="s">
        <v>25</v>
      </c>
      <c r="C21" s="2" t="s">
        <v>26</v>
      </c>
      <c r="D21" s="2">
        <v>161.97</v>
      </c>
      <c r="E21" s="2">
        <v>826.2</v>
      </c>
      <c r="F21" s="2" t="s">
        <v>162</v>
      </c>
      <c r="G21" s="2" t="s">
        <v>76</v>
      </c>
      <c r="H21" s="2">
        <v>10</v>
      </c>
      <c r="I21" s="2" t="s">
        <v>111</v>
      </c>
      <c r="J21" s="3" t="s">
        <v>1</v>
      </c>
      <c r="L21" s="2" t="str">
        <f t="shared" si="1"/>
        <v>TC_Ad_LogOff</v>
      </c>
      <c r="M21" s="2">
        <f t="shared" si="1"/>
        <v>1250</v>
      </c>
      <c r="N21" s="2">
        <f t="shared" si="1"/>
        <v>161.97</v>
      </c>
      <c r="O21" s="2">
        <f t="shared" si="1"/>
        <v>826.2</v>
      </c>
      <c r="P21" s="2">
        <f t="shared" si="1"/>
        <v>1870</v>
      </c>
      <c r="Q21" s="2">
        <f t="shared" si="1"/>
        <v>4640</v>
      </c>
      <c r="R21" s="2">
        <f t="shared" si="1"/>
        <v>10</v>
      </c>
      <c r="S21" s="2">
        <f t="shared" si="1"/>
        <v>5210</v>
      </c>
      <c r="T21" s="3" t="str">
        <f t="shared" si="1"/>
        <v>-</v>
      </c>
    </row>
    <row r="22" spans="2:20" ht="15" thickBot="1" x14ac:dyDescent="0.35">
      <c r="B22" s="2" t="s">
        <v>33</v>
      </c>
      <c r="C22" s="2" t="s">
        <v>163</v>
      </c>
      <c r="D22" s="2">
        <v>186.91</v>
      </c>
      <c r="E22" s="2">
        <v>966.4</v>
      </c>
      <c r="F22" s="2" t="s">
        <v>31</v>
      </c>
      <c r="G22" s="2" t="s">
        <v>102</v>
      </c>
      <c r="H22" s="2">
        <v>8</v>
      </c>
      <c r="I22" s="2" t="s">
        <v>164</v>
      </c>
      <c r="J22" s="3" t="s">
        <v>1</v>
      </c>
      <c r="L22" s="2" t="str">
        <f t="shared" si="1"/>
        <v>Open Random post</v>
      </c>
      <c r="M22" s="2">
        <f t="shared" si="1"/>
        <v>60790</v>
      </c>
      <c r="N22" s="2">
        <f t="shared" si="1"/>
        <v>186.91</v>
      </c>
      <c r="O22" s="2">
        <f t="shared" si="1"/>
        <v>966.4</v>
      </c>
      <c r="P22" s="2">
        <f t="shared" si="1"/>
        <v>1900</v>
      </c>
      <c r="Q22" s="2">
        <f t="shared" si="1"/>
        <v>4960</v>
      </c>
      <c r="R22" s="2">
        <f t="shared" si="1"/>
        <v>8</v>
      </c>
      <c r="S22" s="2">
        <f t="shared" si="1"/>
        <v>6030</v>
      </c>
      <c r="T22" s="3" t="str">
        <f t="shared" si="1"/>
        <v>-</v>
      </c>
    </row>
    <row r="23" spans="2:20" ht="15" thickBot="1" x14ac:dyDescent="0.35">
      <c r="B23" s="2" t="s">
        <v>29</v>
      </c>
      <c r="C23" s="2" t="s">
        <v>132</v>
      </c>
      <c r="D23" s="2" t="s">
        <v>49</v>
      </c>
      <c r="E23" s="2" t="s">
        <v>101</v>
      </c>
      <c r="F23" s="2" t="s">
        <v>88</v>
      </c>
      <c r="G23" s="2" t="s">
        <v>165</v>
      </c>
      <c r="H23" s="2">
        <v>0</v>
      </c>
      <c r="I23" s="2" t="s">
        <v>166</v>
      </c>
      <c r="J23" s="3" t="s">
        <v>31</v>
      </c>
      <c r="L23" s="2" t="str">
        <f t="shared" si="1"/>
        <v>TC_Ed_Editpost</v>
      </c>
      <c r="M23" s="2">
        <f t="shared" si="1"/>
        <v>7920</v>
      </c>
      <c r="N23" s="2">
        <f t="shared" si="1"/>
        <v>1220</v>
      </c>
      <c r="O23" s="2">
        <f t="shared" si="1"/>
        <v>3520</v>
      </c>
      <c r="P23" s="2">
        <f t="shared" si="1"/>
        <v>4690</v>
      </c>
      <c r="Q23" s="2">
        <f t="shared" si="1"/>
        <v>91540</v>
      </c>
      <c r="R23" s="2">
        <f t="shared" si="1"/>
        <v>0</v>
      </c>
      <c r="S23" s="2">
        <f t="shared" si="1"/>
        <v>92410</v>
      </c>
      <c r="T23" s="3">
        <f t="shared" si="1"/>
        <v>1900</v>
      </c>
    </row>
    <row r="24" spans="2:20" ht="15" thickBot="1" x14ac:dyDescent="0.35">
      <c r="B24" s="2" t="s">
        <v>32</v>
      </c>
      <c r="C24" s="2" t="s">
        <v>89</v>
      </c>
      <c r="D24" s="2">
        <v>550.14</v>
      </c>
      <c r="E24" s="2" t="s">
        <v>99</v>
      </c>
      <c r="F24" s="2" t="s">
        <v>100</v>
      </c>
      <c r="G24" s="2" t="s">
        <v>167</v>
      </c>
      <c r="H24" s="2">
        <v>9</v>
      </c>
      <c r="I24" s="2" t="s">
        <v>168</v>
      </c>
      <c r="J24" s="3">
        <v>119</v>
      </c>
      <c r="L24" s="2" t="str">
        <f t="shared" si="1"/>
        <v>TC_Ad_Add user</v>
      </c>
      <c r="M24" s="2">
        <f t="shared" si="1"/>
        <v>6210</v>
      </c>
      <c r="N24" s="2">
        <f t="shared" si="1"/>
        <v>550.14</v>
      </c>
      <c r="O24" s="2">
        <f t="shared" si="1"/>
        <v>2220</v>
      </c>
      <c r="P24" s="2">
        <f t="shared" si="1"/>
        <v>3180</v>
      </c>
      <c r="Q24" s="2">
        <f t="shared" si="1"/>
        <v>23920</v>
      </c>
      <c r="R24" s="2">
        <f t="shared" si="1"/>
        <v>9</v>
      </c>
      <c r="S24" s="2">
        <f t="shared" si="1"/>
        <v>24130</v>
      </c>
      <c r="T24" s="3">
        <f t="shared" si="1"/>
        <v>119</v>
      </c>
    </row>
    <row r="25" spans="2:20" ht="15" thickBot="1" x14ac:dyDescent="0.35">
      <c r="B25" s="2" t="s">
        <v>30</v>
      </c>
      <c r="C25" s="2" t="s">
        <v>169</v>
      </c>
      <c r="D25" s="2">
        <v>290.55</v>
      </c>
      <c r="E25" s="2" t="s">
        <v>135</v>
      </c>
      <c r="F25" s="2" t="s">
        <v>112</v>
      </c>
      <c r="G25" s="2" t="s">
        <v>170</v>
      </c>
      <c r="H25" s="2">
        <v>4</v>
      </c>
      <c r="I25" s="2" t="s">
        <v>171</v>
      </c>
      <c r="J25" s="3">
        <v>29</v>
      </c>
      <c r="L25" s="2" t="str">
        <f t="shared" si="1"/>
        <v>leave a comment</v>
      </c>
      <c r="M25" s="2">
        <f t="shared" si="1"/>
        <v>18490</v>
      </c>
      <c r="N25" s="2">
        <f t="shared" si="1"/>
        <v>290.55</v>
      </c>
      <c r="O25" s="2">
        <f t="shared" si="1"/>
        <v>1180</v>
      </c>
      <c r="P25" s="2">
        <f t="shared" si="1"/>
        <v>2200</v>
      </c>
      <c r="Q25" s="2">
        <f t="shared" si="1"/>
        <v>87150</v>
      </c>
      <c r="R25" s="2">
        <f t="shared" si="1"/>
        <v>4</v>
      </c>
      <c r="S25" s="2">
        <f t="shared" si="1"/>
        <v>95450</v>
      </c>
      <c r="T25" s="3">
        <f t="shared" si="1"/>
        <v>29</v>
      </c>
    </row>
    <row r="26" spans="2:20" ht="15" thickBot="1" x14ac:dyDescent="0.35">
      <c r="B26" s="2" t="s">
        <v>20</v>
      </c>
      <c r="C26" s="2" t="s">
        <v>159</v>
      </c>
      <c r="D26" s="2">
        <v>141.1</v>
      </c>
      <c r="E26" s="2">
        <v>722.6</v>
      </c>
      <c r="F26" s="2" t="s">
        <v>43</v>
      </c>
      <c r="G26" s="2" t="s">
        <v>96</v>
      </c>
      <c r="H26" s="2">
        <v>2</v>
      </c>
      <c r="I26" s="2" t="s">
        <v>79</v>
      </c>
      <c r="J26" s="3">
        <v>27</v>
      </c>
      <c r="L26" s="2" t="str">
        <f t="shared" si="1"/>
        <v>TC_Ad_Open USERS menu</v>
      </c>
      <c r="M26" s="2">
        <f t="shared" si="1"/>
        <v>12540</v>
      </c>
      <c r="N26" s="2">
        <f t="shared" si="1"/>
        <v>141.1</v>
      </c>
      <c r="O26" s="2">
        <f t="shared" si="1"/>
        <v>722.6</v>
      </c>
      <c r="P26" s="2">
        <f t="shared" si="1"/>
        <v>1420</v>
      </c>
      <c r="Q26" s="2">
        <f t="shared" si="1"/>
        <v>5590</v>
      </c>
      <c r="R26" s="2">
        <f t="shared" si="1"/>
        <v>2</v>
      </c>
      <c r="S26" s="2">
        <f t="shared" si="1"/>
        <v>5670</v>
      </c>
      <c r="T26" s="3">
        <f t="shared" si="1"/>
        <v>27</v>
      </c>
    </row>
    <row r="27" spans="2:20" ht="15" thickBot="1" x14ac:dyDescent="0.35">
      <c r="B27" s="2" t="s">
        <v>19</v>
      </c>
      <c r="C27" s="2" t="s">
        <v>159</v>
      </c>
      <c r="D27" s="2">
        <v>313.10000000000002</v>
      </c>
      <c r="E27" s="2" t="s">
        <v>57</v>
      </c>
      <c r="F27" s="2" t="s">
        <v>23</v>
      </c>
      <c r="G27" s="2" t="s">
        <v>172</v>
      </c>
      <c r="H27" s="2">
        <v>11</v>
      </c>
      <c r="I27" s="2" t="s">
        <v>139</v>
      </c>
      <c r="J27" s="3">
        <v>20</v>
      </c>
      <c r="L27" s="2" t="str">
        <f t="shared" si="1"/>
        <v>TC_Ad_Open Users page</v>
      </c>
      <c r="M27" s="2">
        <f t="shared" si="1"/>
        <v>12540</v>
      </c>
      <c r="N27" s="2">
        <f t="shared" si="1"/>
        <v>313.10000000000002</v>
      </c>
      <c r="O27" s="2">
        <f t="shared" si="1"/>
        <v>1360</v>
      </c>
      <c r="P27" s="2">
        <f t="shared" si="1"/>
        <v>2530</v>
      </c>
      <c r="Q27" s="2">
        <f t="shared" si="1"/>
        <v>5610</v>
      </c>
      <c r="R27" s="2">
        <f t="shared" si="1"/>
        <v>11</v>
      </c>
      <c r="S27" s="2">
        <f t="shared" si="1"/>
        <v>6040</v>
      </c>
      <c r="T27" s="3">
        <f t="shared" si="1"/>
        <v>20</v>
      </c>
    </row>
    <row r="28" spans="2:20" ht="15" thickBot="1" x14ac:dyDescent="0.35">
      <c r="B28" s="2" t="s">
        <v>27</v>
      </c>
      <c r="C28" s="2" t="s">
        <v>173</v>
      </c>
      <c r="D28" s="2">
        <v>485.36</v>
      </c>
      <c r="E28" s="2" t="s">
        <v>128</v>
      </c>
      <c r="F28" s="2" t="s">
        <v>103</v>
      </c>
      <c r="G28" s="2" t="s">
        <v>174</v>
      </c>
      <c r="H28" s="2">
        <v>0</v>
      </c>
      <c r="I28" s="2" t="s">
        <v>175</v>
      </c>
      <c r="J28" s="3">
        <v>11</v>
      </c>
      <c r="L28" s="2" t="str">
        <f t="shared" si="1"/>
        <v>TC_Ad_Delete user</v>
      </c>
      <c r="M28" s="2">
        <f t="shared" si="1"/>
        <v>6330</v>
      </c>
      <c r="N28" s="2">
        <f t="shared" si="1"/>
        <v>485.36</v>
      </c>
      <c r="O28" s="2">
        <f t="shared" si="1"/>
        <v>1820</v>
      </c>
      <c r="P28" s="2">
        <f t="shared" si="1"/>
        <v>2740</v>
      </c>
      <c r="Q28" s="2">
        <f t="shared" si="1"/>
        <v>94890</v>
      </c>
      <c r="R28" s="2">
        <f t="shared" si="1"/>
        <v>0</v>
      </c>
      <c r="S28" s="2">
        <f t="shared" si="1"/>
        <v>95830</v>
      </c>
      <c r="T28" s="3">
        <f t="shared" si="1"/>
        <v>11</v>
      </c>
    </row>
    <row r="29" spans="2:20" ht="15" thickBot="1" x14ac:dyDescent="0.35">
      <c r="B29" s="2" t="s">
        <v>2</v>
      </c>
      <c r="C29" s="2" t="s">
        <v>176</v>
      </c>
      <c r="D29" s="2">
        <v>268.38</v>
      </c>
      <c r="E29" s="2" t="s">
        <v>47</v>
      </c>
      <c r="F29" s="2" t="s">
        <v>107</v>
      </c>
      <c r="G29" s="2" t="s">
        <v>110</v>
      </c>
      <c r="H29" s="2">
        <v>0</v>
      </c>
      <c r="I29" s="2" t="s">
        <v>177</v>
      </c>
      <c r="J29" s="3">
        <v>2</v>
      </c>
      <c r="L29" s="2" t="str">
        <f t="shared" si="1"/>
        <v>TC_Search by Name</v>
      </c>
      <c r="M29" s="2">
        <f t="shared" si="1"/>
        <v>41280</v>
      </c>
      <c r="N29" s="2">
        <f t="shared" si="1"/>
        <v>268.38</v>
      </c>
      <c r="O29" s="2">
        <f t="shared" si="1"/>
        <v>1190</v>
      </c>
      <c r="P29" s="2">
        <f t="shared" si="1"/>
        <v>2140</v>
      </c>
      <c r="Q29" s="2">
        <f t="shared" si="1"/>
        <v>5180</v>
      </c>
      <c r="R29" s="2">
        <f t="shared" si="1"/>
        <v>0</v>
      </c>
      <c r="S29" s="2">
        <f t="shared" si="1"/>
        <v>5870</v>
      </c>
      <c r="T29" s="3">
        <f t="shared" si="1"/>
        <v>2</v>
      </c>
    </row>
    <row r="30" spans="2:20" ht="15" thickBot="1" x14ac:dyDescent="0.35">
      <c r="B30" s="2" t="s">
        <v>6</v>
      </c>
      <c r="C30" s="2" t="s">
        <v>178</v>
      </c>
      <c r="D30" s="2">
        <v>155.65</v>
      </c>
      <c r="E30" s="2">
        <v>824.2</v>
      </c>
      <c r="F30" s="2" t="s">
        <v>87</v>
      </c>
      <c r="G30" s="2" t="s">
        <v>113</v>
      </c>
      <c r="H30" s="2">
        <v>6</v>
      </c>
      <c r="I30" s="2" t="s">
        <v>96</v>
      </c>
      <c r="J30" s="3">
        <v>1</v>
      </c>
      <c r="L30" s="2" t="str">
        <f t="shared" si="1"/>
        <v>TC_Open Predefined Date</v>
      </c>
      <c r="M30" s="2">
        <f t="shared" si="1"/>
        <v>41440</v>
      </c>
      <c r="N30" s="2">
        <f t="shared" si="1"/>
        <v>155.65</v>
      </c>
      <c r="O30" s="2">
        <f t="shared" si="1"/>
        <v>824.2</v>
      </c>
      <c r="P30" s="2">
        <f t="shared" si="1"/>
        <v>1810</v>
      </c>
      <c r="Q30" s="2">
        <f t="shared" si="1"/>
        <v>4580</v>
      </c>
      <c r="R30" s="2">
        <f t="shared" si="1"/>
        <v>6</v>
      </c>
      <c r="S30" s="2">
        <f t="shared" si="1"/>
        <v>5590</v>
      </c>
      <c r="T30" s="3">
        <f t="shared" si="1"/>
        <v>1</v>
      </c>
    </row>
    <row r="31" spans="2:20" ht="15" thickBot="1" x14ac:dyDescent="0.35">
      <c r="B31" s="2" t="s">
        <v>28</v>
      </c>
      <c r="C31" s="2" t="s">
        <v>179</v>
      </c>
      <c r="D31" s="2">
        <v>354.64</v>
      </c>
      <c r="E31" s="2" t="s">
        <v>109</v>
      </c>
      <c r="F31" s="2" t="s">
        <v>120</v>
      </c>
      <c r="G31" s="2" t="s">
        <v>180</v>
      </c>
      <c r="H31" s="2">
        <v>8</v>
      </c>
      <c r="I31" s="2" t="s">
        <v>181</v>
      </c>
      <c r="J31" s="3">
        <v>1</v>
      </c>
      <c r="L31" s="2" t="str">
        <f t="shared" ref="L31" si="2">IF(ISERR(FIND(" K",B31,1)),B31,REPLACE(B31,FIND(" K",B31,1),2,"")*1000)</f>
        <v>Open first post</v>
      </c>
      <c r="M31" s="2">
        <f t="shared" ref="M31" si="3">IF(ISERR(FIND(" K",C31,1)),C31,REPLACE(C31,FIND(" K",C31,1),2,"")*1000)</f>
        <v>31600</v>
      </c>
      <c r="N31" s="2">
        <f t="shared" ref="N31" si="4">IF(ISERR(FIND(" K",D31,1)),D31,REPLACE(D31,FIND(" K",D31,1),2,"")*1000)</f>
        <v>354.64</v>
      </c>
      <c r="O31" s="2">
        <f t="shared" ref="O31" si="5">IF(ISERR(FIND(" K",E31,1)),E31,REPLACE(E31,FIND(" K",E31,1),2,"")*1000)</f>
        <v>1720</v>
      </c>
      <c r="P31" s="2">
        <f t="shared" ref="P31" si="6">IF(ISERR(FIND(" K",F31,1)),F31,REPLACE(F31,FIND(" K",F31,1),2,"")*1000)</f>
        <v>2660</v>
      </c>
      <c r="Q31" s="2">
        <f t="shared" ref="Q31" si="7">IF(ISERR(FIND(" K",G31,1)),G31,REPLACE(G31,FIND(" K",G31,1),2,"")*1000)</f>
        <v>7610</v>
      </c>
      <c r="R31" s="2">
        <f t="shared" ref="R31" si="8">IF(ISERR(FIND(" K",H31,1)),H31,REPLACE(H31,FIND(" K",H31,1),2,"")*1000)</f>
        <v>8</v>
      </c>
      <c r="S31" s="2">
        <f t="shared" ref="S31" si="9">IF(ISERR(FIND(" K",I31,1)),I31,REPLACE(I31,FIND(" K",I31,1),2,"")*1000)</f>
        <v>9040</v>
      </c>
      <c r="T31" s="3">
        <f t="shared" ref="T31" si="10">IF(ISERR(FIND(" K",J31,1)),J31,REPLACE(J31,FIND(" K",J31,1),2,"")*1000)</f>
        <v>1</v>
      </c>
    </row>
    <row r="33" spans="12:15" x14ac:dyDescent="0.3">
      <c r="L33" s="1" t="s">
        <v>123</v>
      </c>
      <c r="M33" s="1" t="s">
        <v>124</v>
      </c>
    </row>
    <row r="34" spans="12:15" x14ac:dyDescent="0.3">
      <c r="L34" t="s">
        <v>58</v>
      </c>
      <c r="M34">
        <v>18.2</v>
      </c>
    </row>
    <row r="35" spans="12:15" x14ac:dyDescent="0.3">
      <c r="L35" t="s">
        <v>59</v>
      </c>
      <c r="M35">
        <v>12.2</v>
      </c>
    </row>
    <row r="36" spans="12:15" x14ac:dyDescent="0.3">
      <c r="L36" t="s">
        <v>60</v>
      </c>
      <c r="M36">
        <v>100</v>
      </c>
    </row>
    <row r="37" spans="12:15" x14ac:dyDescent="0.3">
      <c r="L37" t="s">
        <v>61</v>
      </c>
      <c r="M37">
        <v>85.6</v>
      </c>
    </row>
    <row r="38" spans="12:15" x14ac:dyDescent="0.3">
      <c r="L38" t="s">
        <v>62</v>
      </c>
      <c r="M38">
        <v>91.5</v>
      </c>
    </row>
    <row r="39" spans="12:15" x14ac:dyDescent="0.3">
      <c r="L39" t="s">
        <v>63</v>
      </c>
      <c r="M39">
        <v>81</v>
      </c>
    </row>
    <row r="40" spans="12:15" x14ac:dyDescent="0.3">
      <c r="L40" t="s">
        <v>72</v>
      </c>
      <c r="M40" s="26" t="s">
        <v>68</v>
      </c>
      <c r="N40" s="27" t="s">
        <v>141</v>
      </c>
    </row>
    <row r="41" spans="12:15" x14ac:dyDescent="0.3">
      <c r="L41" t="s">
        <v>64</v>
      </c>
      <c r="M41" s="9">
        <f>(O41-N41)/1000</f>
        <v>28807.256000000001</v>
      </c>
      <c r="N41" t="str">
        <f>MID(N40,FIND("&amp;from=",N40,1)+6,13)</f>
        <v>1678751996856</v>
      </c>
      <c r="O41" t="str">
        <f>MID(N40,FIND("&amp;to=",N40,1)+4,13)</f>
        <v>1678780804112</v>
      </c>
    </row>
    <row r="43" spans="12:15" x14ac:dyDescent="0.3">
      <c r="L43" t="s">
        <v>65</v>
      </c>
      <c r="M43">
        <v>350492</v>
      </c>
    </row>
    <row r="44" spans="12:15" x14ac:dyDescent="0.3">
      <c r="L44" t="s">
        <v>66</v>
      </c>
      <c r="M44">
        <f>SUM(T:T)</f>
        <v>2110</v>
      </c>
    </row>
    <row r="45" spans="12:15" x14ac:dyDescent="0.3">
      <c r="L45" t="s">
        <v>67</v>
      </c>
      <c r="M45" s="8">
        <f>M44/M43*100</f>
        <v>0.60201088755235499</v>
      </c>
    </row>
  </sheetData>
  <hyperlinks>
    <hyperlink ref="N40" r:id="rId1" xr:uid="{80D4CB75-5C02-4DB4-AF86-302FBC3FF119}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C11F1-9AE7-4947-81C1-AEE986B683DD}">
  <sheetPr>
    <tabColor theme="9" tint="0.59999389629810485"/>
  </sheetPr>
  <dimension ref="B1:T45"/>
  <sheetViews>
    <sheetView topLeftCell="A29" workbookViewId="0">
      <selection activeCell="N40" sqref="N40"/>
    </sheetView>
  </sheetViews>
  <sheetFormatPr defaultRowHeight="14.4" x14ac:dyDescent="0.3"/>
  <cols>
    <col min="2" max="2" width="22.77734375" customWidth="1"/>
    <col min="4" max="5" width="12" bestFit="1" customWidth="1"/>
    <col min="12" max="12" width="28.5546875" bestFit="1" customWidth="1"/>
    <col min="14" max="14" width="12" bestFit="1" customWidth="1"/>
  </cols>
  <sheetData>
    <row r="1" spans="2:20" s="1" customFormat="1" x14ac:dyDescent="0.3">
      <c r="B1" s="1" t="str" cm="1">
        <f t="array" aca="1" ref="B1" ca="1">_xlfn.CONCAT("Aggregate report data for long-time test ",MID(CELL("filename",A2),SEARCH("]",CELL("filename",A2))+1,31),"")</f>
        <v>Aggregate report data for long-time test DB_mode</v>
      </c>
      <c r="L1" s="1" t="s">
        <v>125</v>
      </c>
    </row>
    <row r="2" spans="2:20" ht="20.399999999999999" x14ac:dyDescent="0.3">
      <c r="B2" s="34" t="s">
        <v>34</v>
      </c>
      <c r="C2" s="34" t="s">
        <v>35</v>
      </c>
      <c r="D2" s="34" t="s">
        <v>36</v>
      </c>
      <c r="E2" s="34" t="s">
        <v>37</v>
      </c>
      <c r="F2" s="34" t="s">
        <v>38</v>
      </c>
      <c r="G2" s="34" t="s">
        <v>39</v>
      </c>
      <c r="H2" s="34" t="s">
        <v>40</v>
      </c>
      <c r="I2" s="34" t="s">
        <v>41</v>
      </c>
      <c r="J2" s="34" t="s">
        <v>42</v>
      </c>
      <c r="L2" s="23" t="s">
        <v>34</v>
      </c>
      <c r="M2" s="23" t="s">
        <v>35</v>
      </c>
      <c r="N2" s="23" t="s">
        <v>36</v>
      </c>
      <c r="O2" s="23" t="s">
        <v>37</v>
      </c>
      <c r="P2" s="23" t="s">
        <v>38</v>
      </c>
      <c r="Q2" s="23" t="s">
        <v>39</v>
      </c>
      <c r="R2" s="23" t="s">
        <v>40</v>
      </c>
      <c r="S2" s="23" t="s">
        <v>41</v>
      </c>
      <c r="T2" s="23" t="s">
        <v>42</v>
      </c>
    </row>
    <row r="3" spans="2:20" ht="15" thickBot="1" x14ac:dyDescent="0.35">
      <c r="B3" s="2" t="s">
        <v>0</v>
      </c>
      <c r="C3" s="2" t="s">
        <v>80</v>
      </c>
      <c r="D3" s="2">
        <v>54.35</v>
      </c>
      <c r="E3" s="2">
        <v>203</v>
      </c>
      <c r="F3" s="2">
        <v>629.75</v>
      </c>
      <c r="G3" s="2" t="s">
        <v>184</v>
      </c>
      <c r="H3" s="2">
        <v>4</v>
      </c>
      <c r="I3" s="2" t="s">
        <v>184</v>
      </c>
      <c r="J3" s="3" t="s">
        <v>1</v>
      </c>
      <c r="L3" s="2" t="str">
        <f>IF(ISERR(FIND(" K",B3,1)),B3,REPLACE(B3,FIND(" K",B3,1),2,"")*1000)</f>
        <v>TC_start_Open Home page</v>
      </c>
      <c r="M3" s="2">
        <f>IF(ISERR(FIND(" K",C3,1)),C3,REPLACE(C3,FIND(" K",C3,1),2,"")*1000)</f>
        <v>2400</v>
      </c>
      <c r="N3" s="2">
        <f t="shared" ref="N3:T3" si="0">IF(ISERR(FIND(" K",D3,1)),D3,REPLACE(D3,FIND(" K",D3,1),2,"")*1000)</f>
        <v>54.35</v>
      </c>
      <c r="O3" s="2">
        <f t="shared" si="0"/>
        <v>203</v>
      </c>
      <c r="P3" s="2">
        <f t="shared" si="0"/>
        <v>629.75</v>
      </c>
      <c r="Q3" s="2">
        <f t="shared" si="0"/>
        <v>5860</v>
      </c>
      <c r="R3" s="2">
        <f t="shared" si="0"/>
        <v>4</v>
      </c>
      <c r="S3" s="2">
        <f t="shared" si="0"/>
        <v>5860</v>
      </c>
      <c r="T3" s="3" t="str">
        <f t="shared" si="0"/>
        <v>-</v>
      </c>
    </row>
    <row r="4" spans="2:20" ht="15" thickBot="1" x14ac:dyDescent="0.35">
      <c r="B4" s="2" t="s">
        <v>2</v>
      </c>
      <c r="C4" s="2" t="s">
        <v>185</v>
      </c>
      <c r="D4" s="2">
        <v>109.26</v>
      </c>
      <c r="E4" s="2">
        <v>495.1</v>
      </c>
      <c r="F4" s="2" t="s">
        <v>85</v>
      </c>
      <c r="G4" s="2" t="s">
        <v>134</v>
      </c>
      <c r="H4" s="2">
        <v>3</v>
      </c>
      <c r="I4" s="2" t="s">
        <v>186</v>
      </c>
      <c r="J4" s="3" t="s">
        <v>1</v>
      </c>
      <c r="L4" s="2" t="str">
        <f t="shared" ref="L4:L30" si="1">IF(ISERR(FIND(" K",B4,1)),B4,REPLACE(B4,FIND(" K",B4,1),2,"")*1000)</f>
        <v>TC_Search by Name</v>
      </c>
      <c r="M4" s="2">
        <f t="shared" ref="M4:M30" si="2">IF(ISERR(FIND(" K",C4,1)),C4,REPLACE(C4,FIND(" K",C4,1),2,"")*1000)</f>
        <v>35890</v>
      </c>
      <c r="N4" s="2">
        <f t="shared" ref="N4:N30" si="3">IF(ISERR(FIND(" K",D4,1)),D4,REPLACE(D4,FIND(" K",D4,1),2,"")*1000)</f>
        <v>109.26</v>
      </c>
      <c r="O4" s="2">
        <f t="shared" ref="O4:O30" si="4">IF(ISERR(FIND(" K",E4,1)),E4,REPLACE(E4,FIND(" K",E4,1),2,"")*1000)</f>
        <v>495.1</v>
      </c>
      <c r="P4" s="2">
        <f t="shared" ref="P4:P30" si="5">IF(ISERR(FIND(" K",F4,1)),F4,REPLACE(F4,FIND(" K",F4,1),2,"")*1000)</f>
        <v>1100</v>
      </c>
      <c r="Q4" s="2">
        <f t="shared" ref="Q4:Q30" si="6">IF(ISERR(FIND(" K",G4,1)),G4,REPLACE(G4,FIND(" K",G4,1),2,"")*1000)</f>
        <v>5920</v>
      </c>
      <c r="R4" s="2">
        <f t="shared" ref="R4:R30" si="7">IF(ISERR(FIND(" K",H4,1)),H4,REPLACE(H4,FIND(" K",H4,1),2,"")*1000)</f>
        <v>3</v>
      </c>
      <c r="S4" s="2">
        <f t="shared" ref="S4:S30" si="8">IF(ISERR(FIND(" K",I4,1)),I4,REPLACE(I4,FIND(" K",I4,1),2,"")*1000)</f>
        <v>7180</v>
      </c>
      <c r="T4" s="3" t="str">
        <f t="shared" ref="T4:T30" si="9">IF(ISERR(FIND(" K",J4,1)),J4,REPLACE(J4,FIND(" K",J4,1),2,"")*1000)</f>
        <v>-</v>
      </c>
    </row>
    <row r="5" spans="2:20" ht="15" thickBot="1" x14ac:dyDescent="0.35">
      <c r="B5" s="2" t="s">
        <v>3</v>
      </c>
      <c r="C5" s="2" t="s">
        <v>187</v>
      </c>
      <c r="D5" s="2">
        <v>43.81</v>
      </c>
      <c r="E5" s="2">
        <v>171.9</v>
      </c>
      <c r="F5" s="2">
        <v>438.3</v>
      </c>
      <c r="G5" s="2" t="s">
        <v>188</v>
      </c>
      <c r="H5" s="2">
        <v>4</v>
      </c>
      <c r="I5" s="2" t="s">
        <v>189</v>
      </c>
      <c r="J5" s="3" t="s">
        <v>1</v>
      </c>
      <c r="L5" s="2" t="str">
        <f t="shared" si="1"/>
        <v>TC_Open Random page &gt;1</v>
      </c>
      <c r="M5" s="2">
        <f t="shared" si="2"/>
        <v>9030</v>
      </c>
      <c r="N5" s="2">
        <f t="shared" si="3"/>
        <v>43.81</v>
      </c>
      <c r="O5" s="2">
        <f t="shared" si="4"/>
        <v>171.9</v>
      </c>
      <c r="P5" s="2">
        <f t="shared" si="5"/>
        <v>438.3</v>
      </c>
      <c r="Q5" s="2">
        <f t="shared" si="6"/>
        <v>5910</v>
      </c>
      <c r="R5" s="2">
        <f t="shared" si="7"/>
        <v>4</v>
      </c>
      <c r="S5" s="2">
        <f t="shared" si="8"/>
        <v>5950</v>
      </c>
      <c r="T5" s="3" t="str">
        <f t="shared" si="9"/>
        <v>-</v>
      </c>
    </row>
    <row r="6" spans="2:20" ht="15" thickBot="1" x14ac:dyDescent="0.35">
      <c r="B6" s="2" t="s">
        <v>4</v>
      </c>
      <c r="C6" s="2">
        <v>103</v>
      </c>
      <c r="D6" s="2">
        <v>16.68</v>
      </c>
      <c r="E6" s="2">
        <v>47</v>
      </c>
      <c r="F6" s="2">
        <v>142</v>
      </c>
      <c r="G6" s="2">
        <v>656</v>
      </c>
      <c r="H6" s="2">
        <v>5</v>
      </c>
      <c r="I6" s="2">
        <v>656</v>
      </c>
      <c r="J6" s="3" t="s">
        <v>1</v>
      </c>
      <c r="L6" s="2" t="str">
        <f t="shared" si="1"/>
        <v>TC_Open Random page =1</v>
      </c>
      <c r="M6" s="2">
        <f t="shared" si="2"/>
        <v>103</v>
      </c>
      <c r="N6" s="2">
        <f t="shared" si="3"/>
        <v>16.68</v>
      </c>
      <c r="O6" s="2">
        <f t="shared" si="4"/>
        <v>47</v>
      </c>
      <c r="P6" s="2">
        <f t="shared" si="5"/>
        <v>142</v>
      </c>
      <c r="Q6" s="2">
        <f t="shared" si="6"/>
        <v>656</v>
      </c>
      <c r="R6" s="2">
        <f t="shared" si="7"/>
        <v>5</v>
      </c>
      <c r="S6" s="2">
        <f t="shared" si="8"/>
        <v>656</v>
      </c>
      <c r="T6" s="3" t="str">
        <f t="shared" si="9"/>
        <v>-</v>
      </c>
    </row>
    <row r="7" spans="2:20" ht="15" thickBot="1" x14ac:dyDescent="0.35">
      <c r="B7" s="2" t="s">
        <v>5</v>
      </c>
      <c r="C7" s="2" t="s">
        <v>190</v>
      </c>
      <c r="D7" s="2">
        <v>50.27</v>
      </c>
      <c r="E7" s="2">
        <v>188.6</v>
      </c>
      <c r="F7" s="2">
        <v>905.6</v>
      </c>
      <c r="G7" s="2" t="s">
        <v>191</v>
      </c>
      <c r="H7" s="2">
        <v>2</v>
      </c>
      <c r="I7" s="2" t="s">
        <v>186</v>
      </c>
      <c r="J7" s="3" t="s">
        <v>1</v>
      </c>
      <c r="L7" s="2" t="str">
        <f t="shared" si="1"/>
        <v>TC_Open Random Date</v>
      </c>
      <c r="M7" s="2">
        <f t="shared" si="2"/>
        <v>11930</v>
      </c>
      <c r="N7" s="2">
        <f t="shared" si="3"/>
        <v>50.27</v>
      </c>
      <c r="O7" s="2">
        <f t="shared" si="4"/>
        <v>188.6</v>
      </c>
      <c r="P7" s="2">
        <f t="shared" si="5"/>
        <v>905.6</v>
      </c>
      <c r="Q7" s="2">
        <f t="shared" si="6"/>
        <v>7140</v>
      </c>
      <c r="R7" s="2">
        <f t="shared" si="7"/>
        <v>2</v>
      </c>
      <c r="S7" s="2">
        <f t="shared" si="8"/>
        <v>7180</v>
      </c>
      <c r="T7" s="3" t="str">
        <f t="shared" si="9"/>
        <v>-</v>
      </c>
    </row>
    <row r="8" spans="2:20" ht="15" thickBot="1" x14ac:dyDescent="0.35">
      <c r="B8" s="2" t="s">
        <v>6</v>
      </c>
      <c r="C8" s="2" t="s">
        <v>192</v>
      </c>
      <c r="D8" s="2">
        <v>51.05</v>
      </c>
      <c r="E8" s="2">
        <v>211.7</v>
      </c>
      <c r="F8" s="2">
        <v>764.15</v>
      </c>
      <c r="G8" s="2" t="s">
        <v>137</v>
      </c>
      <c r="H8" s="2">
        <v>0</v>
      </c>
      <c r="I8" s="2" t="s">
        <v>97</v>
      </c>
      <c r="J8" s="3" t="s">
        <v>1</v>
      </c>
      <c r="L8" s="2" t="str">
        <f t="shared" si="1"/>
        <v>TC_Open Predefined Date</v>
      </c>
      <c r="M8" s="2">
        <f t="shared" si="2"/>
        <v>36040</v>
      </c>
      <c r="N8" s="2">
        <f t="shared" si="3"/>
        <v>51.05</v>
      </c>
      <c r="O8" s="2">
        <f t="shared" si="4"/>
        <v>211.7</v>
      </c>
      <c r="P8" s="2">
        <f t="shared" si="5"/>
        <v>764.15</v>
      </c>
      <c r="Q8" s="2">
        <f t="shared" si="6"/>
        <v>6010</v>
      </c>
      <c r="R8" s="2">
        <f t="shared" si="7"/>
        <v>0</v>
      </c>
      <c r="S8" s="2">
        <f t="shared" si="8"/>
        <v>7200</v>
      </c>
      <c r="T8" s="3" t="str">
        <f t="shared" si="9"/>
        <v>-</v>
      </c>
    </row>
    <row r="9" spans="2:20" ht="15" thickBot="1" x14ac:dyDescent="0.35">
      <c r="B9" s="2" t="s">
        <v>7</v>
      </c>
      <c r="C9" s="2" t="s">
        <v>193</v>
      </c>
      <c r="D9" s="2">
        <v>53.68</v>
      </c>
      <c r="E9" s="2">
        <v>204.5</v>
      </c>
      <c r="F9" s="2">
        <v>751.15</v>
      </c>
      <c r="G9" s="2" t="s">
        <v>194</v>
      </c>
      <c r="H9" s="2">
        <v>3</v>
      </c>
      <c r="I9" s="2" t="s">
        <v>121</v>
      </c>
      <c r="J9" s="3" t="s">
        <v>1</v>
      </c>
      <c r="L9" s="2" t="str">
        <f t="shared" si="1"/>
        <v>TC_Open Large Calendar</v>
      </c>
      <c r="M9" s="2">
        <f t="shared" si="2"/>
        <v>12070</v>
      </c>
      <c r="N9" s="2">
        <f t="shared" si="3"/>
        <v>53.68</v>
      </c>
      <c r="O9" s="2">
        <f t="shared" si="4"/>
        <v>204.5</v>
      </c>
      <c r="P9" s="2">
        <f t="shared" si="5"/>
        <v>751.15</v>
      </c>
      <c r="Q9" s="2">
        <f t="shared" si="6"/>
        <v>8990</v>
      </c>
      <c r="R9" s="2">
        <f t="shared" si="7"/>
        <v>3</v>
      </c>
      <c r="S9" s="2">
        <f t="shared" si="8"/>
        <v>9070</v>
      </c>
      <c r="T9" s="3" t="str">
        <f t="shared" si="9"/>
        <v>-</v>
      </c>
    </row>
    <row r="10" spans="2:20" ht="15" thickBot="1" x14ac:dyDescent="0.35">
      <c r="B10" s="2" t="s">
        <v>9</v>
      </c>
      <c r="C10" s="2" t="s">
        <v>195</v>
      </c>
      <c r="D10" s="2">
        <v>51</v>
      </c>
      <c r="E10" s="2">
        <v>211</v>
      </c>
      <c r="F10" s="2">
        <v>733</v>
      </c>
      <c r="G10" s="2" t="s">
        <v>74</v>
      </c>
      <c r="H10" s="2">
        <v>4</v>
      </c>
      <c r="I10" s="2" t="s">
        <v>196</v>
      </c>
      <c r="J10" s="3" t="s">
        <v>1</v>
      </c>
      <c r="L10" s="2" t="str">
        <f t="shared" si="1"/>
        <v>TC_Open Home page</v>
      </c>
      <c r="M10" s="2">
        <f t="shared" si="2"/>
        <v>18200</v>
      </c>
      <c r="N10" s="2">
        <f t="shared" si="3"/>
        <v>51</v>
      </c>
      <c r="O10" s="2">
        <f t="shared" si="4"/>
        <v>211</v>
      </c>
      <c r="P10" s="2">
        <f t="shared" si="5"/>
        <v>733</v>
      </c>
      <c r="Q10" s="2">
        <f t="shared" si="6"/>
        <v>4900</v>
      </c>
      <c r="R10" s="2">
        <f t="shared" si="7"/>
        <v>4</v>
      </c>
      <c r="S10" s="2">
        <f t="shared" si="8"/>
        <v>7160</v>
      </c>
      <c r="T10" s="3" t="str">
        <f t="shared" si="9"/>
        <v>-</v>
      </c>
    </row>
    <row r="11" spans="2:20" ht="15" thickBot="1" x14ac:dyDescent="0.35">
      <c r="B11" s="2" t="s">
        <v>10</v>
      </c>
      <c r="C11" s="2" t="s">
        <v>119</v>
      </c>
      <c r="D11" s="2">
        <v>48.1</v>
      </c>
      <c r="E11" s="2">
        <v>198.1</v>
      </c>
      <c r="F11" s="2">
        <v>443.85</v>
      </c>
      <c r="G11" s="2" t="s">
        <v>126</v>
      </c>
      <c r="H11" s="2">
        <v>3</v>
      </c>
      <c r="I11" s="2" t="s">
        <v>114</v>
      </c>
      <c r="J11" s="3" t="s">
        <v>1</v>
      </c>
      <c r="L11" s="2" t="str">
        <f t="shared" si="1"/>
        <v>TC_Open Contacts</v>
      </c>
      <c r="M11" s="2">
        <f t="shared" si="2"/>
        <v>4740</v>
      </c>
      <c r="N11" s="2">
        <f t="shared" si="3"/>
        <v>48.1</v>
      </c>
      <c r="O11" s="2">
        <f t="shared" si="4"/>
        <v>198.1</v>
      </c>
      <c r="P11" s="2">
        <f t="shared" si="5"/>
        <v>443.85</v>
      </c>
      <c r="Q11" s="2">
        <f t="shared" si="6"/>
        <v>5470</v>
      </c>
      <c r="R11" s="2">
        <f t="shared" si="7"/>
        <v>3</v>
      </c>
      <c r="S11" s="2">
        <f t="shared" si="8"/>
        <v>5520</v>
      </c>
      <c r="T11" s="3" t="str">
        <f t="shared" si="9"/>
        <v>-</v>
      </c>
    </row>
    <row r="12" spans="2:20" ht="15" thickBot="1" x14ac:dyDescent="0.35">
      <c r="B12" s="2" t="s">
        <v>11</v>
      </c>
      <c r="C12" s="2">
        <v>184</v>
      </c>
      <c r="D12" s="2">
        <v>113.22</v>
      </c>
      <c r="E12" s="2">
        <v>332.9</v>
      </c>
      <c r="F12" s="2">
        <v>470.9</v>
      </c>
      <c r="G12" s="2" t="s">
        <v>158</v>
      </c>
      <c r="H12" s="2">
        <v>54</v>
      </c>
      <c r="I12" s="2" t="s">
        <v>158</v>
      </c>
      <c r="J12" s="3" t="s">
        <v>1</v>
      </c>
      <c r="L12" s="2" t="str">
        <f t="shared" si="1"/>
        <v>TC_Ed_Open login page</v>
      </c>
      <c r="M12" s="2">
        <f t="shared" si="2"/>
        <v>184</v>
      </c>
      <c r="N12" s="2">
        <f t="shared" si="3"/>
        <v>113.22</v>
      </c>
      <c r="O12" s="2">
        <f t="shared" si="4"/>
        <v>332.9</v>
      </c>
      <c r="P12" s="2">
        <f t="shared" si="5"/>
        <v>470.9</v>
      </c>
      <c r="Q12" s="2">
        <f t="shared" si="6"/>
        <v>3120</v>
      </c>
      <c r="R12" s="2">
        <f t="shared" si="7"/>
        <v>54</v>
      </c>
      <c r="S12" s="2">
        <f t="shared" si="8"/>
        <v>3120</v>
      </c>
      <c r="T12" s="3" t="str">
        <f t="shared" si="9"/>
        <v>-</v>
      </c>
    </row>
    <row r="13" spans="2:20" ht="15" thickBot="1" x14ac:dyDescent="0.35">
      <c r="B13" s="2" t="s">
        <v>14</v>
      </c>
      <c r="C13" s="2" t="s">
        <v>197</v>
      </c>
      <c r="D13" s="2">
        <v>47.7</v>
      </c>
      <c r="E13" s="2">
        <v>214.7</v>
      </c>
      <c r="F13" s="2">
        <v>519.04999999999995</v>
      </c>
      <c r="G13" s="2" t="s">
        <v>198</v>
      </c>
      <c r="H13" s="2">
        <v>0</v>
      </c>
      <c r="I13" s="2" t="s">
        <v>199</v>
      </c>
      <c r="J13" s="3" t="s">
        <v>1</v>
      </c>
      <c r="L13" s="2" t="str">
        <f t="shared" si="1"/>
        <v>TC_Ed_Open Predefined Date</v>
      </c>
      <c r="M13" s="2">
        <f t="shared" si="2"/>
        <v>9140</v>
      </c>
      <c r="N13" s="2">
        <f t="shared" si="3"/>
        <v>47.7</v>
      </c>
      <c r="O13" s="2">
        <f t="shared" si="4"/>
        <v>214.7</v>
      </c>
      <c r="P13" s="2">
        <f t="shared" si="5"/>
        <v>519.04999999999995</v>
      </c>
      <c r="Q13" s="2">
        <f t="shared" si="6"/>
        <v>7090</v>
      </c>
      <c r="R13" s="2">
        <f t="shared" si="7"/>
        <v>0</v>
      </c>
      <c r="S13" s="2">
        <f t="shared" si="8"/>
        <v>7150</v>
      </c>
      <c r="T13" s="3" t="str">
        <f t="shared" si="9"/>
        <v>-</v>
      </c>
    </row>
    <row r="14" spans="2:20" ht="15" thickBot="1" x14ac:dyDescent="0.35">
      <c r="B14" s="2" t="s">
        <v>15</v>
      </c>
      <c r="C14" s="2">
        <v>184</v>
      </c>
      <c r="D14" s="2">
        <v>22.16</v>
      </c>
      <c r="E14" s="2">
        <v>117.1</v>
      </c>
      <c r="F14" s="2">
        <v>171.65</v>
      </c>
      <c r="G14" s="2">
        <v>687</v>
      </c>
      <c r="H14" s="2">
        <v>5</v>
      </c>
      <c r="I14" s="2">
        <v>690</v>
      </c>
      <c r="J14" s="3" t="s">
        <v>1</v>
      </c>
      <c r="L14" s="2" t="str">
        <f>IF(ISERR(FIND(" K",B14,1)),B14,REPLACE(B14,FIND(" K",B14,1),2,"")*1000)</f>
        <v>TC_Ed_Open Home page</v>
      </c>
      <c r="M14" s="2">
        <f t="shared" si="2"/>
        <v>184</v>
      </c>
      <c r="N14" s="2">
        <f t="shared" si="3"/>
        <v>22.16</v>
      </c>
      <c r="O14" s="2">
        <f t="shared" si="4"/>
        <v>117.1</v>
      </c>
      <c r="P14" s="2">
        <f t="shared" si="5"/>
        <v>171.65</v>
      </c>
      <c r="Q14" s="2">
        <f t="shared" si="6"/>
        <v>687</v>
      </c>
      <c r="R14" s="2">
        <f t="shared" si="7"/>
        <v>5</v>
      </c>
      <c r="S14" s="2">
        <f t="shared" si="8"/>
        <v>690</v>
      </c>
      <c r="T14" s="3" t="str">
        <f t="shared" si="9"/>
        <v>-</v>
      </c>
    </row>
    <row r="15" spans="2:20" ht="15" thickBot="1" x14ac:dyDescent="0.35">
      <c r="B15" s="2" t="s">
        <v>16</v>
      </c>
      <c r="C15" s="2">
        <v>184</v>
      </c>
      <c r="D15" s="2">
        <v>41.74</v>
      </c>
      <c r="E15" s="2">
        <v>286.89999999999998</v>
      </c>
      <c r="F15" s="2">
        <v>385.85</v>
      </c>
      <c r="G15" s="2">
        <v>795.3</v>
      </c>
      <c r="H15" s="2">
        <v>7</v>
      </c>
      <c r="I15" s="2">
        <v>799</v>
      </c>
      <c r="J15" s="3" t="s">
        <v>1</v>
      </c>
      <c r="L15" s="2" t="str">
        <f t="shared" si="1"/>
        <v>TC_Ed_Login</v>
      </c>
      <c r="M15" s="2">
        <f t="shared" si="2"/>
        <v>184</v>
      </c>
      <c r="N15" s="2">
        <f t="shared" si="3"/>
        <v>41.74</v>
      </c>
      <c r="O15" s="2">
        <f t="shared" si="4"/>
        <v>286.89999999999998</v>
      </c>
      <c r="P15" s="2">
        <f t="shared" si="5"/>
        <v>385.85</v>
      </c>
      <c r="Q15" s="2">
        <f t="shared" si="6"/>
        <v>795.3</v>
      </c>
      <c r="R15" s="2">
        <f t="shared" si="7"/>
        <v>7</v>
      </c>
      <c r="S15" s="2">
        <f t="shared" si="8"/>
        <v>799</v>
      </c>
      <c r="T15" s="3" t="str">
        <f t="shared" si="9"/>
        <v>-</v>
      </c>
    </row>
    <row r="16" spans="2:20" ht="15" thickBot="1" x14ac:dyDescent="0.35">
      <c r="B16" s="2" t="s">
        <v>17</v>
      </c>
      <c r="C16" s="2">
        <v>182</v>
      </c>
      <c r="D16" s="2">
        <v>24.06</v>
      </c>
      <c r="E16" s="2">
        <v>127.4</v>
      </c>
      <c r="F16" s="2">
        <v>346.95</v>
      </c>
      <c r="G16" s="2">
        <v>547</v>
      </c>
      <c r="H16" s="2">
        <v>5</v>
      </c>
      <c r="I16" s="2">
        <v>547</v>
      </c>
      <c r="J16" s="3" t="s">
        <v>1</v>
      </c>
      <c r="L16" s="2" t="str">
        <f t="shared" si="1"/>
        <v>TC_Ed_LogOff</v>
      </c>
      <c r="M16" s="2">
        <f t="shared" si="2"/>
        <v>182</v>
      </c>
      <c r="N16" s="2">
        <f t="shared" si="3"/>
        <v>24.06</v>
      </c>
      <c r="O16" s="2">
        <f t="shared" si="4"/>
        <v>127.4</v>
      </c>
      <c r="P16" s="2">
        <f t="shared" si="5"/>
        <v>346.95</v>
      </c>
      <c r="Q16" s="2">
        <f t="shared" si="6"/>
        <v>547</v>
      </c>
      <c r="R16" s="2">
        <f t="shared" si="7"/>
        <v>5</v>
      </c>
      <c r="S16" s="2">
        <f t="shared" si="8"/>
        <v>547</v>
      </c>
      <c r="T16" s="3" t="str">
        <f t="shared" si="9"/>
        <v>-</v>
      </c>
    </row>
    <row r="17" spans="2:20" ht="15" thickBot="1" x14ac:dyDescent="0.35">
      <c r="B17" s="2" t="s">
        <v>18</v>
      </c>
      <c r="C17" s="2" t="s">
        <v>44</v>
      </c>
      <c r="D17" s="2">
        <v>120.28</v>
      </c>
      <c r="E17" s="2">
        <v>479.2</v>
      </c>
      <c r="F17" s="2" t="s">
        <v>118</v>
      </c>
      <c r="G17" s="2" t="s">
        <v>90</v>
      </c>
      <c r="H17" s="2">
        <v>39</v>
      </c>
      <c r="I17" s="2" t="s">
        <v>84</v>
      </c>
      <c r="J17" s="3" t="s">
        <v>1</v>
      </c>
      <c r="L17" s="2" t="str">
        <f t="shared" si="1"/>
        <v>TC_Ad_Open login page</v>
      </c>
      <c r="M17" s="2">
        <f t="shared" si="2"/>
        <v>1520</v>
      </c>
      <c r="N17" s="2">
        <f t="shared" si="3"/>
        <v>120.28</v>
      </c>
      <c r="O17" s="2">
        <f t="shared" si="4"/>
        <v>479.2</v>
      </c>
      <c r="P17" s="2">
        <f t="shared" si="5"/>
        <v>1070</v>
      </c>
      <c r="Q17" s="2">
        <f t="shared" si="6"/>
        <v>4790</v>
      </c>
      <c r="R17" s="2">
        <f t="shared" si="7"/>
        <v>39</v>
      </c>
      <c r="S17" s="2">
        <f t="shared" si="8"/>
        <v>4820</v>
      </c>
      <c r="T17" s="3" t="str">
        <f t="shared" si="9"/>
        <v>-</v>
      </c>
    </row>
    <row r="18" spans="2:20" ht="15" thickBot="1" x14ac:dyDescent="0.35">
      <c r="B18" s="2" t="s">
        <v>19</v>
      </c>
      <c r="C18" s="2" t="s">
        <v>200</v>
      </c>
      <c r="D18" s="2">
        <v>111.28</v>
      </c>
      <c r="E18" s="2">
        <v>395.3</v>
      </c>
      <c r="F18" s="2" t="s">
        <v>135</v>
      </c>
      <c r="G18" s="2" t="s">
        <v>201</v>
      </c>
      <c r="H18" s="2">
        <v>8</v>
      </c>
      <c r="I18" s="2" t="s">
        <v>93</v>
      </c>
      <c r="J18" s="3" t="s">
        <v>1</v>
      </c>
      <c r="L18" s="2" t="str">
        <f t="shared" si="1"/>
        <v>TC_Ad_Open Users page</v>
      </c>
      <c r="M18" s="2">
        <f t="shared" si="2"/>
        <v>15150</v>
      </c>
      <c r="N18" s="2">
        <f t="shared" si="3"/>
        <v>111.28</v>
      </c>
      <c r="O18" s="2">
        <f t="shared" si="4"/>
        <v>395.3</v>
      </c>
      <c r="P18" s="2">
        <f t="shared" si="5"/>
        <v>1180</v>
      </c>
      <c r="Q18" s="2">
        <f t="shared" si="6"/>
        <v>6120</v>
      </c>
      <c r="R18" s="2">
        <f t="shared" si="7"/>
        <v>8</v>
      </c>
      <c r="S18" s="2">
        <f t="shared" si="8"/>
        <v>7220</v>
      </c>
      <c r="T18" s="3" t="str">
        <f t="shared" si="9"/>
        <v>-</v>
      </c>
    </row>
    <row r="19" spans="2:20" ht="15" thickBot="1" x14ac:dyDescent="0.35">
      <c r="B19" s="2" t="s">
        <v>20</v>
      </c>
      <c r="C19" s="2" t="s">
        <v>200</v>
      </c>
      <c r="D19" s="2">
        <v>47.06</v>
      </c>
      <c r="E19" s="2">
        <v>208.5</v>
      </c>
      <c r="F19" s="2">
        <v>599.95000000000005</v>
      </c>
      <c r="G19" s="2" t="s">
        <v>202</v>
      </c>
      <c r="H19" s="2">
        <v>2</v>
      </c>
      <c r="I19" s="2" t="s">
        <v>203</v>
      </c>
      <c r="J19" s="3" t="s">
        <v>1</v>
      </c>
      <c r="L19" s="2" t="str">
        <f t="shared" si="1"/>
        <v>TC_Ad_Open USERS menu</v>
      </c>
      <c r="M19" s="2">
        <f t="shared" si="2"/>
        <v>15150</v>
      </c>
      <c r="N19" s="2">
        <f t="shared" si="3"/>
        <v>47.06</v>
      </c>
      <c r="O19" s="2">
        <f t="shared" si="4"/>
        <v>208.5</v>
      </c>
      <c r="P19" s="2">
        <f t="shared" si="5"/>
        <v>599.95000000000005</v>
      </c>
      <c r="Q19" s="2">
        <f t="shared" si="6"/>
        <v>6180</v>
      </c>
      <c r="R19" s="2">
        <f t="shared" si="7"/>
        <v>2</v>
      </c>
      <c r="S19" s="2">
        <f t="shared" si="8"/>
        <v>6670</v>
      </c>
      <c r="T19" s="3" t="str">
        <f t="shared" si="9"/>
        <v>-</v>
      </c>
    </row>
    <row r="20" spans="2:20" ht="15" thickBot="1" x14ac:dyDescent="0.35">
      <c r="B20" s="2" t="s">
        <v>21</v>
      </c>
      <c r="C20" s="2" t="s">
        <v>44</v>
      </c>
      <c r="D20" s="2">
        <v>46.06</v>
      </c>
      <c r="E20" s="2">
        <v>199.6</v>
      </c>
      <c r="F20" s="2">
        <v>280.95</v>
      </c>
      <c r="G20" s="2" t="s">
        <v>204</v>
      </c>
      <c r="H20" s="2">
        <v>4</v>
      </c>
      <c r="I20" s="2" t="s">
        <v>204</v>
      </c>
      <c r="J20" s="3" t="s">
        <v>1</v>
      </c>
      <c r="L20" s="2" t="str">
        <f t="shared" si="1"/>
        <v>TC_Ad_Open Home page</v>
      </c>
      <c r="M20" s="2">
        <f t="shared" si="2"/>
        <v>1520</v>
      </c>
      <c r="N20" s="2">
        <f t="shared" si="3"/>
        <v>46.06</v>
      </c>
      <c r="O20" s="2">
        <f t="shared" si="4"/>
        <v>199.6</v>
      </c>
      <c r="P20" s="2">
        <f t="shared" si="5"/>
        <v>280.95</v>
      </c>
      <c r="Q20" s="2">
        <f t="shared" si="6"/>
        <v>7010</v>
      </c>
      <c r="R20" s="2">
        <f t="shared" si="7"/>
        <v>4</v>
      </c>
      <c r="S20" s="2">
        <f t="shared" si="8"/>
        <v>7010</v>
      </c>
      <c r="T20" s="3" t="str">
        <f t="shared" si="9"/>
        <v>-</v>
      </c>
    </row>
    <row r="21" spans="2:20" ht="15" thickBot="1" x14ac:dyDescent="0.35">
      <c r="B21" s="2" t="s">
        <v>22</v>
      </c>
      <c r="C21" s="2" t="s">
        <v>200</v>
      </c>
      <c r="D21" s="2">
        <v>48.49</v>
      </c>
      <c r="E21" s="2">
        <v>202.8</v>
      </c>
      <c r="F21" s="2">
        <v>872.65</v>
      </c>
      <c r="G21" s="2" t="s">
        <v>134</v>
      </c>
      <c r="H21" s="2">
        <v>1</v>
      </c>
      <c r="I21" s="2" t="s">
        <v>205</v>
      </c>
      <c r="J21" s="3" t="s">
        <v>1</v>
      </c>
      <c r="L21" s="2" t="str">
        <f t="shared" si="1"/>
        <v>TC_Ad_Open Admin Page</v>
      </c>
      <c r="M21" s="2">
        <f t="shared" si="2"/>
        <v>15150</v>
      </c>
      <c r="N21" s="2">
        <f t="shared" si="3"/>
        <v>48.49</v>
      </c>
      <c r="O21" s="2">
        <f t="shared" si="4"/>
        <v>202.8</v>
      </c>
      <c r="P21" s="2">
        <f t="shared" si="5"/>
        <v>872.65</v>
      </c>
      <c r="Q21" s="2">
        <f t="shared" si="6"/>
        <v>5920</v>
      </c>
      <c r="R21" s="2">
        <f t="shared" si="7"/>
        <v>1</v>
      </c>
      <c r="S21" s="2">
        <f t="shared" si="8"/>
        <v>6320</v>
      </c>
      <c r="T21" s="3" t="str">
        <f t="shared" si="9"/>
        <v>-</v>
      </c>
    </row>
    <row r="22" spans="2:20" ht="15" thickBot="1" x14ac:dyDescent="0.35">
      <c r="B22" s="2" t="s">
        <v>24</v>
      </c>
      <c r="C22" s="2" t="s">
        <v>44</v>
      </c>
      <c r="D22" s="2">
        <v>79.59</v>
      </c>
      <c r="E22" s="2">
        <v>343.6</v>
      </c>
      <c r="F22" s="2">
        <v>554.54999999999995</v>
      </c>
      <c r="G22" s="2" t="s">
        <v>206</v>
      </c>
      <c r="H22" s="2">
        <v>8</v>
      </c>
      <c r="I22" s="2" t="s">
        <v>117</v>
      </c>
      <c r="J22" s="3" t="s">
        <v>1</v>
      </c>
      <c r="L22" s="2" t="str">
        <f t="shared" si="1"/>
        <v>TC_Ad_Login</v>
      </c>
      <c r="M22" s="2">
        <f t="shared" si="2"/>
        <v>1520</v>
      </c>
      <c r="N22" s="2">
        <f t="shared" si="3"/>
        <v>79.59</v>
      </c>
      <c r="O22" s="2">
        <f t="shared" si="4"/>
        <v>343.6</v>
      </c>
      <c r="P22" s="2">
        <f t="shared" si="5"/>
        <v>554.54999999999995</v>
      </c>
      <c r="Q22" s="2">
        <f t="shared" si="6"/>
        <v>9820</v>
      </c>
      <c r="R22" s="2">
        <f t="shared" si="7"/>
        <v>8</v>
      </c>
      <c r="S22" s="2">
        <f t="shared" si="8"/>
        <v>9900</v>
      </c>
      <c r="T22" s="3" t="str">
        <f t="shared" si="9"/>
        <v>-</v>
      </c>
    </row>
    <row r="23" spans="2:20" ht="15" thickBot="1" x14ac:dyDescent="0.35">
      <c r="B23" s="2" t="s">
        <v>25</v>
      </c>
      <c r="C23" s="2" t="s">
        <v>69</v>
      </c>
      <c r="D23" s="2">
        <v>47.95</v>
      </c>
      <c r="E23" s="2">
        <v>246.5</v>
      </c>
      <c r="F23" s="2">
        <v>423.15</v>
      </c>
      <c r="G23" s="2" t="s">
        <v>138</v>
      </c>
      <c r="H23" s="2">
        <v>6</v>
      </c>
      <c r="I23" s="2" t="s">
        <v>140</v>
      </c>
      <c r="J23" s="3" t="s">
        <v>1</v>
      </c>
      <c r="L23" s="2" t="str">
        <f t="shared" si="1"/>
        <v>TC_Ad_LogOff</v>
      </c>
      <c r="M23" s="2">
        <f t="shared" si="2"/>
        <v>1510</v>
      </c>
      <c r="N23" s="2">
        <f t="shared" si="3"/>
        <v>47.95</v>
      </c>
      <c r="O23" s="2">
        <f t="shared" si="4"/>
        <v>246.5</v>
      </c>
      <c r="P23" s="2">
        <f t="shared" si="5"/>
        <v>423.15</v>
      </c>
      <c r="Q23" s="2">
        <f t="shared" si="6"/>
        <v>7510</v>
      </c>
      <c r="R23" s="2">
        <f t="shared" si="7"/>
        <v>6</v>
      </c>
      <c r="S23" s="2">
        <f t="shared" si="8"/>
        <v>7550</v>
      </c>
      <c r="T23" s="3" t="str">
        <f t="shared" si="9"/>
        <v>-</v>
      </c>
    </row>
    <row r="24" spans="2:20" ht="15" thickBot="1" x14ac:dyDescent="0.35">
      <c r="B24" s="2" t="s">
        <v>27</v>
      </c>
      <c r="C24" s="2" t="s">
        <v>207</v>
      </c>
      <c r="D24" s="2">
        <v>129.94999999999999</v>
      </c>
      <c r="E24" s="2">
        <v>503</v>
      </c>
      <c r="F24" s="2" t="s">
        <v>51</v>
      </c>
      <c r="G24" s="2" t="s">
        <v>136</v>
      </c>
      <c r="H24" s="2">
        <v>4</v>
      </c>
      <c r="I24" s="2" t="s">
        <v>136</v>
      </c>
      <c r="J24" s="3" t="s">
        <v>1</v>
      </c>
      <c r="L24" s="2" t="str">
        <f t="shared" si="1"/>
        <v>TC_Ad_Delete user</v>
      </c>
      <c r="M24" s="2">
        <f t="shared" si="2"/>
        <v>7630</v>
      </c>
      <c r="N24" s="2">
        <f t="shared" si="3"/>
        <v>129.94999999999999</v>
      </c>
      <c r="O24" s="2">
        <f t="shared" si="4"/>
        <v>503</v>
      </c>
      <c r="P24" s="2">
        <f t="shared" si="5"/>
        <v>1450</v>
      </c>
      <c r="Q24" s="2">
        <f t="shared" si="6"/>
        <v>8170</v>
      </c>
      <c r="R24" s="2">
        <f t="shared" si="7"/>
        <v>4</v>
      </c>
      <c r="S24" s="2">
        <f t="shared" si="8"/>
        <v>8170</v>
      </c>
      <c r="T24" s="3" t="str">
        <f t="shared" si="9"/>
        <v>-</v>
      </c>
    </row>
    <row r="25" spans="2:20" ht="15" thickBot="1" x14ac:dyDescent="0.35">
      <c r="B25" s="2" t="s">
        <v>33</v>
      </c>
      <c r="C25" s="2" t="s">
        <v>208</v>
      </c>
      <c r="D25" s="2">
        <v>64.94</v>
      </c>
      <c r="E25" s="2">
        <v>262.39999999999998</v>
      </c>
      <c r="F25" s="2">
        <v>866.35</v>
      </c>
      <c r="G25" s="2" t="s">
        <v>122</v>
      </c>
      <c r="H25" s="2">
        <v>3</v>
      </c>
      <c r="I25" s="2" t="s">
        <v>196</v>
      </c>
      <c r="J25" s="3" t="s">
        <v>1</v>
      </c>
      <c r="L25" s="2" t="str">
        <f t="shared" si="1"/>
        <v>Open Random post</v>
      </c>
      <c r="M25" s="2">
        <f t="shared" si="2"/>
        <v>52560</v>
      </c>
      <c r="N25" s="2">
        <f t="shared" si="3"/>
        <v>64.94</v>
      </c>
      <c r="O25" s="2">
        <f t="shared" si="4"/>
        <v>262.39999999999998</v>
      </c>
      <c r="P25" s="2">
        <f t="shared" si="5"/>
        <v>866.35</v>
      </c>
      <c r="Q25" s="2">
        <f t="shared" si="6"/>
        <v>6240</v>
      </c>
      <c r="R25" s="2">
        <f t="shared" si="7"/>
        <v>3</v>
      </c>
      <c r="S25" s="2">
        <f t="shared" si="8"/>
        <v>7160</v>
      </c>
      <c r="T25" s="3" t="str">
        <f t="shared" si="9"/>
        <v>-</v>
      </c>
    </row>
    <row r="26" spans="2:20" ht="15" thickBot="1" x14ac:dyDescent="0.35">
      <c r="B26" s="2" t="s">
        <v>29</v>
      </c>
      <c r="C26" s="2" t="s">
        <v>197</v>
      </c>
      <c r="D26" s="2">
        <v>579.64</v>
      </c>
      <c r="E26" s="2" t="s">
        <v>54</v>
      </c>
      <c r="F26" s="2" t="s">
        <v>81</v>
      </c>
      <c r="G26" s="2" t="s">
        <v>209</v>
      </c>
      <c r="H26" s="2">
        <v>4</v>
      </c>
      <c r="I26" s="2" t="s">
        <v>210</v>
      </c>
      <c r="J26" s="3" t="s">
        <v>116</v>
      </c>
      <c r="L26" s="2" t="str">
        <f t="shared" si="1"/>
        <v>TC_Ed_Editpost</v>
      </c>
      <c r="M26" s="2">
        <f t="shared" si="2"/>
        <v>9140</v>
      </c>
      <c r="N26" s="2">
        <f t="shared" si="3"/>
        <v>579.64</v>
      </c>
      <c r="O26" s="2">
        <f t="shared" si="4"/>
        <v>1640</v>
      </c>
      <c r="P26" s="2">
        <f t="shared" si="5"/>
        <v>3800</v>
      </c>
      <c r="Q26" s="2">
        <f t="shared" si="6"/>
        <v>8870</v>
      </c>
      <c r="R26" s="2">
        <f t="shared" si="7"/>
        <v>4</v>
      </c>
      <c r="S26" s="2">
        <f t="shared" si="8"/>
        <v>8880</v>
      </c>
      <c r="T26" s="3">
        <f t="shared" si="9"/>
        <v>1340</v>
      </c>
    </row>
    <row r="27" spans="2:20" ht="15" thickBot="1" x14ac:dyDescent="0.35">
      <c r="B27" s="2" t="s">
        <v>30</v>
      </c>
      <c r="C27" s="2" t="s">
        <v>211</v>
      </c>
      <c r="D27" s="2">
        <v>157.87</v>
      </c>
      <c r="E27" s="2">
        <v>606.29999999999995</v>
      </c>
      <c r="F27" s="2" t="s">
        <v>46</v>
      </c>
      <c r="G27" s="2" t="s">
        <v>94</v>
      </c>
      <c r="H27" s="2">
        <v>1</v>
      </c>
      <c r="I27" s="2" t="s">
        <v>199</v>
      </c>
      <c r="J27" s="3">
        <v>71</v>
      </c>
      <c r="L27" s="2" t="str">
        <f t="shared" si="1"/>
        <v>leave a comment</v>
      </c>
      <c r="M27" s="2">
        <f t="shared" si="2"/>
        <v>16170.000000000002</v>
      </c>
      <c r="N27" s="2">
        <f t="shared" si="3"/>
        <v>157.87</v>
      </c>
      <c r="O27" s="2">
        <f t="shared" si="4"/>
        <v>606.29999999999995</v>
      </c>
      <c r="P27" s="2">
        <f t="shared" si="5"/>
        <v>1210</v>
      </c>
      <c r="Q27" s="2">
        <f t="shared" si="6"/>
        <v>5900</v>
      </c>
      <c r="R27" s="2">
        <f t="shared" si="7"/>
        <v>1</v>
      </c>
      <c r="S27" s="2">
        <f t="shared" si="8"/>
        <v>7150</v>
      </c>
      <c r="T27" s="3">
        <f t="shared" si="9"/>
        <v>71</v>
      </c>
    </row>
    <row r="28" spans="2:20" ht="15" thickBot="1" x14ac:dyDescent="0.35">
      <c r="B28" s="2" t="s">
        <v>12</v>
      </c>
      <c r="C28" s="2" t="s">
        <v>197</v>
      </c>
      <c r="D28" s="2">
        <v>72.83</v>
      </c>
      <c r="E28" s="2">
        <v>296.89999999999998</v>
      </c>
      <c r="F28" s="2">
        <v>889.4</v>
      </c>
      <c r="G28" s="2" t="s">
        <v>94</v>
      </c>
      <c r="H28" s="2">
        <v>0</v>
      </c>
      <c r="I28" s="2" t="s">
        <v>94</v>
      </c>
      <c r="J28" s="3">
        <v>37</v>
      </c>
      <c r="L28" s="2" t="str">
        <f t="shared" si="1"/>
        <v>TC_Ed_Open editpost page</v>
      </c>
      <c r="M28" s="2">
        <f t="shared" si="2"/>
        <v>9140</v>
      </c>
      <c r="N28" s="2">
        <f t="shared" si="3"/>
        <v>72.83</v>
      </c>
      <c r="O28" s="2">
        <f t="shared" si="4"/>
        <v>296.89999999999998</v>
      </c>
      <c r="P28" s="2">
        <f t="shared" si="5"/>
        <v>889.4</v>
      </c>
      <c r="Q28" s="2">
        <f t="shared" si="6"/>
        <v>5900</v>
      </c>
      <c r="R28" s="2">
        <f t="shared" si="7"/>
        <v>0</v>
      </c>
      <c r="S28" s="2">
        <f t="shared" si="8"/>
        <v>5900</v>
      </c>
      <c r="T28" s="3">
        <f t="shared" si="9"/>
        <v>37</v>
      </c>
    </row>
    <row r="29" spans="2:20" ht="15" thickBot="1" x14ac:dyDescent="0.35">
      <c r="B29" s="2" t="s">
        <v>32</v>
      </c>
      <c r="C29" s="2" t="s">
        <v>212</v>
      </c>
      <c r="D29" s="2">
        <v>164.67</v>
      </c>
      <c r="E29" s="2">
        <v>644</v>
      </c>
      <c r="F29" s="2" t="s">
        <v>131</v>
      </c>
      <c r="G29" s="2" t="s">
        <v>213</v>
      </c>
      <c r="H29" s="2">
        <v>0</v>
      </c>
      <c r="I29" s="2" t="s">
        <v>210</v>
      </c>
      <c r="J29" s="3">
        <v>25</v>
      </c>
      <c r="L29" s="2" t="str">
        <f t="shared" si="1"/>
        <v>TC_Ad_Add user</v>
      </c>
      <c r="M29" s="2">
        <f t="shared" si="2"/>
        <v>7520</v>
      </c>
      <c r="N29" s="2">
        <f t="shared" si="3"/>
        <v>164.67</v>
      </c>
      <c r="O29" s="2">
        <f t="shared" si="4"/>
        <v>644</v>
      </c>
      <c r="P29" s="2">
        <f t="shared" si="5"/>
        <v>1920</v>
      </c>
      <c r="Q29" s="2">
        <f t="shared" si="6"/>
        <v>8820</v>
      </c>
      <c r="R29" s="2">
        <f t="shared" si="7"/>
        <v>0</v>
      </c>
      <c r="S29" s="2">
        <f t="shared" si="8"/>
        <v>8880</v>
      </c>
      <c r="T29" s="3">
        <f t="shared" si="9"/>
        <v>25</v>
      </c>
    </row>
    <row r="30" spans="2:20" ht="15" thickBot="1" x14ac:dyDescent="0.35">
      <c r="B30" s="2" t="s">
        <v>13</v>
      </c>
      <c r="C30" s="2" t="s">
        <v>214</v>
      </c>
      <c r="D30" s="2">
        <v>56.04</v>
      </c>
      <c r="E30" s="2">
        <v>238.5</v>
      </c>
      <c r="F30" s="2">
        <v>459.2</v>
      </c>
      <c r="G30" s="2" t="s">
        <v>215</v>
      </c>
      <c r="H30" s="2">
        <v>5</v>
      </c>
      <c r="I30" s="2" t="s">
        <v>216</v>
      </c>
      <c r="J30" s="3">
        <v>1</v>
      </c>
      <c r="L30" s="2" t="str">
        <f t="shared" si="1"/>
        <v>TC_Ed_Open Random post</v>
      </c>
      <c r="M30" s="2">
        <f t="shared" si="2"/>
        <v>9110</v>
      </c>
      <c r="N30" s="2">
        <f t="shared" si="3"/>
        <v>56.04</v>
      </c>
      <c r="O30" s="2">
        <f t="shared" si="4"/>
        <v>238.5</v>
      </c>
      <c r="P30" s="2">
        <f t="shared" si="5"/>
        <v>459.2</v>
      </c>
      <c r="Q30" s="2">
        <f t="shared" si="6"/>
        <v>8850</v>
      </c>
      <c r="R30" s="2">
        <f t="shared" si="7"/>
        <v>5</v>
      </c>
      <c r="S30" s="2">
        <f t="shared" si="8"/>
        <v>8920</v>
      </c>
      <c r="T30" s="3">
        <f t="shared" si="9"/>
        <v>1</v>
      </c>
    </row>
    <row r="31" spans="2:20" ht="15" thickBot="1" x14ac:dyDescent="0.35">
      <c r="B31" s="2" t="s">
        <v>28</v>
      </c>
      <c r="C31" s="2" t="s">
        <v>217</v>
      </c>
      <c r="D31" s="2">
        <v>131.86000000000001</v>
      </c>
      <c r="E31" s="2">
        <v>610.79999999999995</v>
      </c>
      <c r="F31" s="2" t="s">
        <v>82</v>
      </c>
      <c r="G31" s="2" t="s">
        <v>150</v>
      </c>
      <c r="H31" s="2">
        <v>3</v>
      </c>
      <c r="I31" s="2" t="s">
        <v>191</v>
      </c>
      <c r="J31" s="3">
        <v>1</v>
      </c>
      <c r="L31" s="2" t="str">
        <f t="shared" ref="L31" si="10">IF(ISERR(FIND(" K",B31,1)),B31,REPLACE(B31,FIND(" K",B31,1),2,"")*1000)</f>
        <v>Open first post</v>
      </c>
      <c r="M31" s="2">
        <f t="shared" ref="M31" si="11">IF(ISERR(FIND(" K",C31,1)),C31,REPLACE(C31,FIND(" K",C31,1),2,"")*1000)</f>
        <v>27710</v>
      </c>
      <c r="N31" s="2">
        <f t="shared" ref="N31" si="12">IF(ISERR(FIND(" K",D31,1)),D31,REPLACE(D31,FIND(" K",D31,1),2,"")*1000)</f>
        <v>131.86000000000001</v>
      </c>
      <c r="O31" s="2">
        <f t="shared" ref="O31" si="13">IF(ISERR(FIND(" K",E31,1)),E31,REPLACE(E31,FIND(" K",E31,1),2,"")*1000)</f>
        <v>610.79999999999995</v>
      </c>
      <c r="P31" s="2">
        <f t="shared" ref="P31" si="14">IF(ISERR(FIND(" K",F31,1)),F31,REPLACE(F31,FIND(" K",F31,1),2,"")*1000)</f>
        <v>1020</v>
      </c>
      <c r="Q31" s="2">
        <f t="shared" ref="Q31" si="15">IF(ISERR(FIND(" K",G31,1)),G31,REPLACE(G31,FIND(" K",G31,1),2,"")*1000)</f>
        <v>5960</v>
      </c>
      <c r="R31" s="2">
        <f t="shared" ref="R31" si="16">IF(ISERR(FIND(" K",H31,1)),H31,REPLACE(H31,FIND(" K",H31,1),2,"")*1000)</f>
        <v>3</v>
      </c>
      <c r="S31" s="2">
        <f t="shared" ref="S31" si="17">IF(ISERR(FIND(" K",I31,1)),I31,REPLACE(I31,FIND(" K",I31,1),2,"")*1000)</f>
        <v>7140</v>
      </c>
      <c r="T31" s="3">
        <f t="shared" ref="T31" si="18">IF(ISERR(FIND(" K",J31,1)),J31,REPLACE(J31,FIND(" K",J31,1),2,"")*1000)</f>
        <v>1</v>
      </c>
    </row>
    <row r="33" spans="12:15" x14ac:dyDescent="0.3">
      <c r="L33" s="1" t="s">
        <v>123</v>
      </c>
      <c r="M33" s="1" t="s">
        <v>124</v>
      </c>
    </row>
    <row r="34" spans="12:15" x14ac:dyDescent="0.3">
      <c r="L34" t="s">
        <v>58</v>
      </c>
      <c r="M34">
        <v>15.2</v>
      </c>
    </row>
    <row r="35" spans="12:15" x14ac:dyDescent="0.3">
      <c r="L35" t="s">
        <v>59</v>
      </c>
      <c r="M35">
        <v>11.5</v>
      </c>
    </row>
    <row r="36" spans="12:15" x14ac:dyDescent="0.3">
      <c r="L36" t="s">
        <v>60</v>
      </c>
      <c r="M36">
        <v>100</v>
      </c>
    </row>
    <row r="37" spans="12:15" x14ac:dyDescent="0.3">
      <c r="L37" t="s">
        <v>61</v>
      </c>
      <c r="M37">
        <v>70.7</v>
      </c>
    </row>
    <row r="38" spans="12:15" x14ac:dyDescent="0.3">
      <c r="L38" t="s">
        <v>62</v>
      </c>
      <c r="M38">
        <v>89.2</v>
      </c>
    </row>
    <row r="39" spans="12:15" x14ac:dyDescent="0.3">
      <c r="L39" t="s">
        <v>63</v>
      </c>
      <c r="M39">
        <v>81.7</v>
      </c>
    </row>
    <row r="40" spans="12:15" x14ac:dyDescent="0.3">
      <c r="L40" t="s">
        <v>72</v>
      </c>
      <c r="M40" s="26" t="s">
        <v>68</v>
      </c>
      <c r="N40" s="27" t="s">
        <v>142</v>
      </c>
    </row>
    <row r="41" spans="12:15" x14ac:dyDescent="0.3">
      <c r="L41" t="s">
        <v>64</v>
      </c>
      <c r="M41" s="9">
        <f>(O41-N41)/1000</f>
        <v>28806.526000000002</v>
      </c>
      <c r="N41" t="str">
        <f>MID(N40,FIND("&amp;from=",N40,1)+6,13)</f>
        <v>1679525866211</v>
      </c>
      <c r="O41" t="str">
        <f>MID(N40,FIND("&amp;to=",N40,1)+4,13)</f>
        <v>1679554672737</v>
      </c>
    </row>
    <row r="43" spans="12:15" x14ac:dyDescent="0.3">
      <c r="L43" t="s">
        <v>65</v>
      </c>
      <c r="M43">
        <v>330784</v>
      </c>
    </row>
    <row r="44" spans="12:15" x14ac:dyDescent="0.3">
      <c r="L44" t="s">
        <v>66</v>
      </c>
      <c r="M44">
        <f>SUM(T:T)</f>
        <v>1475</v>
      </c>
    </row>
    <row r="45" spans="12:15" x14ac:dyDescent="0.3">
      <c r="L45" t="s">
        <v>67</v>
      </c>
      <c r="M45" s="8">
        <f>M44/M43*100</f>
        <v>0.44591032214375548</v>
      </c>
    </row>
  </sheetData>
  <hyperlinks>
    <hyperlink ref="N40" r:id="rId1" xr:uid="{4723348D-5DAB-4BF9-ABE0-62CAF1929653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&gt;&gt;&gt;</vt:lpstr>
      <vt:lpstr>MIX_Avg</vt:lpstr>
      <vt:lpstr>MIX_Pct90</vt:lpstr>
      <vt:lpstr>file_mode</vt:lpstr>
      <vt:lpstr>DB_mode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Serhii Diedov</dc:creator>
  <cp:lastModifiedBy>Serhii Diedov</cp:lastModifiedBy>
  <dcterms:created xsi:type="dcterms:W3CDTF">2023-03-07T17:20:31Z</dcterms:created>
  <dcterms:modified xsi:type="dcterms:W3CDTF">2023-03-27T20:41:16Z</dcterms:modified>
</cp:coreProperties>
</file>