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64ac1cc40fd0c7/Documentos/Exel - Coding Temple/"/>
    </mc:Choice>
  </mc:AlternateContent>
  <xr:revisionPtr revIDLastSave="172" documentId="8_{A860771D-9EB5-4B4E-938E-4691B9D33C15}" xr6:coauthVersionLast="47" xr6:coauthVersionMax="47" xr10:uidLastSave="{5F1198B8-985E-4C7A-B1F3-3BC1DABEC1A7}"/>
  <bookViews>
    <workbookView xWindow="-98" yWindow="-98" windowWidth="20715" windowHeight="13155" xr2:uid="{6D2A22D3-52A6-4A31-81B3-855284D5FE7B}"/>
  </bookViews>
  <sheets>
    <sheet name="Attendanc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4" i="1"/>
  <c r="D25" i="1"/>
  <c r="E26" i="1"/>
  <c r="F25" i="1"/>
  <c r="F26" i="1"/>
  <c r="G26" i="1"/>
  <c r="H26" i="1"/>
  <c r="I26" i="1"/>
  <c r="J26" i="1"/>
  <c r="K26" i="1"/>
  <c r="L26" i="1"/>
  <c r="M26" i="1"/>
  <c r="N26" i="1"/>
  <c r="O26" i="1"/>
  <c r="P25" i="1"/>
  <c r="P26" i="1"/>
  <c r="Q26" i="1"/>
  <c r="R25" i="1"/>
  <c r="R26" i="1"/>
  <c r="S25" i="1"/>
  <c r="S26" i="1"/>
  <c r="T26" i="1"/>
  <c r="U25" i="1"/>
  <c r="U26" i="1"/>
  <c r="V26" i="1"/>
  <c r="W26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5" i="1"/>
  <c r="Y5" i="1"/>
  <c r="E25" i="1"/>
  <c r="G25" i="1"/>
  <c r="H25" i="1"/>
  <c r="I25" i="1"/>
  <c r="J25" i="1"/>
  <c r="K25" i="1"/>
  <c r="L25" i="1"/>
  <c r="M25" i="1"/>
  <c r="N25" i="1"/>
  <c r="O25" i="1"/>
  <c r="Q25" i="1"/>
  <c r="T25" i="1"/>
  <c r="V25" i="1"/>
  <c r="W25" i="1"/>
  <c r="E4" i="1"/>
  <c r="F4" i="1"/>
  <c r="G4" i="1"/>
  <c r="H4" i="1"/>
  <c r="W4" i="1"/>
  <c r="V4" i="1"/>
  <c r="U4" i="1"/>
  <c r="T4" i="1"/>
  <c r="R4" i="1"/>
  <c r="Q4" i="1"/>
  <c r="P4" i="1"/>
  <c r="O4" i="1"/>
  <c r="S4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<sst xmlns="http://schemas.openxmlformats.org/spreadsheetml/2006/main" count="492" uniqueCount="80">
  <si>
    <t>January</t>
  </si>
  <si>
    <t>Student Name</t>
  </si>
  <si>
    <t>Last Name</t>
  </si>
  <si>
    <t>Tue</t>
  </si>
  <si>
    <t>Wed</t>
  </si>
  <si>
    <t>Thu</t>
  </si>
  <si>
    <t>Fri</t>
  </si>
  <si>
    <t>Week 1</t>
  </si>
  <si>
    <t>Week 2</t>
  </si>
  <si>
    <t>Mon</t>
  </si>
  <si>
    <t>Week 3</t>
  </si>
  <si>
    <t>Week 4</t>
  </si>
  <si>
    <t xml:space="preserve">Mon </t>
  </si>
  <si>
    <t>ID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</si>
  <si>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</si>
  <si>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</si>
  <si>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</si>
  <si>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</si>
  <si>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</si>
  <si>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</si>
  <si>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</si>
  <si>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</si>
  <si>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</si>
  <si>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</si>
  <si>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</si>
  <si>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</si>
  <si>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</si>
  <si>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</si>
  <si>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</si>
  <si>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</si>
  <si>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</si>
  <si>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</si>
  <si>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</si>
  <si>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</si>
  <si>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% of Attendance</t>
  </si>
  <si>
    <t>Total Attendance</t>
  </si>
  <si>
    <t>Ana</t>
  </si>
  <si>
    <t>Wood</t>
  </si>
  <si>
    <t>Juan</t>
  </si>
  <si>
    <t>Melendez</t>
  </si>
  <si>
    <t>Isaac</t>
  </si>
  <si>
    <t>Miranda</t>
  </si>
  <si>
    <t>Antonio</t>
  </si>
  <si>
    <t>Torres</t>
  </si>
  <si>
    <t>Steven</t>
  </si>
  <si>
    <t>Connor</t>
  </si>
  <si>
    <t>Sara</t>
  </si>
  <si>
    <t>Meyer</t>
  </si>
  <si>
    <t>Nicole</t>
  </si>
  <si>
    <t>Burgos</t>
  </si>
  <si>
    <t>Cassandra</t>
  </si>
  <si>
    <t>Perez</t>
  </si>
  <si>
    <t>Daniel</t>
  </si>
  <si>
    <t>Ortiz</t>
  </si>
  <si>
    <t>Zamar</t>
  </si>
  <si>
    <t>Rivera</t>
  </si>
  <si>
    <t>Aurelia</t>
  </si>
  <si>
    <t>Eva</t>
  </si>
  <si>
    <t>Charlote</t>
  </si>
  <si>
    <t>Christian</t>
  </si>
  <si>
    <t>Clayton</t>
  </si>
  <si>
    <t>Felix</t>
  </si>
  <si>
    <t>Mylo</t>
  </si>
  <si>
    <t>Kayn</t>
  </si>
  <si>
    <t>Hazel</t>
  </si>
  <si>
    <t>Alice</t>
  </si>
  <si>
    <t>West</t>
  </si>
  <si>
    <t>Gonzales</t>
  </si>
  <si>
    <t>Ford</t>
  </si>
  <si>
    <t>Zimmerman</t>
  </si>
  <si>
    <t>Pierce</t>
  </si>
  <si>
    <t>Hayes</t>
  </si>
  <si>
    <t>Gray</t>
  </si>
  <si>
    <t>Ledger</t>
  </si>
  <si>
    <t>Smith</t>
  </si>
  <si>
    <t>Brown</t>
  </si>
  <si>
    <t>Total Attendance per Student</t>
  </si>
  <si>
    <t>% Attendance per Students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</si>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</sst>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ourier New"/>
      <family val="3"/>
    </font>
    <font>
      <b/>
      <sz val="18"/>
      <color theme="1" tint="4.9989318521683403E-2"/>
      <name val="Courier New"/>
      <family val="3"/>
    </font>
    <font>
      <b/>
      <sz val="11"/>
      <color rgb="FF3F3F76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9DFDD"/>
        <bgColor indexed="64"/>
      </patternFill>
    </fill>
    <fill>
      <patternFill patternType="solid">
        <fgColor rgb="FFBEF0EF"/>
        <bgColor indexed="64"/>
      </patternFill>
    </fill>
    <fill>
      <patternFill patternType="solid">
        <fgColor rgb="FF27A5A2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rgb="FFB48FFF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E07D"/>
        <bgColor indexed="64"/>
      </patternFill>
    </fill>
    <fill>
      <patternFill patternType="solid">
        <fgColor rgb="FFEBE881"/>
        <bgColor indexed="64"/>
      </patternFill>
    </fill>
    <fill>
      <patternFill patternType="solid">
        <fgColor rgb="FF37CBFF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5" fillId="0" borderId="2" xfId="0" applyFont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4" fontId="5" fillId="14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5" applyFont="1" applyFill="1" applyBorder="1" applyAlignment="1"/>
    <xf numFmtId="0" fontId="5" fillId="7" borderId="2" xfId="2" applyFont="1" applyFill="1" applyBorder="1"/>
    <xf numFmtId="0" fontId="5" fillId="7" borderId="2" xfId="0" applyFont="1" applyFill="1" applyBorder="1" applyAlignment="1">
      <alignment horizontal="center"/>
    </xf>
    <xf numFmtId="9" fontId="5" fillId="7" borderId="2" xfId="3" applyFont="1" applyFill="1" applyBorder="1" applyAlignment="1">
      <alignment horizontal="center"/>
    </xf>
    <xf numFmtId="0" fontId="5" fillId="8" borderId="2" xfId="0" applyFont="1" applyFill="1" applyBorder="1" applyAlignment="1">
      <alignment horizontal="left"/>
    </xf>
    <xf numFmtId="0" fontId="5" fillId="8" borderId="2" xfId="5" applyFont="1" applyFill="1" applyBorder="1" applyAlignment="1"/>
    <xf numFmtId="0" fontId="5" fillId="8" borderId="2" xfId="2" applyFont="1" applyFill="1" applyBorder="1"/>
    <xf numFmtId="0" fontId="5" fillId="8" borderId="2" xfId="0" applyFont="1" applyFill="1" applyBorder="1" applyAlignment="1">
      <alignment horizontal="center"/>
    </xf>
    <xf numFmtId="9" fontId="5" fillId="8" borderId="2" xfId="3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12" borderId="0" xfId="0" applyFont="1" applyFill="1" applyAlignment="1">
      <alignment horizontal="center"/>
    </xf>
    <xf numFmtId="9" fontId="5" fillId="13" borderId="0" xfId="3" applyNumberFormat="1" applyFont="1" applyFill="1" applyBorder="1" applyAlignment="1">
      <alignment horizontal="center"/>
    </xf>
    <xf numFmtId="0" fontId="7" fillId="11" borderId="3" xfId="4" applyFont="1" applyFill="1" applyBorder="1" applyAlignment="1">
      <alignment horizontal="center"/>
    </xf>
    <xf numFmtId="0" fontId="7" fillId="10" borderId="1" xfId="4" applyFont="1" applyFill="1" applyAlignment="1">
      <alignment horizontal="center"/>
    </xf>
    <xf numFmtId="0" fontId="5" fillId="16" borderId="2" xfId="0" applyFont="1" applyFill="1" applyBorder="1" applyAlignment="1">
      <alignment horizontal="center" wrapText="1"/>
    </xf>
    <xf numFmtId="0" fontId="5" fillId="11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9" borderId="2" xfId="1" applyNumberFormat="1" applyFont="1" applyFill="1" applyBorder="1" applyAlignment="1">
      <alignment horizontal="center"/>
    </xf>
  </cellXfs>
  <cellStyles count="6">
    <cellStyle name="20% - Accent5" xfId="2" builtinId="46"/>
    <cellStyle name="40% - Accent5" xfId="5" builtinId="47"/>
    <cellStyle name="Input" xfId="4" builtinId="20"/>
    <cellStyle name="Normal" xfId="0" builtinId="0"/>
    <cellStyle name="Percent" xfId="3" builtinId="5"/>
    <cellStyle name="Title" xfId="1" builtinId="1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7CBFF"/>
      <color rgb="FF79DCFF"/>
      <color rgb="FFA3E7FF"/>
      <color rgb="FFCDF2FF"/>
      <color rgb="FFC5F0FF"/>
      <color rgb="FFBDEEFF"/>
      <color rgb="FFC7ABFF"/>
      <color rgb="FFEEE5FF"/>
      <color rgb="FFB48FFF"/>
      <color rgb="FFE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F3F5-6673-42D8-A6AF-3FF5A92201F2}">
  <dimension ref="A1:Y28"/>
  <sheetViews>
    <sheetView tabSelected="1" zoomScale="98" workbookViewId="0">
      <selection activeCell="N14" sqref="N14"/>
    </sheetView>
  </sheetViews>
  <sheetFormatPr defaultRowHeight="14.25" x14ac:dyDescent="0.45"/>
  <cols>
    <col min="1" max="1" width="9.06640625" style="1"/>
    <col min="2" max="2" width="14.53125" bestFit="1" customWidth="1"/>
    <col min="3" max="3" width="11.06640625" bestFit="1" customWidth="1"/>
    <col min="4" max="4" width="5.3984375" bestFit="1" customWidth="1"/>
    <col min="5" max="5" width="4.265625" bestFit="1" customWidth="1"/>
    <col min="6" max="6" width="4.46484375" bestFit="1" customWidth="1"/>
    <col min="7" max="7" width="4.265625" bestFit="1" customWidth="1"/>
    <col min="8" max="8" width="5.3984375" bestFit="1" customWidth="1"/>
    <col min="9" max="9" width="4.46484375" bestFit="1" customWidth="1"/>
    <col min="10" max="23" width="5.3984375" bestFit="1" customWidth="1"/>
    <col min="24" max="24" width="14.19921875" customWidth="1"/>
    <col min="25" max="25" width="12.1328125" customWidth="1"/>
  </cols>
  <sheetData>
    <row r="1" spans="1:25" ht="23.65" x14ac:dyDescent="0.75">
      <c r="A1" s="4"/>
      <c r="B1" s="4"/>
      <c r="C1" s="4"/>
      <c r="D1" s="27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4" t="s">
        <v>76</v>
      </c>
      <c r="Y1" s="23" t="s">
        <v>77</v>
      </c>
    </row>
    <row r="2" spans="1:25" ht="14.65" x14ac:dyDescent="0.5">
      <c r="A2" s="4"/>
      <c r="B2" s="4"/>
      <c r="C2" s="4"/>
      <c r="D2" s="25" t="s">
        <v>7</v>
      </c>
      <c r="E2" s="25"/>
      <c r="F2" s="25"/>
      <c r="G2" s="25"/>
      <c r="H2" s="25"/>
      <c r="I2" s="26" t="s">
        <v>8</v>
      </c>
      <c r="J2" s="26"/>
      <c r="K2" s="26"/>
      <c r="L2" s="26"/>
      <c r="M2" s="26"/>
      <c r="N2" s="25" t="s">
        <v>10</v>
      </c>
      <c r="O2" s="25"/>
      <c r="P2" s="25"/>
      <c r="Q2" s="25"/>
      <c r="R2" s="25"/>
      <c r="S2" s="26" t="s">
        <v>11</v>
      </c>
      <c r="T2" s="26"/>
      <c r="U2" s="26"/>
      <c r="V2" s="26"/>
      <c r="W2" s="26"/>
      <c r="X2" s="24"/>
      <c r="Y2" s="23"/>
    </row>
    <row r="3" spans="1:25" ht="14.65" x14ac:dyDescent="0.5">
      <c r="A3" s="4"/>
      <c r="B3" s="4"/>
      <c r="C3" s="4"/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9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12</v>
      </c>
      <c r="O3" s="5" t="s">
        <v>3</v>
      </c>
      <c r="P3" s="5" t="s">
        <v>4</v>
      </c>
      <c r="Q3" s="5" t="s">
        <v>5</v>
      </c>
      <c r="R3" s="5" t="s">
        <v>6</v>
      </c>
      <c r="S3" s="5" t="s">
        <v>9</v>
      </c>
      <c r="T3" s="5" t="s">
        <v>3</v>
      </c>
      <c r="U3" s="5" t="s">
        <v>4</v>
      </c>
      <c r="V3" s="5" t="s">
        <v>5</v>
      </c>
      <c r="W3" s="5" t="s">
        <v>6</v>
      </c>
      <c r="X3" s="24"/>
      <c r="Y3" s="23"/>
    </row>
    <row r="4" spans="1:25" ht="14.65" x14ac:dyDescent="0.5">
      <c r="A4" s="6" t="s">
        <v>13</v>
      </c>
      <c r="B4" s="6" t="s">
        <v>1</v>
      </c>
      <c r="C4" s="6" t="s">
        <v>2</v>
      </c>
      <c r="D4" s="7">
        <f>DATE(2023,1,2)</f>
        <v>44928</v>
      </c>
      <c r="E4" s="7">
        <f>DATE(2023,1,3)</f>
        <v>44929</v>
      </c>
      <c r="F4" s="7">
        <f>DATE(2023,1,4)</f>
        <v>44930</v>
      </c>
      <c r="G4" s="7">
        <f>DATE(2023,1,5)</f>
        <v>44931</v>
      </c>
      <c r="H4" s="7">
        <f>DATE(2023,1,6)</f>
        <v>44932</v>
      </c>
      <c r="I4" s="7">
        <f xml:space="preserve"> DATE(2023,1,9)</f>
        <v>44935</v>
      </c>
      <c r="J4" s="7">
        <f xml:space="preserve"> DATE(2023,1,10)</f>
        <v>44936</v>
      </c>
      <c r="K4" s="7">
        <f xml:space="preserve"> DATE(2023,1,11)</f>
        <v>44937</v>
      </c>
      <c r="L4" s="7">
        <f xml:space="preserve"> DATE(2023,1,12)</f>
        <v>44938</v>
      </c>
      <c r="M4" s="7">
        <f xml:space="preserve"> DATE(2023,1,13)</f>
        <v>44939</v>
      </c>
      <c r="N4" s="7">
        <f xml:space="preserve"> DATE(2023,1,16)</f>
        <v>44942</v>
      </c>
      <c r="O4" s="7">
        <f xml:space="preserve"> DATE(2023,1,17)</f>
        <v>44943</v>
      </c>
      <c r="P4" s="7">
        <f xml:space="preserve"> DATE(2023,1,18)</f>
        <v>44944</v>
      </c>
      <c r="Q4" s="7">
        <f xml:space="preserve"> DATE(2023,1,19)</f>
        <v>44945</v>
      </c>
      <c r="R4" s="7">
        <f xml:space="preserve"> DATE(2023,1,20)</f>
        <v>44946</v>
      </c>
      <c r="S4" s="7">
        <f xml:space="preserve"> DATE(2023,1,23)</f>
        <v>44949</v>
      </c>
      <c r="T4" s="7">
        <f xml:space="preserve"> DATE(2023,1,24)</f>
        <v>44950</v>
      </c>
      <c r="U4" s="7">
        <f xml:space="preserve"> DATE(2023,1,25)</f>
        <v>44951</v>
      </c>
      <c r="V4" s="7">
        <f xml:space="preserve"> DATE(2023,1,26)</f>
        <v>44952</v>
      </c>
      <c r="W4" s="7">
        <f xml:space="preserve"> DATE(2023,1,27)</f>
        <v>44953</v>
      </c>
      <c r="X4" s="24"/>
      <c r="Y4" s="23"/>
    </row>
    <row r="5" spans="1:25" ht="14.65" x14ac:dyDescent="0.5">
      <c r="A5" s="8" t="s">
        <v>14</v>
      </c>
      <c r="B5" s="9" t="s">
        <v>36</v>
      </c>
      <c r="C5" s="9" t="s">
        <v>37</v>
      </c>
      <c r="D5" s="10" t="s">
        <v>78</v>
      </c>
      <c r="E5" s="10" t="s">
        <v>79</v>
      </c>
      <c r="F5" s="10" t="s">
        <v>78</v>
      </c>
      <c r="G5" s="10" t="s">
        <v>78</v>
      </c>
      <c r="H5" s="10" t="s">
        <v>78</v>
      </c>
      <c r="I5" s="10" t="s">
        <v>79</v>
      </c>
      <c r="J5" s="10" t="s">
        <v>79</v>
      </c>
      <c r="K5" s="10" t="s">
        <v>78</v>
      </c>
      <c r="L5" s="10" t="s">
        <v>78</v>
      </c>
      <c r="M5" s="10" t="s">
        <v>79</v>
      </c>
      <c r="N5" s="10" t="s">
        <v>78</v>
      </c>
      <c r="O5" s="10" t="s">
        <v>78</v>
      </c>
      <c r="P5" s="10" t="s">
        <v>78</v>
      </c>
      <c r="Q5" s="10" t="s">
        <v>78</v>
      </c>
      <c r="R5" s="10" t="s">
        <v>78</v>
      </c>
      <c r="S5" s="10" t="s">
        <v>78</v>
      </c>
      <c r="T5" s="10" t="s">
        <v>78</v>
      </c>
      <c r="U5" s="10" t="s">
        <v>78</v>
      </c>
      <c r="V5" s="10" t="s">
        <v>78</v>
      </c>
      <c r="W5" s="10" t="s">
        <v>78</v>
      </c>
      <c r="X5" s="11">
        <f>COUNTIF(D5:W5,"P")</f>
        <v>16</v>
      </c>
      <c r="Y5" s="12">
        <f>X5/COUNTA(D5:W5)</f>
        <v>0.8</v>
      </c>
    </row>
    <row r="6" spans="1:25" ht="14.65" x14ac:dyDescent="0.5">
      <c r="A6" s="13" t="s">
        <v>15</v>
      </c>
      <c r="B6" s="14" t="s">
        <v>38</v>
      </c>
      <c r="C6" s="14" t="s">
        <v>39</v>
      </c>
      <c r="D6" s="15" t="s">
        <v>78</v>
      </c>
      <c r="E6" s="15" t="s">
        <v>78</v>
      </c>
      <c r="F6" s="15" t="s">
        <v>78</v>
      </c>
      <c r="G6" s="15" t="s">
        <v>78</v>
      </c>
      <c r="H6" s="15" t="s">
        <v>78</v>
      </c>
      <c r="I6" s="15" t="s">
        <v>78</v>
      </c>
      <c r="J6" s="15" t="s">
        <v>78</v>
      </c>
      <c r="K6" s="15" t="s">
        <v>78</v>
      </c>
      <c r="L6" s="15" t="s">
        <v>78</v>
      </c>
      <c r="M6" s="15" t="s">
        <v>78</v>
      </c>
      <c r="N6" s="15" t="s">
        <v>78</v>
      </c>
      <c r="O6" s="15" t="s">
        <v>78</v>
      </c>
      <c r="P6" s="15" t="s">
        <v>78</v>
      </c>
      <c r="Q6" s="15" t="s">
        <v>78</v>
      </c>
      <c r="R6" s="15" t="s">
        <v>78</v>
      </c>
      <c r="S6" s="15" t="s">
        <v>78</v>
      </c>
      <c r="T6" s="15" t="s">
        <v>78</v>
      </c>
      <c r="U6" s="15" t="s">
        <v>78</v>
      </c>
      <c r="V6" s="15" t="s">
        <v>79</v>
      </c>
      <c r="W6" s="15" t="s">
        <v>78</v>
      </c>
      <c r="X6" s="16">
        <f t="shared" ref="X6:X24" si="0">COUNTIF(D6:W6,"P")</f>
        <v>19</v>
      </c>
      <c r="Y6" s="17">
        <f t="shared" ref="Y6:Y24" si="1">X6/COUNTA(D6:W6)</f>
        <v>0.95</v>
      </c>
    </row>
    <row r="7" spans="1:25" ht="14.65" x14ac:dyDescent="0.5">
      <c r="A7" s="8" t="s">
        <v>16</v>
      </c>
      <c r="B7" s="9" t="s">
        <v>40</v>
      </c>
      <c r="C7" s="9" t="s">
        <v>41</v>
      </c>
      <c r="D7" s="10" t="s">
        <v>78</v>
      </c>
      <c r="E7" s="10" t="s">
        <v>78</v>
      </c>
      <c r="F7" s="10" t="s">
        <v>78</v>
      </c>
      <c r="G7" s="10" t="s">
        <v>78</v>
      </c>
      <c r="H7" s="10" t="s">
        <v>78</v>
      </c>
      <c r="I7" s="10" t="s">
        <v>78</v>
      </c>
      <c r="J7" s="10" t="s">
        <v>78</v>
      </c>
      <c r="K7" s="10" t="s">
        <v>78</v>
      </c>
      <c r="L7" s="10" t="s">
        <v>78</v>
      </c>
      <c r="M7" s="10" t="s">
        <v>78</v>
      </c>
      <c r="N7" s="10" t="s">
        <v>78</v>
      </c>
      <c r="O7" s="10" t="s">
        <v>78</v>
      </c>
      <c r="P7" s="10" t="s">
        <v>78</v>
      </c>
      <c r="Q7" s="10" t="s">
        <v>78</v>
      </c>
      <c r="R7" s="10" t="s">
        <v>78</v>
      </c>
      <c r="S7" s="10" t="s">
        <v>78</v>
      </c>
      <c r="T7" s="10" t="s">
        <v>78</v>
      </c>
      <c r="U7" s="10" t="s">
        <v>78</v>
      </c>
      <c r="V7" s="10" t="s">
        <v>78</v>
      </c>
      <c r="W7" s="10" t="s">
        <v>78</v>
      </c>
      <c r="X7" s="11">
        <f t="shared" si="0"/>
        <v>20</v>
      </c>
      <c r="Y7" s="12">
        <f t="shared" si="1"/>
        <v>1</v>
      </c>
    </row>
    <row r="8" spans="1:25" ht="14.65" x14ac:dyDescent="0.5">
      <c r="A8" s="13" t="s">
        <v>17</v>
      </c>
      <c r="B8" s="14" t="s">
        <v>42</v>
      </c>
      <c r="C8" s="14" t="s">
        <v>43</v>
      </c>
      <c r="D8" s="15" t="s">
        <v>78</v>
      </c>
      <c r="E8" s="15" t="s">
        <v>78</v>
      </c>
      <c r="F8" s="15" t="s">
        <v>79</v>
      </c>
      <c r="G8" s="15" t="s">
        <v>78</v>
      </c>
      <c r="H8" s="15" t="s">
        <v>78</v>
      </c>
      <c r="I8" s="15" t="s">
        <v>79</v>
      </c>
      <c r="J8" s="15" t="s">
        <v>78</v>
      </c>
      <c r="K8" s="15" t="s">
        <v>78</v>
      </c>
      <c r="L8" s="15" t="s">
        <v>78</v>
      </c>
      <c r="M8" s="15" t="s">
        <v>79</v>
      </c>
      <c r="N8" s="15" t="s">
        <v>78</v>
      </c>
      <c r="O8" s="15" t="s">
        <v>78</v>
      </c>
      <c r="P8" s="15" t="s">
        <v>79</v>
      </c>
      <c r="Q8" s="15" t="s">
        <v>78</v>
      </c>
      <c r="R8" s="15" t="s">
        <v>78</v>
      </c>
      <c r="S8" s="15" t="s">
        <v>79</v>
      </c>
      <c r="T8" s="15" t="s">
        <v>78</v>
      </c>
      <c r="U8" s="15" t="s">
        <v>79</v>
      </c>
      <c r="V8" s="15" t="s">
        <v>78</v>
      </c>
      <c r="W8" s="15" t="s">
        <v>78</v>
      </c>
      <c r="X8" s="16">
        <f t="shared" si="0"/>
        <v>14</v>
      </c>
      <c r="Y8" s="17">
        <f t="shared" si="1"/>
        <v>0.7</v>
      </c>
    </row>
    <row r="9" spans="1:25" ht="14.65" x14ac:dyDescent="0.5">
      <c r="A9" s="8" t="s">
        <v>18</v>
      </c>
      <c r="B9" s="9" t="s">
        <v>44</v>
      </c>
      <c r="C9" s="9" t="s">
        <v>45</v>
      </c>
      <c r="D9" s="10" t="s">
        <v>78</v>
      </c>
      <c r="E9" s="10" t="s">
        <v>78</v>
      </c>
      <c r="F9" s="10" t="s">
        <v>78</v>
      </c>
      <c r="G9" s="10" t="s">
        <v>78</v>
      </c>
      <c r="H9" s="10" t="s">
        <v>78</v>
      </c>
      <c r="I9" s="10" t="s">
        <v>79</v>
      </c>
      <c r="J9" s="10" t="s">
        <v>78</v>
      </c>
      <c r="K9" s="10" t="s">
        <v>78</v>
      </c>
      <c r="L9" s="10" t="s">
        <v>78</v>
      </c>
      <c r="M9" s="10" t="s">
        <v>79</v>
      </c>
      <c r="N9" s="10" t="s">
        <v>78</v>
      </c>
      <c r="O9" s="10" t="s">
        <v>78</v>
      </c>
      <c r="P9" s="10" t="s">
        <v>78</v>
      </c>
      <c r="Q9" s="10" t="s">
        <v>78</v>
      </c>
      <c r="R9" s="10" t="s">
        <v>78</v>
      </c>
      <c r="S9" s="10" t="s">
        <v>78</v>
      </c>
      <c r="T9" s="10" t="s">
        <v>78</v>
      </c>
      <c r="U9" s="10" t="s">
        <v>78</v>
      </c>
      <c r="V9" s="10" t="s">
        <v>78</v>
      </c>
      <c r="W9" s="10" t="s">
        <v>78</v>
      </c>
      <c r="X9" s="11">
        <f t="shared" si="0"/>
        <v>18</v>
      </c>
      <c r="Y9" s="12">
        <f t="shared" si="1"/>
        <v>0.9</v>
      </c>
    </row>
    <row r="10" spans="1:25" ht="14.65" x14ac:dyDescent="0.5">
      <c r="A10" s="13" t="s">
        <v>19</v>
      </c>
      <c r="B10" s="14" t="s">
        <v>46</v>
      </c>
      <c r="C10" s="14" t="s">
        <v>47</v>
      </c>
      <c r="D10" s="15" t="s">
        <v>78</v>
      </c>
      <c r="E10" s="15" t="s">
        <v>78</v>
      </c>
      <c r="F10" s="15" t="s">
        <v>78</v>
      </c>
      <c r="G10" s="15" t="s">
        <v>78</v>
      </c>
      <c r="H10" s="15" t="s">
        <v>78</v>
      </c>
      <c r="I10" s="15" t="s">
        <v>79</v>
      </c>
      <c r="J10" s="15" t="s">
        <v>78</v>
      </c>
      <c r="K10" s="15" t="s">
        <v>78</v>
      </c>
      <c r="L10" s="15" t="s">
        <v>78</v>
      </c>
      <c r="M10" s="15" t="s">
        <v>79</v>
      </c>
      <c r="N10" s="15" t="s">
        <v>78</v>
      </c>
      <c r="O10" s="15" t="s">
        <v>78</v>
      </c>
      <c r="P10" s="15" t="s">
        <v>78</v>
      </c>
      <c r="Q10" s="15" t="s">
        <v>78</v>
      </c>
      <c r="R10" s="15" t="s">
        <v>78</v>
      </c>
      <c r="S10" s="15" t="s">
        <v>78</v>
      </c>
      <c r="T10" s="15" t="s">
        <v>78</v>
      </c>
      <c r="U10" s="15" t="s">
        <v>78</v>
      </c>
      <c r="V10" s="15" t="s">
        <v>78</v>
      </c>
      <c r="W10" s="15" t="s">
        <v>78</v>
      </c>
      <c r="X10" s="16">
        <f t="shared" si="0"/>
        <v>18</v>
      </c>
      <c r="Y10" s="17">
        <f t="shared" si="1"/>
        <v>0.9</v>
      </c>
    </row>
    <row r="11" spans="1:25" ht="14.65" x14ac:dyDescent="0.5">
      <c r="A11" s="8" t="s">
        <v>20</v>
      </c>
      <c r="B11" s="9" t="s">
        <v>48</v>
      </c>
      <c r="C11" s="9" t="s">
        <v>49</v>
      </c>
      <c r="D11" s="10" t="s">
        <v>78</v>
      </c>
      <c r="E11" s="10" t="s">
        <v>78</v>
      </c>
      <c r="F11" s="10" t="s">
        <v>78</v>
      </c>
      <c r="G11" s="10" t="s">
        <v>79</v>
      </c>
      <c r="H11" s="10" t="s">
        <v>78</v>
      </c>
      <c r="I11" s="10" t="s">
        <v>78</v>
      </c>
      <c r="J11" s="10" t="s">
        <v>78</v>
      </c>
      <c r="K11" s="10" t="s">
        <v>78</v>
      </c>
      <c r="L11" s="10" t="s">
        <v>78</v>
      </c>
      <c r="M11" s="10" t="s">
        <v>78</v>
      </c>
      <c r="N11" s="10" t="s">
        <v>78</v>
      </c>
      <c r="O11" s="10" t="s">
        <v>78</v>
      </c>
      <c r="P11" s="10" t="s">
        <v>78</v>
      </c>
      <c r="Q11" s="10" t="s">
        <v>78</v>
      </c>
      <c r="R11" s="10" t="s">
        <v>79</v>
      </c>
      <c r="S11" s="10" t="s">
        <v>78</v>
      </c>
      <c r="T11" s="10" t="s">
        <v>78</v>
      </c>
      <c r="U11" s="10" t="s">
        <v>78</v>
      </c>
      <c r="V11" s="10" t="s">
        <v>78</v>
      </c>
      <c r="W11" s="10" t="s">
        <v>78</v>
      </c>
      <c r="X11" s="11">
        <f t="shared" si="0"/>
        <v>18</v>
      </c>
      <c r="Y11" s="12">
        <f t="shared" si="1"/>
        <v>0.9</v>
      </c>
    </row>
    <row r="12" spans="1:25" ht="14.65" x14ac:dyDescent="0.5">
      <c r="A12" s="13" t="s">
        <v>21</v>
      </c>
      <c r="B12" s="14" t="s">
        <v>50</v>
      </c>
      <c r="C12" s="14" t="s">
        <v>51</v>
      </c>
      <c r="D12" s="15" t="s">
        <v>78</v>
      </c>
      <c r="E12" s="15" t="s">
        <v>78</v>
      </c>
      <c r="F12" s="15" t="s">
        <v>78</v>
      </c>
      <c r="G12" s="15" t="s">
        <v>78</v>
      </c>
      <c r="H12" s="15" t="s">
        <v>78</v>
      </c>
      <c r="I12" s="15" t="s">
        <v>78</v>
      </c>
      <c r="J12" s="15" t="s">
        <v>78</v>
      </c>
      <c r="K12" s="15" t="s">
        <v>78</v>
      </c>
      <c r="L12" s="15" t="s">
        <v>78</v>
      </c>
      <c r="M12" s="15" t="s">
        <v>78</v>
      </c>
      <c r="N12" s="15" t="s">
        <v>78</v>
      </c>
      <c r="O12" s="15" t="s">
        <v>78</v>
      </c>
      <c r="P12" s="15" t="s">
        <v>78</v>
      </c>
      <c r="Q12" s="15" t="s">
        <v>78</v>
      </c>
      <c r="R12" s="15" t="s">
        <v>78</v>
      </c>
      <c r="S12" s="15" t="s">
        <v>78</v>
      </c>
      <c r="T12" s="15" t="s">
        <v>78</v>
      </c>
      <c r="U12" s="15" t="s">
        <v>78</v>
      </c>
      <c r="V12" s="15" t="s">
        <v>79</v>
      </c>
      <c r="W12" s="15" t="s">
        <v>78</v>
      </c>
      <c r="X12" s="16">
        <f t="shared" si="0"/>
        <v>19</v>
      </c>
      <c r="Y12" s="17">
        <f t="shared" si="1"/>
        <v>0.95</v>
      </c>
    </row>
    <row r="13" spans="1:25" ht="14.65" x14ac:dyDescent="0.5">
      <c r="A13" s="8" t="s">
        <v>22</v>
      </c>
      <c r="B13" s="9" t="s">
        <v>52</v>
      </c>
      <c r="C13" s="9" t="s">
        <v>53</v>
      </c>
      <c r="D13" s="10" t="s">
        <v>78</v>
      </c>
      <c r="E13" s="10" t="s">
        <v>78</v>
      </c>
      <c r="F13" s="10" t="s">
        <v>78</v>
      </c>
      <c r="G13" s="10" t="s">
        <v>78</v>
      </c>
      <c r="H13" s="10" t="s">
        <v>78</v>
      </c>
      <c r="I13" s="10" t="s">
        <v>78</v>
      </c>
      <c r="J13" s="10" t="s">
        <v>78</v>
      </c>
      <c r="K13" s="10" t="s">
        <v>78</v>
      </c>
      <c r="L13" s="10" t="s">
        <v>79</v>
      </c>
      <c r="M13" s="10" t="s">
        <v>78</v>
      </c>
      <c r="N13" s="10" t="s">
        <v>78</v>
      </c>
      <c r="O13" s="10" t="s">
        <v>78</v>
      </c>
      <c r="P13" s="10" t="s">
        <v>78</v>
      </c>
      <c r="Q13" s="10" t="s">
        <v>78</v>
      </c>
      <c r="R13" s="10" t="s">
        <v>78</v>
      </c>
      <c r="S13" s="10" t="s">
        <v>78</v>
      </c>
      <c r="T13" s="10" t="s">
        <v>78</v>
      </c>
      <c r="U13" s="10" t="s">
        <v>78</v>
      </c>
      <c r="V13" s="10" t="s">
        <v>78</v>
      </c>
      <c r="W13" s="10" t="s">
        <v>78</v>
      </c>
      <c r="X13" s="11">
        <f t="shared" si="0"/>
        <v>19</v>
      </c>
      <c r="Y13" s="12">
        <f t="shared" si="1"/>
        <v>0.95</v>
      </c>
    </row>
    <row r="14" spans="1:25" ht="14.65" x14ac:dyDescent="0.5">
      <c r="A14" s="13" t="s">
        <v>23</v>
      </c>
      <c r="B14" s="14" t="s">
        <v>54</v>
      </c>
      <c r="C14" s="14" t="s">
        <v>55</v>
      </c>
      <c r="D14" s="15" t="s">
        <v>78</v>
      </c>
      <c r="E14" s="15" t="s">
        <v>78</v>
      </c>
      <c r="F14" s="15" t="s">
        <v>78</v>
      </c>
      <c r="G14" s="15" t="s">
        <v>78</v>
      </c>
      <c r="H14" s="15" t="s">
        <v>78</v>
      </c>
      <c r="I14" s="15" t="s">
        <v>78</v>
      </c>
      <c r="J14" s="15" t="s">
        <v>78</v>
      </c>
      <c r="K14" s="15" t="s">
        <v>78</v>
      </c>
      <c r="L14" s="15" t="s">
        <v>78</v>
      </c>
      <c r="M14" s="15" t="s">
        <v>78</v>
      </c>
      <c r="N14" s="15" t="s">
        <v>78</v>
      </c>
      <c r="O14" s="15" t="s">
        <v>78</v>
      </c>
      <c r="P14" s="15" t="s">
        <v>78</v>
      </c>
      <c r="Q14" s="15" t="s">
        <v>78</v>
      </c>
      <c r="R14" s="15" t="s">
        <v>78</v>
      </c>
      <c r="S14" s="15" t="s">
        <v>78</v>
      </c>
      <c r="T14" s="15" t="s">
        <v>78</v>
      </c>
      <c r="U14" s="15" t="s">
        <v>78</v>
      </c>
      <c r="V14" s="15" t="s">
        <v>78</v>
      </c>
      <c r="W14" s="15" t="s">
        <v>78</v>
      </c>
      <c r="X14" s="16">
        <f t="shared" si="0"/>
        <v>20</v>
      </c>
      <c r="Y14" s="17">
        <f t="shared" si="1"/>
        <v>1</v>
      </c>
    </row>
    <row r="15" spans="1:25" ht="14.65" x14ac:dyDescent="0.5">
      <c r="A15" s="8" t="s">
        <v>24</v>
      </c>
      <c r="B15" s="9" t="s">
        <v>56</v>
      </c>
      <c r="C15" s="9" t="s">
        <v>66</v>
      </c>
      <c r="D15" s="10" t="s">
        <v>78</v>
      </c>
      <c r="E15" s="10" t="s">
        <v>78</v>
      </c>
      <c r="F15" s="10" t="s">
        <v>78</v>
      </c>
      <c r="G15" s="10" t="s">
        <v>78</v>
      </c>
      <c r="H15" s="10" t="s">
        <v>78</v>
      </c>
      <c r="I15" s="10" t="s">
        <v>78</v>
      </c>
      <c r="J15" s="10" t="s">
        <v>78</v>
      </c>
      <c r="K15" s="10" t="s">
        <v>78</v>
      </c>
      <c r="L15" s="10" t="s">
        <v>78</v>
      </c>
      <c r="M15" s="10" t="s">
        <v>78</v>
      </c>
      <c r="N15" s="10" t="s">
        <v>78</v>
      </c>
      <c r="O15" s="10" t="s">
        <v>79</v>
      </c>
      <c r="P15" s="10" t="s">
        <v>78</v>
      </c>
      <c r="Q15" s="10" t="s">
        <v>78</v>
      </c>
      <c r="R15" s="10" t="s">
        <v>78</v>
      </c>
      <c r="S15" s="10" t="s">
        <v>78</v>
      </c>
      <c r="T15" s="10" t="s">
        <v>78</v>
      </c>
      <c r="U15" s="10" t="s">
        <v>78</v>
      </c>
      <c r="V15" s="10" t="s">
        <v>78</v>
      </c>
      <c r="W15" s="10" t="s">
        <v>78</v>
      </c>
      <c r="X15" s="11">
        <f t="shared" si="0"/>
        <v>19</v>
      </c>
      <c r="Y15" s="12">
        <f t="shared" si="1"/>
        <v>0.95</v>
      </c>
    </row>
    <row r="16" spans="1:25" ht="14.65" x14ac:dyDescent="0.5">
      <c r="A16" s="13" t="s">
        <v>25</v>
      </c>
      <c r="B16" s="14" t="s">
        <v>57</v>
      </c>
      <c r="C16" s="14" t="s">
        <v>67</v>
      </c>
      <c r="D16" s="15" t="s">
        <v>78</v>
      </c>
      <c r="E16" s="15" t="s">
        <v>78</v>
      </c>
      <c r="F16" s="15" t="s">
        <v>78</v>
      </c>
      <c r="G16" s="15" t="s">
        <v>78</v>
      </c>
      <c r="H16" s="15" t="s">
        <v>78</v>
      </c>
      <c r="I16" s="15" t="s">
        <v>78</v>
      </c>
      <c r="J16" s="15" t="s">
        <v>78</v>
      </c>
      <c r="K16" s="15" t="s">
        <v>78</v>
      </c>
      <c r="L16" s="15" t="s">
        <v>78</v>
      </c>
      <c r="M16" s="15" t="s">
        <v>78</v>
      </c>
      <c r="N16" s="15" t="s">
        <v>78</v>
      </c>
      <c r="O16" s="15" t="s">
        <v>78</v>
      </c>
      <c r="P16" s="15" t="s">
        <v>78</v>
      </c>
      <c r="Q16" s="15" t="s">
        <v>78</v>
      </c>
      <c r="R16" s="15" t="s">
        <v>78</v>
      </c>
      <c r="S16" s="15" t="s">
        <v>78</v>
      </c>
      <c r="T16" s="15" t="s">
        <v>78</v>
      </c>
      <c r="U16" s="15" t="s">
        <v>79</v>
      </c>
      <c r="V16" s="15" t="s">
        <v>78</v>
      </c>
      <c r="W16" s="15" t="s">
        <v>78</v>
      </c>
      <c r="X16" s="16">
        <f t="shared" si="0"/>
        <v>19</v>
      </c>
      <c r="Y16" s="17">
        <f t="shared" si="1"/>
        <v>0.95</v>
      </c>
    </row>
    <row r="17" spans="1:25" ht="14.65" x14ac:dyDescent="0.5">
      <c r="A17" s="8" t="s">
        <v>26</v>
      </c>
      <c r="B17" s="9" t="s">
        <v>58</v>
      </c>
      <c r="C17" s="9" t="s">
        <v>71</v>
      </c>
      <c r="D17" s="10" t="s">
        <v>78</v>
      </c>
      <c r="E17" s="10" t="s">
        <v>79</v>
      </c>
      <c r="F17" s="10" t="s">
        <v>78</v>
      </c>
      <c r="G17" s="10" t="s">
        <v>78</v>
      </c>
      <c r="H17" s="10" t="s">
        <v>78</v>
      </c>
      <c r="I17" s="10" t="s">
        <v>78</v>
      </c>
      <c r="J17" s="10" t="s">
        <v>78</v>
      </c>
      <c r="K17" s="10" t="s">
        <v>78</v>
      </c>
      <c r="L17" s="10" t="s">
        <v>78</v>
      </c>
      <c r="M17" s="10" t="s">
        <v>78</v>
      </c>
      <c r="N17" s="10" t="s">
        <v>78</v>
      </c>
      <c r="O17" s="10" t="s">
        <v>78</v>
      </c>
      <c r="P17" s="10" t="s">
        <v>78</v>
      </c>
      <c r="Q17" s="10" t="s">
        <v>78</v>
      </c>
      <c r="R17" s="10" t="s">
        <v>78</v>
      </c>
      <c r="S17" s="10" t="s">
        <v>78</v>
      </c>
      <c r="T17" s="10" t="s">
        <v>78</v>
      </c>
      <c r="U17" s="10" t="s">
        <v>78</v>
      </c>
      <c r="V17" s="10" t="s">
        <v>78</v>
      </c>
      <c r="W17" s="10" t="s">
        <v>78</v>
      </c>
      <c r="X17" s="11">
        <f t="shared" si="0"/>
        <v>19</v>
      </c>
      <c r="Y17" s="12">
        <f t="shared" si="1"/>
        <v>0.95</v>
      </c>
    </row>
    <row r="18" spans="1:25" ht="14.65" x14ac:dyDescent="0.5">
      <c r="A18" s="13" t="s">
        <v>27</v>
      </c>
      <c r="B18" s="14" t="s">
        <v>59</v>
      </c>
      <c r="C18" s="14" t="s">
        <v>68</v>
      </c>
      <c r="D18" s="15" t="s">
        <v>78</v>
      </c>
      <c r="E18" s="15" t="s">
        <v>79</v>
      </c>
      <c r="F18" s="15" t="s">
        <v>78</v>
      </c>
      <c r="G18" s="15" t="s">
        <v>78</v>
      </c>
      <c r="H18" s="15" t="s">
        <v>78</v>
      </c>
      <c r="I18" s="15" t="s">
        <v>78</v>
      </c>
      <c r="J18" s="15" t="s">
        <v>79</v>
      </c>
      <c r="K18" s="15" t="s">
        <v>78</v>
      </c>
      <c r="L18" s="15" t="s">
        <v>78</v>
      </c>
      <c r="M18" s="15" t="s">
        <v>79</v>
      </c>
      <c r="N18" s="15" t="s">
        <v>78</v>
      </c>
      <c r="O18" s="15" t="s">
        <v>78</v>
      </c>
      <c r="P18" s="15" t="s">
        <v>79</v>
      </c>
      <c r="Q18" s="15" t="s">
        <v>78</v>
      </c>
      <c r="R18" s="15" t="s">
        <v>78</v>
      </c>
      <c r="S18" s="15" t="s">
        <v>78</v>
      </c>
      <c r="T18" s="15" t="s">
        <v>79</v>
      </c>
      <c r="U18" s="15" t="s">
        <v>78</v>
      </c>
      <c r="V18" s="15" t="s">
        <v>78</v>
      </c>
      <c r="W18" s="15" t="s">
        <v>78</v>
      </c>
      <c r="X18" s="16">
        <f t="shared" si="0"/>
        <v>15</v>
      </c>
      <c r="Y18" s="17">
        <f t="shared" si="1"/>
        <v>0.75</v>
      </c>
    </row>
    <row r="19" spans="1:25" ht="14.65" x14ac:dyDescent="0.5">
      <c r="A19" s="8" t="s">
        <v>28</v>
      </c>
      <c r="B19" s="9" t="s">
        <v>60</v>
      </c>
      <c r="C19" s="9" t="s">
        <v>69</v>
      </c>
      <c r="D19" s="10" t="s">
        <v>78</v>
      </c>
      <c r="E19" s="10" t="s">
        <v>78</v>
      </c>
      <c r="F19" s="10" t="s">
        <v>78</v>
      </c>
      <c r="G19" s="10" t="s">
        <v>78</v>
      </c>
      <c r="H19" s="10" t="s">
        <v>78</v>
      </c>
      <c r="I19" s="10" t="s">
        <v>78</v>
      </c>
      <c r="J19" s="10" t="s">
        <v>78</v>
      </c>
      <c r="K19" s="10" t="s">
        <v>78</v>
      </c>
      <c r="L19" s="10" t="s">
        <v>78</v>
      </c>
      <c r="M19" s="10" t="s">
        <v>78</v>
      </c>
      <c r="N19" s="10" t="s">
        <v>78</v>
      </c>
      <c r="O19" s="10" t="s">
        <v>78</v>
      </c>
      <c r="P19" s="10" t="s">
        <v>78</v>
      </c>
      <c r="Q19" s="10" t="s">
        <v>78</v>
      </c>
      <c r="R19" s="10" t="s">
        <v>78</v>
      </c>
      <c r="S19" s="10" t="s">
        <v>78</v>
      </c>
      <c r="T19" s="10" t="s">
        <v>78</v>
      </c>
      <c r="U19" s="10" t="s">
        <v>78</v>
      </c>
      <c r="V19" s="10" t="s">
        <v>78</v>
      </c>
      <c r="W19" s="10" t="s">
        <v>78</v>
      </c>
      <c r="X19" s="11">
        <f t="shared" si="0"/>
        <v>20</v>
      </c>
      <c r="Y19" s="12">
        <f t="shared" si="1"/>
        <v>1</v>
      </c>
    </row>
    <row r="20" spans="1:25" ht="14.65" x14ac:dyDescent="0.5">
      <c r="A20" s="13" t="s">
        <v>29</v>
      </c>
      <c r="B20" s="14" t="s">
        <v>61</v>
      </c>
      <c r="C20" s="14" t="s">
        <v>70</v>
      </c>
      <c r="D20" s="15" t="s">
        <v>78</v>
      </c>
      <c r="E20" s="15" t="s">
        <v>78</v>
      </c>
      <c r="F20" s="15" t="s">
        <v>78</v>
      </c>
      <c r="G20" s="15" t="s">
        <v>78</v>
      </c>
      <c r="H20" s="15" t="s">
        <v>78</v>
      </c>
      <c r="I20" s="15" t="s">
        <v>78</v>
      </c>
      <c r="J20" s="15" t="s">
        <v>78</v>
      </c>
      <c r="K20" s="15" t="s">
        <v>78</v>
      </c>
      <c r="L20" s="15" t="s">
        <v>79</v>
      </c>
      <c r="M20" s="15" t="s">
        <v>78</v>
      </c>
      <c r="N20" s="15" t="s">
        <v>78</v>
      </c>
      <c r="O20" s="15" t="s">
        <v>78</v>
      </c>
      <c r="P20" s="15" t="s">
        <v>79</v>
      </c>
      <c r="Q20" s="15" t="s">
        <v>78</v>
      </c>
      <c r="R20" s="15" t="s">
        <v>78</v>
      </c>
      <c r="S20" s="15" t="s">
        <v>78</v>
      </c>
      <c r="T20" s="15" t="s">
        <v>78</v>
      </c>
      <c r="U20" s="15" t="s">
        <v>78</v>
      </c>
      <c r="V20" s="15" t="s">
        <v>78</v>
      </c>
      <c r="W20" s="15" t="s">
        <v>78</v>
      </c>
      <c r="X20" s="16">
        <f t="shared" si="0"/>
        <v>18</v>
      </c>
      <c r="Y20" s="17">
        <f t="shared" si="1"/>
        <v>0.9</v>
      </c>
    </row>
    <row r="21" spans="1:25" ht="14.65" x14ac:dyDescent="0.5">
      <c r="A21" s="8" t="s">
        <v>30</v>
      </c>
      <c r="B21" s="9" t="s">
        <v>62</v>
      </c>
      <c r="C21" s="9" t="s">
        <v>72</v>
      </c>
      <c r="D21" s="10" t="s">
        <v>78</v>
      </c>
      <c r="E21" s="10" t="s">
        <v>78</v>
      </c>
      <c r="F21" s="10" t="s">
        <v>78</v>
      </c>
      <c r="G21" s="10" t="s">
        <v>78</v>
      </c>
      <c r="H21" s="10" t="s">
        <v>78</v>
      </c>
      <c r="I21" s="10" t="s">
        <v>78</v>
      </c>
      <c r="J21" s="10" t="s">
        <v>78</v>
      </c>
      <c r="K21" s="10" t="s">
        <v>78</v>
      </c>
      <c r="L21" s="10" t="s">
        <v>78</v>
      </c>
      <c r="M21" s="10" t="s">
        <v>78</v>
      </c>
      <c r="N21" s="10" t="s">
        <v>78</v>
      </c>
      <c r="O21" s="10" t="s">
        <v>78</v>
      </c>
      <c r="P21" s="10" t="s">
        <v>78</v>
      </c>
      <c r="Q21" s="10" t="s">
        <v>78</v>
      </c>
      <c r="R21" s="10" t="s">
        <v>78</v>
      </c>
      <c r="S21" s="10" t="s">
        <v>78</v>
      </c>
      <c r="T21" s="10" t="s">
        <v>79</v>
      </c>
      <c r="U21" s="10" t="s">
        <v>78</v>
      </c>
      <c r="V21" s="10" t="s">
        <v>78</v>
      </c>
      <c r="W21" s="10" t="s">
        <v>78</v>
      </c>
      <c r="X21" s="11">
        <f t="shared" si="0"/>
        <v>19</v>
      </c>
      <c r="Y21" s="12">
        <f t="shared" si="1"/>
        <v>0.95</v>
      </c>
    </row>
    <row r="22" spans="1:25" ht="14.65" x14ac:dyDescent="0.5">
      <c r="A22" s="13" t="s">
        <v>31</v>
      </c>
      <c r="B22" s="14" t="s">
        <v>63</v>
      </c>
      <c r="C22" s="14" t="s">
        <v>73</v>
      </c>
      <c r="D22" s="15" t="s">
        <v>78</v>
      </c>
      <c r="E22" s="15" t="s">
        <v>78</v>
      </c>
      <c r="F22" s="15" t="s">
        <v>78</v>
      </c>
      <c r="G22" s="15" t="s">
        <v>78</v>
      </c>
      <c r="H22" s="15" t="s">
        <v>78</v>
      </c>
      <c r="I22" s="15" t="s">
        <v>78</v>
      </c>
      <c r="J22" s="15" t="s">
        <v>78</v>
      </c>
      <c r="K22" s="15" t="s">
        <v>78</v>
      </c>
      <c r="L22" s="15" t="s">
        <v>78</v>
      </c>
      <c r="M22" s="15" t="s">
        <v>78</v>
      </c>
      <c r="N22" s="15" t="s">
        <v>78</v>
      </c>
      <c r="O22" s="15" t="s">
        <v>78</v>
      </c>
      <c r="P22" s="15" t="s">
        <v>78</v>
      </c>
      <c r="Q22" s="15" t="s">
        <v>78</v>
      </c>
      <c r="R22" s="15" t="s">
        <v>78</v>
      </c>
      <c r="S22" s="15" t="s">
        <v>78</v>
      </c>
      <c r="T22" s="15" t="s">
        <v>78</v>
      </c>
      <c r="U22" s="15" t="s">
        <v>78</v>
      </c>
      <c r="V22" s="15" t="s">
        <v>78</v>
      </c>
      <c r="W22" s="15" t="s">
        <v>78</v>
      </c>
      <c r="X22" s="16">
        <f t="shared" si="0"/>
        <v>20</v>
      </c>
      <c r="Y22" s="17">
        <f t="shared" si="1"/>
        <v>1</v>
      </c>
    </row>
    <row r="23" spans="1:25" ht="14.65" x14ac:dyDescent="0.5">
      <c r="A23" s="8" t="s">
        <v>32</v>
      </c>
      <c r="B23" s="9" t="s">
        <v>64</v>
      </c>
      <c r="C23" s="9" t="s">
        <v>74</v>
      </c>
      <c r="D23" s="10" t="s">
        <v>78</v>
      </c>
      <c r="E23" s="10" t="s">
        <v>78</v>
      </c>
      <c r="F23" s="10" t="s">
        <v>79</v>
      </c>
      <c r="G23" s="10" t="s">
        <v>78</v>
      </c>
      <c r="H23" s="10" t="s">
        <v>78</v>
      </c>
      <c r="I23" s="10" t="s">
        <v>78</v>
      </c>
      <c r="J23" s="10" t="s">
        <v>79</v>
      </c>
      <c r="K23" s="10" t="s">
        <v>79</v>
      </c>
      <c r="L23" s="10" t="s">
        <v>78</v>
      </c>
      <c r="M23" s="10" t="s">
        <v>78</v>
      </c>
      <c r="N23" s="10" t="s">
        <v>78</v>
      </c>
      <c r="O23" s="10" t="s">
        <v>78</v>
      </c>
      <c r="P23" s="10" t="s">
        <v>78</v>
      </c>
      <c r="Q23" s="10" t="s">
        <v>78</v>
      </c>
      <c r="R23" s="10" t="s">
        <v>78</v>
      </c>
      <c r="S23" s="10" t="s">
        <v>78</v>
      </c>
      <c r="T23" s="10" t="s">
        <v>78</v>
      </c>
      <c r="U23" s="10" t="s">
        <v>78</v>
      </c>
      <c r="V23" s="10" t="s">
        <v>78</v>
      </c>
      <c r="W23" s="10" t="s">
        <v>78</v>
      </c>
      <c r="X23" s="11">
        <f t="shared" si="0"/>
        <v>17</v>
      </c>
      <c r="Y23" s="12">
        <f t="shared" si="1"/>
        <v>0.85</v>
      </c>
    </row>
    <row r="24" spans="1:25" ht="14.65" x14ac:dyDescent="0.5">
      <c r="A24" s="13" t="s">
        <v>33</v>
      </c>
      <c r="B24" s="14" t="s">
        <v>65</v>
      </c>
      <c r="C24" s="14" t="s">
        <v>75</v>
      </c>
      <c r="D24" s="15" t="s">
        <v>78</v>
      </c>
      <c r="E24" s="15" t="s">
        <v>78</v>
      </c>
      <c r="F24" s="15" t="s">
        <v>78</v>
      </c>
      <c r="G24" s="15" t="s">
        <v>78</v>
      </c>
      <c r="H24" s="15" t="s">
        <v>78</v>
      </c>
      <c r="I24" s="15" t="s">
        <v>79</v>
      </c>
      <c r="J24" s="15" t="s">
        <v>78</v>
      </c>
      <c r="K24" s="15" t="s">
        <v>79</v>
      </c>
      <c r="L24" s="15" t="s">
        <v>78</v>
      </c>
      <c r="M24" s="15" t="s">
        <v>78</v>
      </c>
      <c r="N24" s="15" t="s">
        <v>78</v>
      </c>
      <c r="O24" s="15" t="s">
        <v>78</v>
      </c>
      <c r="P24" s="15" t="s">
        <v>78</v>
      </c>
      <c r="Q24" s="15" t="s">
        <v>78</v>
      </c>
      <c r="R24" s="15" t="s">
        <v>78</v>
      </c>
      <c r="S24" s="15" t="s">
        <v>78</v>
      </c>
      <c r="T24" s="15" t="s">
        <v>78</v>
      </c>
      <c r="U24" s="15" t="s">
        <v>78</v>
      </c>
      <c r="V24" s="15" t="s">
        <v>78</v>
      </c>
      <c r="W24" s="15" t="s">
        <v>78</v>
      </c>
      <c r="X24" s="16">
        <f t="shared" si="0"/>
        <v>18</v>
      </c>
      <c r="Y24" s="17">
        <f t="shared" si="1"/>
        <v>0.9</v>
      </c>
    </row>
    <row r="25" spans="1:25" ht="14.65" x14ac:dyDescent="0.5">
      <c r="A25" s="18"/>
      <c r="B25" s="21" t="s">
        <v>35</v>
      </c>
      <c r="C25" s="21"/>
      <c r="D25" s="19">
        <f>COUNTIF(D5:D24,"P")</f>
        <v>20</v>
      </c>
      <c r="E25" s="19">
        <f t="shared" ref="E25:W25" si="2">COUNTIF(E5:E24,"P")</f>
        <v>17</v>
      </c>
      <c r="F25" s="19">
        <f t="shared" si="2"/>
        <v>18</v>
      </c>
      <c r="G25" s="19">
        <f t="shared" si="2"/>
        <v>19</v>
      </c>
      <c r="H25" s="19">
        <f t="shared" si="2"/>
        <v>20</v>
      </c>
      <c r="I25" s="19">
        <f t="shared" si="2"/>
        <v>15</v>
      </c>
      <c r="J25" s="19">
        <f t="shared" si="2"/>
        <v>17</v>
      </c>
      <c r="K25" s="19">
        <f t="shared" si="2"/>
        <v>18</v>
      </c>
      <c r="L25" s="19">
        <f t="shared" si="2"/>
        <v>18</v>
      </c>
      <c r="M25" s="19">
        <f t="shared" si="2"/>
        <v>15</v>
      </c>
      <c r="N25" s="19">
        <f t="shared" si="2"/>
        <v>20</v>
      </c>
      <c r="O25" s="19">
        <f t="shared" si="2"/>
        <v>19</v>
      </c>
      <c r="P25" s="19">
        <f t="shared" si="2"/>
        <v>17</v>
      </c>
      <c r="Q25" s="19">
        <f t="shared" si="2"/>
        <v>20</v>
      </c>
      <c r="R25" s="19">
        <f t="shared" si="2"/>
        <v>19</v>
      </c>
      <c r="S25" s="19">
        <f t="shared" si="2"/>
        <v>19</v>
      </c>
      <c r="T25" s="19">
        <f t="shared" si="2"/>
        <v>18</v>
      </c>
      <c r="U25" s="19">
        <f t="shared" si="2"/>
        <v>18</v>
      </c>
      <c r="V25" s="19">
        <f t="shared" si="2"/>
        <v>18</v>
      </c>
      <c r="W25" s="19">
        <f t="shared" si="2"/>
        <v>20</v>
      </c>
      <c r="X25" s="18"/>
      <c r="Y25" s="18"/>
    </row>
    <row r="26" spans="1:25" ht="14.65" x14ac:dyDescent="0.5">
      <c r="A26" s="18"/>
      <c r="B26" s="22" t="s">
        <v>34</v>
      </c>
      <c r="C26" s="22"/>
      <c r="D26" s="20">
        <f>D25/COUNTA(D5:D24)</f>
        <v>1</v>
      </c>
      <c r="E26" s="20">
        <f t="shared" ref="E26:W26" si="3">E25/COUNTA(E5:E24)</f>
        <v>0.85</v>
      </c>
      <c r="F26" s="20">
        <f t="shared" si="3"/>
        <v>0.9</v>
      </c>
      <c r="G26" s="20">
        <f t="shared" si="3"/>
        <v>0.95</v>
      </c>
      <c r="H26" s="20">
        <f t="shared" si="3"/>
        <v>1</v>
      </c>
      <c r="I26" s="20">
        <f t="shared" si="3"/>
        <v>0.75</v>
      </c>
      <c r="J26" s="20">
        <f t="shared" si="3"/>
        <v>0.85</v>
      </c>
      <c r="K26" s="20">
        <f t="shared" si="3"/>
        <v>0.9</v>
      </c>
      <c r="L26" s="20">
        <f t="shared" si="3"/>
        <v>0.9</v>
      </c>
      <c r="M26" s="20">
        <f t="shared" si="3"/>
        <v>0.75</v>
      </c>
      <c r="N26" s="20">
        <f t="shared" si="3"/>
        <v>1</v>
      </c>
      <c r="O26" s="20">
        <f t="shared" si="3"/>
        <v>0.95</v>
      </c>
      <c r="P26" s="20">
        <f t="shared" si="3"/>
        <v>0.85</v>
      </c>
      <c r="Q26" s="20">
        <f t="shared" si="3"/>
        <v>1</v>
      </c>
      <c r="R26" s="20">
        <f t="shared" si="3"/>
        <v>0.95</v>
      </c>
      <c r="S26" s="20">
        <f t="shared" si="3"/>
        <v>0.95</v>
      </c>
      <c r="T26" s="20">
        <f t="shared" si="3"/>
        <v>0.9</v>
      </c>
      <c r="U26" s="20">
        <f t="shared" si="3"/>
        <v>0.9</v>
      </c>
      <c r="V26" s="20">
        <f t="shared" si="3"/>
        <v>0.9</v>
      </c>
      <c r="W26" s="20">
        <f t="shared" si="3"/>
        <v>1</v>
      </c>
      <c r="X26" s="18"/>
      <c r="Y26" s="18"/>
    </row>
    <row r="27" spans="1:25" x14ac:dyDescent="0.45">
      <c r="B27" s="2"/>
      <c r="C27" s="2"/>
      <c r="D27" s="3"/>
    </row>
    <row r="28" spans="1:25" x14ac:dyDescent="0.45">
      <c r="B28" s="3"/>
      <c r="C28" s="3"/>
    </row>
  </sheetData>
  <mergeCells count="9">
    <mergeCell ref="B25:C25"/>
    <mergeCell ref="B26:C26"/>
    <mergeCell ref="Y1:Y4"/>
    <mergeCell ref="X1:X4"/>
    <mergeCell ref="D2:H2"/>
    <mergeCell ref="I2:M2"/>
    <mergeCell ref="N2:R2"/>
    <mergeCell ref="S2:W2"/>
    <mergeCell ref="D1:W1"/>
  </mergeCells>
  <phoneticPr fontId="3" type="noConversion"/>
  <conditionalFormatting sqref="D5:W24">
    <cfRule type="containsText" dxfId="1" priority="12" operator="containsText" text="A">
      <formula>NOT(ISERROR(SEARCH("A",D5)))</formula>
    </cfRule>
    <cfRule type="containsText" dxfId="0" priority="11" operator="containsText" text="A">
      <formula>NOT(ISERROR(SEARCH("A",D5)))</formula>
    </cfRule>
  </conditionalFormatting>
  <conditionalFormatting sqref="X5:X24">
    <cfRule type="colorScale" priority="10">
      <colorScale>
        <cfvo type="min"/>
        <cfvo type="max"/>
        <color theme="9" tint="0.39997558519241921"/>
        <color rgb="FF79DCFF"/>
      </colorScale>
    </cfRule>
    <cfRule type="colorScale" priority="9">
      <colorScale>
        <cfvo type="min"/>
        <cfvo type="max"/>
        <color rgb="FF54D4D1"/>
        <color theme="9" tint="0.39997558519241921"/>
      </colorScale>
    </cfRule>
    <cfRule type="colorScale" priority="8">
      <colorScale>
        <cfvo type="min"/>
        <cfvo type="max"/>
        <color rgb="FFB48FFF"/>
        <color rgb="FF54D4D1"/>
      </colorScale>
    </cfRule>
    <cfRule type="colorScale" priority="7">
      <colorScale>
        <cfvo type="min"/>
        <cfvo type="max"/>
        <color rgb="FFB48FFF"/>
        <color rgb="FF54D4D1"/>
      </colorScale>
    </cfRule>
    <cfRule type="colorScale" priority="3">
      <colorScale>
        <cfvo type="min"/>
        <cfvo type="max"/>
        <color rgb="FFB48FFF"/>
        <color rgb="FFEFE7FF"/>
      </colorScale>
    </cfRule>
    <cfRule type="colorScale" priority="2">
      <colorScale>
        <cfvo type="min"/>
        <cfvo type="max"/>
        <color rgb="FFC7ABFF"/>
        <color rgb="FFEEE5FF"/>
      </colorScale>
    </cfRule>
  </conditionalFormatting>
  <conditionalFormatting sqref="Y5:Y24">
    <cfRule type="colorScale" priority="6">
      <colorScale>
        <cfvo type="min"/>
        <cfvo type="max"/>
        <color rgb="FF79DCFF"/>
        <color rgb="FF54D4D1"/>
      </colorScale>
    </cfRule>
    <cfRule type="colorScale" priority="5">
      <colorScale>
        <cfvo type="min"/>
        <cfvo type="max"/>
        <color rgb="FFC5F0FF"/>
        <color rgb="FF54D4D1"/>
      </colorScale>
    </cfRule>
    <cfRule type="colorScale" priority="4">
      <colorScale>
        <cfvo type="min"/>
        <cfvo type="max"/>
        <color rgb="FF37CBFF"/>
        <color rgb="FFC5F0FF"/>
      </colorScale>
    </cfRule>
    <cfRule type="colorScale" priority="1">
      <colorScale>
        <cfvo type="min"/>
        <cfvo type="max"/>
        <color rgb="FF79DCFF"/>
        <color rgb="FFCDF2FF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Sernys Miranda Rivera</dc:creator>
  <cp:lastModifiedBy>Sernys Miranda Rivera</cp:lastModifiedBy>
  <dcterms:created xsi:type="dcterms:W3CDTF">2022-11-06T12:18:10Z</dcterms:created>
  <dcterms:modified xsi:type="dcterms:W3CDTF">2022-11-06T20:00:06Z</dcterms:modified>
</cp:coreProperties>
</file>